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ject\Тендеры\СК 1\06. Регламент\Металл\"/>
    </mc:Choice>
  </mc:AlternateContent>
  <bookViews>
    <workbookView xWindow="0" yWindow="0" windowWidth="28800" windowHeight="12435"/>
  </bookViews>
  <sheets>
    <sheet name="ТКП " sheetId="6" r:id="rId1"/>
  </sheets>
  <definedNames>
    <definedName name="_xlnm.Print_Area" localSheetId="0">'ТКП '!$A$1:$G$41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6" l="1"/>
  <c r="E19" i="6" l="1"/>
  <c r="E34" i="6" l="1"/>
  <c r="G34" i="6" s="1"/>
  <c r="E31" i="6"/>
  <c r="E32" i="6" s="1"/>
  <c r="G32" i="6" s="1"/>
  <c r="E30" i="6"/>
  <c r="E35" i="6" l="1"/>
  <c r="E28" i="6"/>
  <c r="G28" i="6" l="1"/>
  <c r="B20" i="6"/>
  <c r="B19" i="6"/>
  <c r="G30" i="6"/>
  <c r="E33" i="6"/>
  <c r="G29" i="6" l="1"/>
  <c r="G25" i="6" l="1"/>
  <c r="G33" i="6"/>
  <c r="G23" i="6" l="1"/>
  <c r="G22" i="6"/>
  <c r="G35" i="6" l="1"/>
  <c r="G31" i="6"/>
  <c r="G27" i="6"/>
  <c r="G24" i="6" l="1"/>
  <c r="G21" i="6" l="1"/>
  <c r="G20" i="6" l="1"/>
  <c r="F20" i="6" s="1"/>
  <c r="G18" i="6"/>
  <c r="G39" i="6" s="1"/>
  <c r="G17" i="6" l="1"/>
  <c r="G38" i="6" s="1"/>
  <c r="G36" i="6"/>
  <c r="G37" i="6" l="1"/>
  <c r="G8" i="6"/>
  <c r="G7" i="6"/>
  <c r="G19" i="6"/>
  <c r="C9" i="6" l="1"/>
  <c r="G16" i="6"/>
</calcChain>
</file>

<file path=xl/sharedStrings.xml><?xml version="1.0" encoding="utf-8"?>
<sst xmlns="http://schemas.openxmlformats.org/spreadsheetml/2006/main" count="66" uniqueCount="52">
  <si>
    <t>Объект:</t>
  </si>
  <si>
    <t>Итоговая стоимость:</t>
  </si>
  <si>
    <t>руб</t>
  </si>
  <si>
    <t>Аванс :</t>
  </si>
  <si>
    <t>Подрядчик:</t>
  </si>
  <si>
    <t>Вид  калькуляции:</t>
  </si>
  <si>
    <t>Основание:</t>
  </si>
  <si>
    <t>№ п.п.</t>
  </si>
  <si>
    <t>Наименование работ</t>
  </si>
  <si>
    <t>Един. Измер.</t>
  </si>
  <si>
    <t>Итого, руб.</t>
  </si>
  <si>
    <t>работы</t>
  </si>
  <si>
    <t>материалы</t>
  </si>
  <si>
    <t>Стоимость работ и механизмов:</t>
  </si>
  <si>
    <t>Стоимость материалов:</t>
  </si>
  <si>
    <t>материалы, в т.ч.:</t>
  </si>
  <si>
    <t>Планируемое начало работ:</t>
  </si>
  <si>
    <t>Планируемое окончание работ:</t>
  </si>
  <si>
    <t>1.1</t>
  </si>
  <si>
    <t xml:space="preserve"> в т.ч. НДС 20%:</t>
  </si>
  <si>
    <t>ИТОГО в т.ч. НДС 20%:</t>
  </si>
  <si>
    <t>Стоимость за единицу, руб</t>
  </si>
  <si>
    <r>
      <rPr>
        <sz val="10"/>
        <color indexed="8"/>
        <rFont val="Verdana"/>
        <family val="2"/>
        <charset val="204"/>
      </rPr>
      <t>Стоимость работ включает в себя все расходы Подрядчика, понесенные в целях исполнения принятых на себя обязательств, в том числе, но не ограничиваясь: фонд оплаты труда (ФОТ), эксплуатацию машин и механизмов (ЭММ), накладные расходы (НР), сметную прибыль (СП), затраты на электроэнергию, прогрев бетона, бетононасос, уход за бетоном, перемещение материалов по площадке, заделку отверстий в конструкциях от технологического крепежа опалубки, проведение лабораторных исследований (испытание контрольных образцов арматуры (испытание контрольных образцов бетона (кубики 100х100х100мм, хранение в норм. условиях, через 28 суток), выборочный неразрушающий контроль прочности бетона конструкций сразу после снятия опалубки (в промежуточном возрасте), сплошной неразрушающий контроль прочности бетона каждой конструкций в проектном возрасте), стоимость материалов, транспортные расходы на доставку материалов на площадку складирования или к месту монтажа, заготовительно-складске затраты, прочие затраты.</t>
    </r>
    <r>
      <rPr>
        <b/>
        <sz val="10"/>
        <color indexed="8"/>
        <rFont val="Verdana"/>
        <family val="2"/>
        <charset val="204"/>
      </rPr>
      <t xml:space="preserve">
</t>
    </r>
  </si>
  <si>
    <t>т</t>
  </si>
  <si>
    <t>шт.</t>
  </si>
  <si>
    <r>
      <t>м</t>
    </r>
    <r>
      <rPr>
        <sz val="10"/>
        <rFont val="Calibri"/>
        <family val="2"/>
        <charset val="204"/>
      </rPr>
      <t>²</t>
    </r>
  </si>
  <si>
    <t>Вид изделия (работ):</t>
  </si>
  <si>
    <t>Заказчик:</t>
  </si>
  <si>
    <t>Филиал ООО "БОС" в г. Екатеринбурге</t>
  </si>
  <si>
    <t>Кол-во</t>
  </si>
  <si>
    <t>Работы,  в.т.ч.</t>
  </si>
  <si>
    <t>Дата калькуляции:</t>
  </si>
  <si>
    <t>Калькуляция - ТКП</t>
  </si>
  <si>
    <t>Изготовление и монтаж временных ограждений дверных проемов лифтовых шахт</t>
  </si>
  <si>
    <t>Проект ЖК "Северный квартал"</t>
  </si>
  <si>
    <t>февраль 2020 года</t>
  </si>
  <si>
    <t>Примечание:</t>
  </si>
  <si>
    <t>Лист Г/К 1,5 мм</t>
  </si>
  <si>
    <t>Панель 3d забора MEDIUM 4 мм (ячека 200х50 мм)</t>
  </si>
  <si>
    <t>Изготовление конструкций</t>
  </si>
  <si>
    <t>Доставка конструкций до площадки (рейсы)</t>
  </si>
  <si>
    <t>Монтаж конструкций ограждений</t>
  </si>
  <si>
    <t>Порошковая покраска металла RAL1018</t>
  </si>
  <si>
    <t>Стоимость 1 изд.</t>
  </si>
  <si>
    <t>Калькуляция приведена из расчета на 96 изделий</t>
  </si>
  <si>
    <t>Труба профильная 30х30х2,0 мм</t>
  </si>
  <si>
    <t>Труба профильная 25х25х2,0 мм</t>
  </si>
  <si>
    <t>Болт М10-8gх90 ГОСТ 7798-70</t>
  </si>
  <si>
    <t>Болт М10-8gх20 ГОСТ 7798-70</t>
  </si>
  <si>
    <t>Гайка M10х30 шестигранная переходная (соединительная), цинк DIN6334</t>
  </si>
  <si>
    <t>Шайба М10 плоская увеличенная ГОСТ 6958-78 (DIN 9021)</t>
  </si>
  <si>
    <t>Гайка М10 ГОСТ 5915-70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</si>
</sst>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(* #,##0.000_);_(* \(#,##0.000\);_(* &quot;-&quot;??_);_(@_)"/>
    <numFmt numFmtId="168" formatCode="#,##0.00\ &quot;₽&quot;"/>
    <numFmt numFmtId="169" formatCode="[$-FC19]dd\ mmmm\ yyyy\ \г\.;@"/>
    <numFmt numFmtId="170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Verdana"/>
      <family val="2"/>
      <charset val="204"/>
    </font>
    <font>
      <sz val="11"/>
      <color indexed="8"/>
      <name val="Calibri"/>
      <family val="2"/>
    </font>
    <font>
      <sz val="9"/>
      <name val="Arial Cyr"/>
      <charset val="204"/>
    </font>
    <font>
      <sz val="11"/>
      <color indexed="8"/>
      <name val="Calibri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0"/>
      <color indexed="8"/>
      <name val="Verdan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9"/>
      <name val="Verdana"/>
      <family val="2"/>
      <charset val="204"/>
    </font>
    <font>
      <b/>
      <sz val="10"/>
      <color indexed="8"/>
      <name val="Verdana"/>
      <family val="2"/>
      <charset val="204"/>
    </font>
    <font>
      <i/>
      <sz val="10"/>
      <color indexed="8"/>
      <name val="Verdana"/>
      <family val="2"/>
      <charset val="204"/>
    </font>
    <font>
      <sz val="10"/>
      <color indexed="9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12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16" fillId="0" borderId="0"/>
    <xf numFmtId="0" fontId="7" fillId="0" borderId="0"/>
    <xf numFmtId="0" fontId="15" fillId="0" borderId="0"/>
    <xf numFmtId="0" fontId="3" fillId="0" borderId="0"/>
    <xf numFmtId="0" fontId="17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9">
    <xf numFmtId="0" fontId="0" fillId="0" borderId="0" xfId="0"/>
    <xf numFmtId="0" fontId="6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4" fontId="5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166" fontId="6" fillId="0" borderId="0" xfId="2" applyNumberFormat="1" applyFont="1" applyAlignment="1">
      <alignment vertical="center"/>
    </xf>
    <xf numFmtId="4" fontId="6" fillId="0" borderId="0" xfId="2" applyNumberFormat="1" applyFont="1" applyAlignment="1">
      <alignment horizontal="right" vertical="center"/>
    </xf>
    <xf numFmtId="4" fontId="6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14" fontId="6" fillId="0" borderId="0" xfId="2" applyNumberFormat="1" applyFont="1" applyFill="1" applyAlignment="1">
      <alignment horizontal="left" vertical="center" indent="1"/>
    </xf>
    <xf numFmtId="0" fontId="6" fillId="0" borderId="0" xfId="2" applyFont="1" applyAlignment="1">
      <alignment horizontal="left" vertical="center" indent="1"/>
    </xf>
    <xf numFmtId="165" fontId="6" fillId="0" borderId="0" xfId="7" applyFont="1" applyFill="1" applyAlignment="1">
      <alignment horizontal="left" vertical="center"/>
    </xf>
    <xf numFmtId="49" fontId="5" fillId="0" borderId="0" xfId="2" applyNumberFormat="1" applyFont="1" applyAlignment="1">
      <alignment horizontal="center" vertical="center"/>
    </xf>
    <xf numFmtId="0" fontId="9" fillId="0" borderId="0" xfId="0" applyFont="1"/>
    <xf numFmtId="4" fontId="9" fillId="0" borderId="0" xfId="2" applyNumberFormat="1" applyFont="1" applyAlignment="1">
      <alignment horizontal="right" vertical="center"/>
    </xf>
    <xf numFmtId="49" fontId="12" fillId="3" borderId="1" xfId="4" applyNumberFormat="1" applyFont="1" applyFill="1" applyBorder="1" applyAlignment="1">
      <alignment horizontal="center" vertical="center"/>
    </xf>
    <xf numFmtId="165" fontId="6" fillId="3" borderId="1" xfId="9" applyFont="1" applyFill="1" applyBorder="1" applyAlignment="1">
      <alignment horizontal="center" vertical="center"/>
    </xf>
    <xf numFmtId="4" fontId="6" fillId="3" borderId="1" xfId="9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" fontId="9" fillId="0" borderId="0" xfId="0" applyNumberFormat="1" applyFont="1"/>
    <xf numFmtId="49" fontId="11" fillId="6" borderId="1" xfId="4" applyNumberFormat="1" applyFont="1" applyFill="1" applyBorder="1" applyAlignment="1">
      <alignment horizontal="center" vertical="center" wrapText="1"/>
    </xf>
    <xf numFmtId="167" fontId="11" fillId="6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4" fontId="11" fillId="6" borderId="2" xfId="4" applyNumberFormat="1" applyFont="1" applyFill="1" applyBorder="1" applyAlignment="1">
      <alignment horizontal="center" vertical="center" wrapText="1"/>
    </xf>
    <xf numFmtId="49" fontId="11" fillId="6" borderId="2" xfId="4" applyNumberFormat="1" applyFont="1" applyFill="1" applyBorder="1" applyAlignment="1">
      <alignment horizontal="center" vertical="center"/>
    </xf>
    <xf numFmtId="0" fontId="11" fillId="6" borderId="3" xfId="4" applyFont="1" applyFill="1" applyBorder="1" applyAlignment="1">
      <alignment vertical="center"/>
    </xf>
    <xf numFmtId="0" fontId="5" fillId="6" borderId="3" xfId="4" applyFont="1" applyFill="1" applyBorder="1" applyAlignment="1">
      <alignment vertical="center"/>
    </xf>
    <xf numFmtId="4" fontId="11" fillId="6" borderId="2" xfId="9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/>
    </xf>
    <xf numFmtId="0" fontId="14" fillId="6" borderId="1" xfId="0" applyFont="1" applyFill="1" applyBorder="1"/>
    <xf numFmtId="4" fontId="14" fillId="6" borderId="1" xfId="0" applyNumberFormat="1" applyFont="1" applyFill="1" applyBorder="1"/>
    <xf numFmtId="0" fontId="6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right" vertical="center"/>
    </xf>
    <xf numFmtId="0" fontId="6" fillId="7" borderId="0" xfId="2" applyFont="1" applyFill="1" applyAlignment="1">
      <alignment horizontal="left" vertical="center" wrapText="1"/>
    </xf>
    <xf numFmtId="0" fontId="1" fillId="0" borderId="0" xfId="4" applyFont="1"/>
    <xf numFmtId="0" fontId="9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166" fontId="6" fillId="0" borderId="0" xfId="2" applyNumberFormat="1" applyFont="1" applyFill="1" applyAlignment="1">
      <alignment vertical="center"/>
    </xf>
    <xf numFmtId="166" fontId="6" fillId="0" borderId="0" xfId="2" applyNumberFormat="1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indent="1"/>
    </xf>
    <xf numFmtId="0" fontId="1" fillId="0" borderId="0" xfId="0" applyFont="1" applyFill="1"/>
    <xf numFmtId="0" fontId="1" fillId="0" borderId="0" xfId="0" applyFont="1"/>
    <xf numFmtId="169" fontId="6" fillId="0" borderId="0" xfId="2" applyNumberFormat="1" applyFont="1" applyAlignment="1">
      <alignment horizontal="left" vertical="center"/>
    </xf>
    <xf numFmtId="2" fontId="13" fillId="3" borderId="1" xfId="4" applyNumberFormat="1" applyFont="1" applyFill="1" applyBorder="1" applyAlignment="1">
      <alignment horizontal="left" vertical="center"/>
    </xf>
    <xf numFmtId="2" fontId="6" fillId="3" borderId="1" xfId="4" applyNumberFormat="1" applyFont="1" applyFill="1" applyBorder="1" applyAlignment="1">
      <alignment horizontal="left" vertical="center" wrapText="1"/>
    </xf>
    <xf numFmtId="2" fontId="13" fillId="3" borderId="1" xfId="4" applyNumberFormat="1" applyFont="1" applyFill="1" applyBorder="1" applyAlignment="1">
      <alignment horizontal="left" vertical="center" wrapText="1"/>
    </xf>
    <xf numFmtId="49" fontId="11" fillId="4" borderId="1" xfId="4" applyNumberFormat="1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 vertical="center"/>
    </xf>
    <xf numFmtId="4" fontId="11" fillId="4" borderId="1" xfId="9" applyNumberFormat="1" applyFont="1" applyFill="1" applyBorder="1" applyAlignment="1">
      <alignment horizontal="center" vertical="center"/>
    </xf>
    <xf numFmtId="49" fontId="12" fillId="5" borderId="1" xfId="4" applyNumberFormat="1" applyFont="1" applyFill="1" applyBorder="1" applyAlignment="1">
      <alignment horizontal="center" vertical="center"/>
    </xf>
    <xf numFmtId="165" fontId="5" fillId="5" borderId="1" xfId="9" applyFont="1" applyFill="1" applyBorder="1" applyAlignment="1">
      <alignment horizontal="center" vertical="center"/>
    </xf>
    <xf numFmtId="4" fontId="5" fillId="5" borderId="1" xfId="9" applyNumberFormat="1" applyFont="1" applyFill="1" applyBorder="1" applyAlignment="1">
      <alignment horizontal="center" vertical="center"/>
    </xf>
    <xf numFmtId="4" fontId="12" fillId="5" borderId="2" xfId="9" applyNumberFormat="1" applyFont="1" applyFill="1" applyBorder="1" applyAlignment="1">
      <alignment horizontal="center" vertical="center"/>
    </xf>
    <xf numFmtId="49" fontId="12" fillId="3" borderId="9" xfId="4" applyNumberFormat="1" applyFont="1" applyFill="1" applyBorder="1" applyAlignment="1">
      <alignment horizontal="center" vertical="center"/>
    </xf>
    <xf numFmtId="2" fontId="12" fillId="3" borderId="1" xfId="4" applyNumberFormat="1" applyFont="1" applyFill="1" applyBorder="1" applyAlignment="1">
      <alignment horizontal="left" vertical="center"/>
    </xf>
    <xf numFmtId="49" fontId="5" fillId="3" borderId="1" xfId="5" applyNumberFormat="1" applyFont="1" applyFill="1" applyBorder="1" applyAlignment="1">
      <alignment vertical="center"/>
    </xf>
    <xf numFmtId="165" fontId="5" fillId="3" borderId="1" xfId="9" applyFont="1" applyFill="1" applyBorder="1" applyAlignment="1">
      <alignment horizontal="center" vertical="center"/>
    </xf>
    <xf numFmtId="4" fontId="5" fillId="3" borderId="1" xfId="9" applyNumberFormat="1" applyFont="1" applyFill="1" applyBorder="1" applyAlignment="1">
      <alignment horizontal="center" vertical="center"/>
    </xf>
    <xf numFmtId="4" fontId="12" fillId="3" borderId="10" xfId="9" applyNumberFormat="1" applyFont="1" applyFill="1" applyBorder="1" applyAlignment="1">
      <alignment horizontal="center" vertical="center"/>
    </xf>
    <xf numFmtId="49" fontId="1" fillId="3" borderId="9" xfId="4" applyNumberFormat="1" applyFont="1" applyFill="1" applyBorder="1" applyAlignment="1">
      <alignment horizontal="center" vertical="center"/>
    </xf>
    <xf numFmtId="2" fontId="1" fillId="3" borderId="1" xfId="4" applyNumberFormat="1" applyFont="1" applyFill="1" applyBorder="1" applyAlignment="1">
      <alignment horizontal="left" vertical="center"/>
    </xf>
    <xf numFmtId="49" fontId="6" fillId="3" borderId="1" xfId="5" applyNumberFormat="1" applyFont="1" applyFill="1" applyBorder="1" applyAlignment="1">
      <alignment vertical="center" wrapText="1"/>
    </xf>
    <xf numFmtId="4" fontId="1" fillId="3" borderId="10" xfId="9" applyNumberFormat="1" applyFont="1" applyFill="1" applyBorder="1" applyAlignment="1">
      <alignment horizontal="center" vertical="center"/>
    </xf>
    <xf numFmtId="2" fontId="9" fillId="3" borderId="1" xfId="4" applyNumberFormat="1" applyFont="1" applyFill="1" applyBorder="1" applyAlignment="1">
      <alignment horizontal="left" vertical="center"/>
    </xf>
    <xf numFmtId="2" fontId="12" fillId="3" borderId="1" xfId="4" applyNumberFormat="1" applyFont="1" applyFill="1" applyBorder="1" applyAlignment="1">
      <alignment horizontal="left" vertical="center" wrapText="1"/>
    </xf>
    <xf numFmtId="2" fontId="5" fillId="3" borderId="1" xfId="4" applyNumberFormat="1" applyFont="1" applyFill="1" applyBorder="1" applyAlignment="1">
      <alignment horizontal="left" vertical="center" wrapText="1"/>
    </xf>
    <xf numFmtId="165" fontId="5" fillId="3" borderId="1" xfId="9" applyFont="1" applyFill="1" applyBorder="1" applyAlignment="1">
      <alignment horizontal="left" vertical="center"/>
    </xf>
    <xf numFmtId="2" fontId="9" fillId="3" borderId="1" xfId="4" applyNumberFormat="1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wrapText="1"/>
    </xf>
    <xf numFmtId="0" fontId="10" fillId="6" borderId="1" xfId="0" applyFont="1" applyFill="1" applyBorder="1" applyAlignment="1">
      <alignment wrapText="1"/>
    </xf>
    <xf numFmtId="4" fontId="14" fillId="6" borderId="1" xfId="0" applyNumberFormat="1" applyFont="1" applyFill="1" applyBorder="1" applyAlignment="1">
      <alignment wrapText="1"/>
    </xf>
    <xf numFmtId="49" fontId="12" fillId="0" borderId="6" xfId="0" applyNumberFormat="1" applyFont="1" applyBorder="1" applyAlignment="1">
      <alignment horizontal="center"/>
    </xf>
    <xf numFmtId="0" fontId="9" fillId="0" borderId="7" xfId="0" applyFont="1" applyBorder="1"/>
    <xf numFmtId="4" fontId="9" fillId="0" borderId="7" xfId="0" applyNumberFormat="1" applyFont="1" applyBorder="1"/>
    <xf numFmtId="0" fontId="9" fillId="0" borderId="5" xfId="0" applyFont="1" applyBorder="1"/>
    <xf numFmtId="4" fontId="9" fillId="3" borderId="2" xfId="9" applyNumberFormat="1" applyFont="1" applyFill="1" applyBorder="1" applyAlignment="1">
      <alignment horizontal="center" vertical="center"/>
    </xf>
    <xf numFmtId="4" fontId="11" fillId="4" borderId="2" xfId="9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wrapText="1"/>
    </xf>
    <xf numFmtId="0" fontId="5" fillId="0" borderId="0" xfId="2" applyFont="1" applyAlignment="1">
      <alignment vertical="center"/>
    </xf>
    <xf numFmtId="170" fontId="6" fillId="3" borderId="1" xfId="9" applyNumberFormat="1" applyFont="1" applyFill="1" applyBorder="1" applyAlignment="1">
      <alignment horizontal="center" vertical="center"/>
    </xf>
    <xf numFmtId="168" fontId="5" fillId="0" borderId="0" xfId="2" applyNumberFormat="1" applyFont="1" applyAlignment="1">
      <alignment horizontal="left" vertical="center"/>
    </xf>
    <xf numFmtId="4" fontId="0" fillId="0" borderId="0" xfId="0" applyNumberFormat="1" applyFill="1"/>
    <xf numFmtId="4" fontId="0" fillId="0" borderId="3" xfId="0" applyNumberFormat="1" applyFont="1" applyFill="1" applyBorder="1" applyAlignment="1">
      <alignment horizontal="left" vertical="center" wrapText="1"/>
    </xf>
    <xf numFmtId="4" fontId="6" fillId="0" borderId="0" xfId="2" applyNumberFormat="1" applyFont="1" applyFill="1" applyAlignment="1">
      <alignment horizontal="left" vertical="center" wrapText="1"/>
    </xf>
    <xf numFmtId="4" fontId="6" fillId="0" borderId="0" xfId="2" applyNumberFormat="1" applyFont="1" applyFill="1" applyAlignment="1">
      <alignment vertical="center"/>
    </xf>
    <xf numFmtId="4" fontId="6" fillId="0" borderId="0" xfId="2" applyNumberFormat="1" applyFont="1" applyFill="1" applyAlignment="1">
      <alignment horizontal="left" vertical="center" indent="1"/>
    </xf>
    <xf numFmtId="4" fontId="9" fillId="0" borderId="0" xfId="0" applyNumberFormat="1" applyFont="1" applyFill="1"/>
    <xf numFmtId="4" fontId="1" fillId="0" borderId="0" xfId="0" applyNumberFormat="1" applyFont="1" applyFill="1"/>
    <xf numFmtId="10" fontId="6" fillId="8" borderId="0" xfId="2" applyNumberFormat="1" applyFont="1" applyFill="1" applyAlignment="1">
      <alignment horizontal="center" vertical="center"/>
    </xf>
    <xf numFmtId="14" fontId="6" fillId="8" borderId="0" xfId="2" applyNumberFormat="1" applyFont="1" applyFill="1" applyAlignment="1">
      <alignment horizontal="left" vertical="center"/>
    </xf>
    <xf numFmtId="0" fontId="6" fillId="8" borderId="0" xfId="2" applyFont="1" applyFill="1" applyAlignment="1">
      <alignment horizontal="left" vertical="center" wrapText="1"/>
    </xf>
    <xf numFmtId="0" fontId="11" fillId="6" borderId="2" xfId="4" applyFont="1" applyFill="1" applyBorder="1" applyAlignment="1">
      <alignment horizontal="center" vertical="center" wrapText="1"/>
    </xf>
    <xf numFmtId="0" fontId="11" fillId="6" borderId="4" xfId="4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8" borderId="3" xfId="2" applyFont="1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center"/>
    </xf>
    <xf numFmtId="14" fontId="6" fillId="0" borderId="8" xfId="2" applyNumberFormat="1" applyFont="1" applyFill="1" applyBorder="1" applyAlignment="1">
      <alignment vertical="center"/>
    </xf>
    <xf numFmtId="0" fontId="6" fillId="8" borderId="0" xfId="2" applyFont="1" applyFill="1" applyAlignment="1">
      <alignment horizontal="left" vertical="center" wrapText="1"/>
    </xf>
    <xf numFmtId="14" fontId="6" fillId="2" borderId="0" xfId="2" applyNumberFormat="1" applyFont="1" applyFill="1" applyAlignment="1">
      <alignment horizontal="left" vertical="center" wrapText="1" indent="1"/>
    </xf>
    <xf numFmtId="14" fontId="6" fillId="8" borderId="0" xfId="2" applyNumberFormat="1" applyFont="1" applyFill="1" applyAlignment="1">
      <alignment horizontal="left" vertical="center" wrapText="1" indent="1"/>
    </xf>
    <xf numFmtId="0" fontId="5" fillId="5" borderId="2" xfId="5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0">
    <cellStyle name="Денежный 2 4" xfId="1"/>
    <cellStyle name="Обычный" xfId="0" builtinId="0"/>
    <cellStyle name="Обычный 2" xfId="2"/>
    <cellStyle name="Обычный 2 2" xfId="3"/>
    <cellStyle name="Обычный 2 2 2" xfId="4"/>
    <cellStyle name="Обычный 3" xfId="5"/>
    <cellStyle name="Обычный 4" xfId="6"/>
    <cellStyle name="Финансовый 2" xfId="7"/>
    <cellStyle name="Финансовый 3" xfId="8"/>
    <cellStyle name="Финансовый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680357</xdr:colOff>
      <xdr:row>1</xdr:row>
      <xdr:rowOff>13607</xdr:rowOff>
    </xdr:from>
    <xdr:to>
      <xdr:col>18</xdr:col>
      <xdr:colOff>233775</xdr:colOff>
      <xdr:row>31</xdr:row>
      <xdr:rowOff>204108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1107" y="176893"/>
          <a:ext cx="6370596" cy="6313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41"/>
  <sheetViews>
    <sheetView tabSelected="1" zoomScale="70" zoomScaleNormal="70" zoomScalePageLayoutView="70" workbookViewId="0">
      <selection activeCell="I38" sqref="I38"/>
    </sheetView>
  </sheetViews>
  <sheetFormatPr defaultColWidth="8.85546875" defaultRowHeight="12.75" x14ac:dyDescent="0.2"/>
  <cols>
    <col min="1" max="1" width="9.28515625" style="18" bestFit="1" customWidth="1"/>
    <col min="2" max="2" width="17" style="13" customWidth="1"/>
    <col min="3" max="3" width="60.140625" style="13" customWidth="1"/>
    <col min="4" max="4" width="16.28515625" style="13" customWidth="1"/>
    <col min="5" max="5" width="14" style="19" customWidth="1"/>
    <col min="6" max="6" width="18.42578125" style="13" customWidth="1"/>
    <col min="7" max="7" width="20.28515625" style="13" customWidth="1"/>
    <col min="8" max="8" width="14.42578125" style="90" customWidth="1"/>
    <col min="9" max="10" width="8.85546875" style="35"/>
    <col min="11" max="16384" width="8.85546875" style="13"/>
  </cols>
  <sheetData>
    <row r="2" spans="1:10" customFormat="1" ht="15.75" x14ac:dyDescent="0.25">
      <c r="A2" s="102" t="s">
        <v>32</v>
      </c>
      <c r="B2" s="102"/>
      <c r="C2" s="102"/>
      <c r="D2" s="102"/>
      <c r="E2" s="102"/>
      <c r="F2" s="102"/>
      <c r="G2" s="102"/>
      <c r="H2" s="85"/>
      <c r="I2" s="36"/>
      <c r="J2" s="37"/>
    </row>
    <row r="3" spans="1:10" customFormat="1" ht="15" x14ac:dyDescent="0.25">
      <c r="A3" s="31"/>
      <c r="B3" s="32" t="s">
        <v>26</v>
      </c>
      <c r="C3" s="100" t="s">
        <v>33</v>
      </c>
      <c r="D3" s="101"/>
      <c r="E3" s="101"/>
      <c r="F3" s="101"/>
      <c r="G3" s="101"/>
      <c r="H3" s="86"/>
      <c r="I3" s="38"/>
      <c r="J3" s="38"/>
    </row>
    <row r="4" spans="1:10" customFormat="1" ht="15" x14ac:dyDescent="0.25">
      <c r="A4" s="12"/>
      <c r="B4" s="2" t="s">
        <v>6</v>
      </c>
      <c r="C4" s="103"/>
      <c r="D4" s="103"/>
      <c r="E4" s="103"/>
      <c r="F4" s="103"/>
      <c r="G4" s="103"/>
      <c r="H4" s="85"/>
      <c r="I4" s="36"/>
      <c r="J4" s="37"/>
    </row>
    <row r="5" spans="1:10" customFormat="1" ht="15" customHeight="1" x14ac:dyDescent="0.25">
      <c r="A5" s="12"/>
      <c r="B5" s="2" t="s">
        <v>0</v>
      </c>
      <c r="C5" s="104" t="s">
        <v>34</v>
      </c>
      <c r="D5" s="104"/>
      <c r="E5" s="104"/>
      <c r="F5" s="104"/>
      <c r="G5" s="104"/>
      <c r="H5" s="85"/>
      <c r="I5" s="36"/>
      <c r="J5" s="37"/>
    </row>
    <row r="6" spans="1:10" customFormat="1" ht="15" x14ac:dyDescent="0.25">
      <c r="A6" s="12"/>
      <c r="B6" s="2" t="s">
        <v>27</v>
      </c>
      <c r="C6" s="94" t="s">
        <v>28</v>
      </c>
      <c r="D6" s="94"/>
      <c r="E6" s="94"/>
      <c r="F6" s="33"/>
      <c r="G6" s="33"/>
      <c r="H6" s="87"/>
      <c r="I6" s="39"/>
      <c r="J6" s="39"/>
    </row>
    <row r="7" spans="1:10" customFormat="1" ht="15" x14ac:dyDescent="0.25">
      <c r="A7" s="12"/>
      <c r="B7" s="2" t="s">
        <v>31</v>
      </c>
      <c r="C7" s="46">
        <v>43871</v>
      </c>
      <c r="D7" s="34"/>
      <c r="E7" s="3" t="s">
        <v>1</v>
      </c>
      <c r="F7" s="4" t="s">
        <v>2</v>
      </c>
      <c r="G7" s="5">
        <f>G36</f>
        <v>0</v>
      </c>
      <c r="H7" s="88"/>
      <c r="I7" s="40"/>
      <c r="J7" s="41"/>
    </row>
    <row r="8" spans="1:10" customFormat="1" ht="15" x14ac:dyDescent="0.25">
      <c r="A8" s="12"/>
      <c r="B8" s="82" t="s">
        <v>36</v>
      </c>
      <c r="C8" s="82" t="s">
        <v>44</v>
      </c>
      <c r="D8" s="34"/>
      <c r="E8" s="6" t="s">
        <v>3</v>
      </c>
      <c r="F8" s="92"/>
      <c r="G8" s="5">
        <f>G36*F8</f>
        <v>0</v>
      </c>
      <c r="H8" s="88"/>
      <c r="I8" s="40"/>
      <c r="J8" s="41"/>
    </row>
    <row r="9" spans="1:10" customFormat="1" ht="15" x14ac:dyDescent="0.25">
      <c r="A9" s="12"/>
      <c r="B9" s="2" t="s">
        <v>43</v>
      </c>
      <c r="C9" s="84">
        <f>G7/96</f>
        <v>0</v>
      </c>
      <c r="D9" s="34"/>
      <c r="E9" s="6" t="s">
        <v>16</v>
      </c>
      <c r="F9" s="93" t="s">
        <v>35</v>
      </c>
      <c r="G9" s="1"/>
      <c r="H9" s="88"/>
      <c r="I9" s="8"/>
      <c r="J9" s="42"/>
    </row>
    <row r="10" spans="1:10" customFormat="1" ht="15" x14ac:dyDescent="0.25">
      <c r="A10" s="12"/>
      <c r="B10" s="1"/>
      <c r="C10" s="1"/>
      <c r="D10" s="34"/>
      <c r="E10" s="7" t="s">
        <v>17</v>
      </c>
      <c r="F10" s="93" t="s">
        <v>35</v>
      </c>
      <c r="G10" s="1"/>
      <c r="H10" s="88"/>
      <c r="I10" s="8"/>
      <c r="J10" s="42"/>
    </row>
    <row r="11" spans="1:10" customFormat="1" ht="15" customHeight="1" x14ac:dyDescent="0.25">
      <c r="A11" s="12"/>
      <c r="B11" s="1"/>
      <c r="C11" s="1"/>
      <c r="D11" s="34"/>
      <c r="E11" s="7" t="s">
        <v>4</v>
      </c>
      <c r="F11" s="105"/>
      <c r="G11" s="105"/>
      <c r="H11" s="85"/>
      <c r="I11" s="36"/>
      <c r="J11" s="37"/>
    </row>
    <row r="12" spans="1:10" customFormat="1" ht="15" x14ac:dyDescent="0.25">
      <c r="A12" s="12"/>
      <c r="B12" s="1"/>
      <c r="C12" s="1"/>
      <c r="D12" s="34"/>
      <c r="E12" s="7" t="s">
        <v>5</v>
      </c>
      <c r="F12" s="9"/>
      <c r="G12" s="10"/>
      <c r="H12" s="89"/>
      <c r="I12" s="43"/>
      <c r="J12" s="43"/>
    </row>
    <row r="13" spans="1:10" customFormat="1" ht="26.25" customHeight="1" x14ac:dyDescent="0.25">
      <c r="A13" s="12"/>
      <c r="B13" s="1"/>
      <c r="C13" s="1"/>
      <c r="D13" s="34"/>
      <c r="E13" s="7" t="s">
        <v>6</v>
      </c>
      <c r="F13" s="106"/>
      <c r="G13" s="106"/>
      <c r="H13" s="85"/>
      <c r="I13" s="36"/>
      <c r="J13" s="37"/>
    </row>
    <row r="14" spans="1:10" x14ac:dyDescent="0.2">
      <c r="A14" s="12"/>
      <c r="B14" s="1"/>
      <c r="C14" s="1"/>
      <c r="D14" s="8"/>
      <c r="E14" s="14"/>
      <c r="F14" s="11"/>
      <c r="G14" s="1"/>
    </row>
    <row r="15" spans="1:10" ht="25.5" x14ac:dyDescent="0.2">
      <c r="A15" s="20" t="s">
        <v>7</v>
      </c>
      <c r="B15" s="95" t="s">
        <v>8</v>
      </c>
      <c r="C15" s="96"/>
      <c r="D15" s="21" t="s">
        <v>9</v>
      </c>
      <c r="E15" s="22" t="s">
        <v>29</v>
      </c>
      <c r="F15" s="21" t="s">
        <v>21</v>
      </c>
      <c r="G15" s="23" t="s">
        <v>10</v>
      </c>
    </row>
    <row r="16" spans="1:10" x14ac:dyDescent="0.2">
      <c r="A16" s="24"/>
      <c r="B16" s="25"/>
      <c r="C16" s="25"/>
      <c r="D16" s="26"/>
      <c r="E16" s="27"/>
      <c r="F16" s="27"/>
      <c r="G16" s="27">
        <f>G19</f>
        <v>0</v>
      </c>
    </row>
    <row r="17" spans="1:10" x14ac:dyDescent="0.2">
      <c r="A17" s="15"/>
      <c r="B17" s="47" t="s">
        <v>11</v>
      </c>
      <c r="C17" s="48"/>
      <c r="D17" s="16"/>
      <c r="E17" s="17"/>
      <c r="F17" s="17"/>
      <c r="G17" s="79">
        <f>G21</f>
        <v>0</v>
      </c>
    </row>
    <row r="18" spans="1:10" x14ac:dyDescent="0.2">
      <c r="A18" s="15"/>
      <c r="B18" s="49" t="s">
        <v>12</v>
      </c>
      <c r="C18" s="48"/>
      <c r="D18" s="16"/>
      <c r="E18" s="17"/>
      <c r="F18" s="17"/>
      <c r="G18" s="79">
        <f>SUM(G27:G35)</f>
        <v>0</v>
      </c>
    </row>
    <row r="19" spans="1:10" ht="28.5" customHeight="1" x14ac:dyDescent="0.2">
      <c r="A19" s="50">
        <v>1</v>
      </c>
      <c r="B19" s="97" t="str">
        <f>C3</f>
        <v>Изготовление и монтаж временных ограждений дверных проемов лифтовых шахт</v>
      </c>
      <c r="C19" s="97"/>
      <c r="D19" s="51" t="s">
        <v>23</v>
      </c>
      <c r="E19" s="52">
        <f>E27+E28+E29</f>
        <v>2.1219999999999999</v>
      </c>
      <c r="F19" s="52"/>
      <c r="G19" s="80">
        <f>G36</f>
        <v>0</v>
      </c>
    </row>
    <row r="20" spans="1:10" ht="29.25" customHeight="1" x14ac:dyDescent="0.2">
      <c r="A20" s="53" t="s">
        <v>18</v>
      </c>
      <c r="B20" s="107" t="str">
        <f>C3</f>
        <v>Изготовление и монтаж временных ограждений дверных проемов лифтовых шахт</v>
      </c>
      <c r="C20" s="108"/>
      <c r="D20" s="54" t="s">
        <v>24</v>
      </c>
      <c r="E20" s="55">
        <v>96</v>
      </c>
      <c r="F20" s="55">
        <f>G20/E20</f>
        <v>0</v>
      </c>
      <c r="G20" s="56">
        <f>G21+G26</f>
        <v>0</v>
      </c>
    </row>
    <row r="21" spans="1:10" x14ac:dyDescent="0.2">
      <c r="A21" s="57"/>
      <c r="B21" s="58" t="s">
        <v>30</v>
      </c>
      <c r="C21" s="59"/>
      <c r="D21" s="60"/>
      <c r="E21" s="61"/>
      <c r="F21" s="61"/>
      <c r="G21" s="62">
        <f>SUM(G22:G25)</f>
        <v>0</v>
      </c>
    </row>
    <row r="22" spans="1:10" s="45" customFormat="1" x14ac:dyDescent="0.2">
      <c r="A22" s="63"/>
      <c r="B22" s="64"/>
      <c r="C22" s="65" t="s">
        <v>39</v>
      </c>
      <c r="D22" s="16" t="s">
        <v>24</v>
      </c>
      <c r="E22" s="17">
        <v>96</v>
      </c>
      <c r="F22" s="17"/>
      <c r="G22" s="66">
        <f>E22*F22</f>
        <v>0</v>
      </c>
      <c r="H22" s="91"/>
      <c r="I22" s="44"/>
      <c r="J22" s="44"/>
    </row>
    <row r="23" spans="1:10" s="45" customFormat="1" x14ac:dyDescent="0.2">
      <c r="A23" s="63"/>
      <c r="B23" s="64"/>
      <c r="C23" s="48" t="s">
        <v>42</v>
      </c>
      <c r="D23" s="16" t="s">
        <v>25</v>
      </c>
      <c r="E23" s="17">
        <v>204.4</v>
      </c>
      <c r="F23" s="17"/>
      <c r="G23" s="66">
        <f t="shared" ref="G23" si="0">E23*F23</f>
        <v>0</v>
      </c>
      <c r="H23" s="91"/>
      <c r="I23" s="44"/>
      <c r="J23" s="44"/>
    </row>
    <row r="24" spans="1:10" s="45" customFormat="1" x14ac:dyDescent="0.2">
      <c r="A24" s="63"/>
      <c r="B24" s="64"/>
      <c r="C24" s="48" t="s">
        <v>40</v>
      </c>
      <c r="D24" s="16" t="s">
        <v>24</v>
      </c>
      <c r="E24" s="17">
        <v>2</v>
      </c>
      <c r="F24" s="17"/>
      <c r="G24" s="66">
        <f t="shared" ref="G24:G25" si="1">E24*F24</f>
        <v>0</v>
      </c>
      <c r="H24" s="91"/>
      <c r="I24" s="44"/>
      <c r="J24" s="44"/>
    </row>
    <row r="25" spans="1:10" x14ac:dyDescent="0.2">
      <c r="A25" s="57"/>
      <c r="B25" s="67"/>
      <c r="C25" s="48" t="s">
        <v>41</v>
      </c>
      <c r="D25" s="16" t="s">
        <v>24</v>
      </c>
      <c r="E25" s="17">
        <v>96</v>
      </c>
      <c r="F25" s="17"/>
      <c r="G25" s="66">
        <f t="shared" si="1"/>
        <v>0</v>
      </c>
    </row>
    <row r="26" spans="1:10" ht="25.5" x14ac:dyDescent="0.2">
      <c r="A26" s="57"/>
      <c r="B26" s="68" t="s">
        <v>15</v>
      </c>
      <c r="C26" s="69"/>
      <c r="D26" s="70"/>
      <c r="E26" s="61"/>
      <c r="F26" s="61"/>
      <c r="G26" s="62">
        <f>SUM(G27:G35)</f>
        <v>0</v>
      </c>
    </row>
    <row r="27" spans="1:10" x14ac:dyDescent="0.2">
      <c r="A27" s="57"/>
      <c r="B27" s="71"/>
      <c r="C27" s="48" t="s">
        <v>45</v>
      </c>
      <c r="D27" s="16" t="s">
        <v>23</v>
      </c>
      <c r="E27" s="83">
        <v>0.71799999999999997</v>
      </c>
      <c r="F27" s="17"/>
      <c r="G27" s="66">
        <f t="shared" ref="G27:G35" si="2">E27*F27</f>
        <v>0</v>
      </c>
    </row>
    <row r="28" spans="1:10" x14ac:dyDescent="0.2">
      <c r="A28" s="57"/>
      <c r="B28" s="71"/>
      <c r="C28" s="48" t="s">
        <v>46</v>
      </c>
      <c r="D28" s="16" t="s">
        <v>23</v>
      </c>
      <c r="E28" s="83">
        <f>1.054</f>
        <v>1.054</v>
      </c>
      <c r="F28" s="17"/>
      <c r="G28" s="66">
        <f t="shared" si="2"/>
        <v>0</v>
      </c>
    </row>
    <row r="29" spans="1:10" x14ac:dyDescent="0.2">
      <c r="A29" s="57"/>
      <c r="B29" s="71"/>
      <c r="C29" s="48" t="s">
        <v>37</v>
      </c>
      <c r="D29" s="16" t="s">
        <v>23</v>
      </c>
      <c r="E29" s="83">
        <v>0.35</v>
      </c>
      <c r="F29" s="17"/>
      <c r="G29" s="66">
        <f>E29*F29</f>
        <v>0</v>
      </c>
    </row>
    <row r="30" spans="1:10" x14ac:dyDescent="0.2">
      <c r="A30" s="57"/>
      <c r="B30" s="71"/>
      <c r="C30" s="48" t="s">
        <v>38</v>
      </c>
      <c r="D30" s="16" t="s">
        <v>24</v>
      </c>
      <c r="E30" s="17">
        <f>96/6</f>
        <v>16</v>
      </c>
      <c r="F30" s="17"/>
      <c r="G30" s="66">
        <f t="shared" ref="G30" si="3">E30*F30</f>
        <v>0</v>
      </c>
    </row>
    <row r="31" spans="1:10" x14ac:dyDescent="0.2">
      <c r="A31" s="57"/>
      <c r="B31" s="71"/>
      <c r="C31" s="48" t="s">
        <v>47</v>
      </c>
      <c r="D31" s="16" t="s">
        <v>24</v>
      </c>
      <c r="E31" s="83">
        <f>4*96</f>
        <v>384</v>
      </c>
      <c r="F31" s="17"/>
      <c r="G31" s="66">
        <f t="shared" si="2"/>
        <v>0</v>
      </c>
    </row>
    <row r="32" spans="1:10" ht="25.5" x14ac:dyDescent="0.2">
      <c r="A32" s="57"/>
      <c r="B32" s="71"/>
      <c r="C32" s="48" t="s">
        <v>49</v>
      </c>
      <c r="D32" s="16" t="s">
        <v>24</v>
      </c>
      <c r="E32" s="83">
        <f>E31</f>
        <v>384</v>
      </c>
      <c r="F32" s="17"/>
      <c r="G32" s="66">
        <f t="shared" si="2"/>
        <v>0</v>
      </c>
    </row>
    <row r="33" spans="1:7" ht="25.5" x14ac:dyDescent="0.2">
      <c r="A33" s="57"/>
      <c r="B33" s="71"/>
      <c r="C33" s="48" t="s">
        <v>50</v>
      </c>
      <c r="D33" s="16" t="s">
        <v>24</v>
      </c>
      <c r="E33" s="17">
        <f>E31</f>
        <v>384</v>
      </c>
      <c r="F33" s="17"/>
      <c r="G33" s="66">
        <f t="shared" si="2"/>
        <v>0</v>
      </c>
    </row>
    <row r="34" spans="1:7" x14ac:dyDescent="0.2">
      <c r="A34" s="57"/>
      <c r="B34" s="71"/>
      <c r="C34" s="48" t="s">
        <v>48</v>
      </c>
      <c r="D34" s="16" t="s">
        <v>24</v>
      </c>
      <c r="E34" s="17">
        <f>4*96</f>
        <v>384</v>
      </c>
      <c r="F34" s="17"/>
      <c r="G34" s="66">
        <f t="shared" si="2"/>
        <v>0</v>
      </c>
    </row>
    <row r="35" spans="1:7" x14ac:dyDescent="0.2">
      <c r="A35" s="57"/>
      <c r="B35" s="71"/>
      <c r="C35" s="48" t="s">
        <v>51</v>
      </c>
      <c r="D35" s="16" t="s">
        <v>24</v>
      </c>
      <c r="E35" s="17">
        <f>E34</f>
        <v>384</v>
      </c>
      <c r="F35" s="17"/>
      <c r="G35" s="66">
        <f t="shared" si="2"/>
        <v>0</v>
      </c>
    </row>
    <row r="36" spans="1:7" ht="30" x14ac:dyDescent="0.25">
      <c r="A36" s="72"/>
      <c r="B36" s="73" t="s">
        <v>20</v>
      </c>
      <c r="C36" s="73"/>
      <c r="D36" s="73"/>
      <c r="E36" s="73"/>
      <c r="F36" s="81"/>
      <c r="G36" s="74">
        <f>G20</f>
        <v>0</v>
      </c>
    </row>
    <row r="37" spans="1:7" x14ac:dyDescent="0.2">
      <c r="A37" s="28"/>
      <c r="B37" s="29" t="s">
        <v>19</v>
      </c>
      <c r="C37" s="29"/>
      <c r="D37" s="29"/>
      <c r="E37" s="30"/>
      <c r="F37" s="30"/>
      <c r="G37" s="30">
        <f>G36/1.2*0.2</f>
        <v>0</v>
      </c>
    </row>
    <row r="38" spans="1:7" x14ac:dyDescent="0.2">
      <c r="A38" s="28"/>
      <c r="B38" s="29" t="s">
        <v>13</v>
      </c>
      <c r="C38" s="29"/>
      <c r="D38" s="29"/>
      <c r="E38" s="30"/>
      <c r="F38" s="30"/>
      <c r="G38" s="30">
        <f>G17</f>
        <v>0</v>
      </c>
    </row>
    <row r="39" spans="1:7" x14ac:dyDescent="0.2">
      <c r="A39" s="28"/>
      <c r="B39" s="29" t="s">
        <v>14</v>
      </c>
      <c r="C39" s="29"/>
      <c r="D39" s="29"/>
      <c r="E39" s="30"/>
      <c r="F39" s="30"/>
      <c r="G39" s="30">
        <f>G18</f>
        <v>0</v>
      </c>
    </row>
    <row r="40" spans="1:7" x14ac:dyDescent="0.2">
      <c r="A40" s="75"/>
      <c r="B40" s="76"/>
      <c r="C40" s="76"/>
      <c r="D40" s="76"/>
      <c r="E40" s="77"/>
      <c r="F40" s="76"/>
      <c r="G40" s="78"/>
    </row>
    <row r="41" spans="1:7" ht="121.5" customHeight="1" x14ac:dyDescent="0.25">
      <c r="A41" s="98" t="s">
        <v>22</v>
      </c>
      <c r="B41" s="99"/>
      <c r="C41" s="99"/>
      <c r="D41" s="99"/>
      <c r="E41" s="99"/>
      <c r="F41" s="99"/>
      <c r="G41" s="99"/>
    </row>
  </sheetData>
  <mergeCells count="10">
    <mergeCell ref="B15:C15"/>
    <mergeCell ref="B19:C19"/>
    <mergeCell ref="A41:G41"/>
    <mergeCell ref="C3:G3"/>
    <mergeCell ref="A2:G2"/>
    <mergeCell ref="C4:G4"/>
    <mergeCell ref="C5:G5"/>
    <mergeCell ref="F11:G11"/>
    <mergeCell ref="F13:G13"/>
    <mergeCell ref="B20:C20"/>
  </mergeCells>
  <phoneticPr fontId="8" type="noConversion"/>
  <pageMargins left="0.25" right="0.25" top="0.75" bottom="0.75" header="0.3" footer="0.3"/>
  <pageSetup paperSize="9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ТКП </vt:lpstr>
      <vt:lpstr>'ТКП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Н. Антонова</dc:creator>
  <cp:lastModifiedBy>______</cp:lastModifiedBy>
  <cp:lastPrinted>2020-02-11T19:05:18Z</cp:lastPrinted>
  <dcterms:created xsi:type="dcterms:W3CDTF">2017-12-20T11:22:59Z</dcterms:created>
  <dcterms:modified xsi:type="dcterms:W3CDTF">2020-02-12T04:56:37Z</dcterms:modified>
</cp:coreProperties>
</file>