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.shortcut-targets-by-id\1m4lv-1NUZ4-S1phLLaQodKSOpW5BbKRv\dmaksutova@whoosh.bike\3_IFRS\9М2025\Databook\"/>
    </mc:Choice>
  </mc:AlternateContent>
  <xr:revisionPtr revIDLastSave="0" documentId="13_ncr:1_{17F7FA9F-1692-4CEC-9B68-BCC76397326A}" xr6:coauthVersionLast="47" xr6:coauthVersionMax="47" xr10:uidLastSave="{00000000-0000-0000-0000-000000000000}"/>
  <bookViews>
    <workbookView xWindow="-30828" yWindow="-13320" windowWidth="30936" windowHeight="16776" tabRatio="754" xr2:uid="{00000000-000D-0000-FFFF-FFFF00000000}"/>
  </bookViews>
  <sheets>
    <sheet name="Contents " sheetId="1" r:id="rId1"/>
    <sheet name="1. Balance Sheet" sheetId="8" r:id="rId2"/>
    <sheet name="2. Income Statement (accum)" sheetId="9" r:id="rId3"/>
    <sheet name="3. Income Statement (period)" sheetId="13" r:id="rId4"/>
    <sheet name="4. Cash Flow Statement (accum)" sheetId="10" r:id="rId5"/>
    <sheet name="5. Cash Flow Statement (period)" sheetId="14" r:id="rId6"/>
    <sheet name="6. Key Financials (accum)" sheetId="11" r:id="rId7"/>
    <sheet name="7. Key Financials (period)" sheetId="15" r:id="rId8"/>
    <sheet name="8. Key Operating Results" sheetId="12" r:id="rId9"/>
    <sheet name="Disclaimer 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1" i="15" l="1"/>
  <c r="V44" i="15"/>
  <c r="V43" i="15" s="1"/>
  <c r="V46" i="15"/>
  <c r="V47" i="15"/>
  <c r="V48" i="15"/>
  <c r="V49" i="15"/>
  <c r="V41" i="15"/>
  <c r="V38" i="15"/>
  <c r="V39" i="15"/>
  <c r="V37" i="15"/>
  <c r="V35" i="15"/>
  <c r="V31" i="15"/>
  <c r="V29" i="15"/>
  <c r="V27" i="15"/>
  <c r="V24" i="15"/>
  <c r="V23" i="15"/>
  <c r="V11" i="15"/>
  <c r="V19" i="15"/>
  <c r="V18" i="15"/>
  <c r="V12" i="15"/>
  <c r="V13" i="15"/>
  <c r="V14" i="15"/>
  <c r="V15" i="15"/>
  <c r="V16" i="15"/>
  <c r="V5" i="15"/>
  <c r="V8" i="15" s="1"/>
  <c r="V7" i="15" s="1"/>
  <c r="R46" i="11" l="1"/>
  <c r="R47" i="11"/>
  <c r="R48" i="11"/>
  <c r="R49" i="11"/>
  <c r="R44" i="11"/>
  <c r="R43" i="11"/>
  <c r="R51" i="11" s="1"/>
  <c r="R41" i="11"/>
  <c r="R38" i="11"/>
  <c r="R37" i="11" s="1"/>
  <c r="R39" i="11"/>
  <c r="R35" i="11"/>
  <c r="R31" i="11"/>
  <c r="R29" i="11"/>
  <c r="R27" i="11"/>
  <c r="R8" i="11"/>
  <c r="R24" i="11"/>
  <c r="R23" i="11" s="1"/>
  <c r="R11" i="11"/>
  <c r="R19" i="11"/>
  <c r="R18" i="11"/>
  <c r="R16" i="11"/>
  <c r="R15" i="11"/>
  <c r="R14" i="11"/>
  <c r="R13" i="11"/>
  <c r="R12" i="11"/>
  <c r="R7" i="11"/>
  <c r="R5" i="11"/>
  <c r="T63" i="13" l="1"/>
  <c r="T62" i="13"/>
  <c r="T61" i="13"/>
  <c r="T60" i="13"/>
  <c r="T59" i="13"/>
  <c r="T58" i="13"/>
  <c r="T57" i="13"/>
  <c r="T56" i="13"/>
  <c r="T55" i="13"/>
  <c r="T53" i="13"/>
  <c r="T52" i="13"/>
  <c r="T51" i="13"/>
  <c r="T50" i="13"/>
  <c r="T46" i="13"/>
  <c r="T45" i="13"/>
  <c r="T44" i="13"/>
  <c r="T43" i="13"/>
  <c r="T41" i="13"/>
  <c r="T40" i="13"/>
  <c r="T39" i="13"/>
  <c r="T38" i="13"/>
  <c r="T37" i="13"/>
  <c r="T35" i="13"/>
  <c r="T34" i="13"/>
  <c r="T33" i="13"/>
  <c r="T32" i="13"/>
  <c r="T31" i="13"/>
  <c r="T30" i="13"/>
  <c r="T29" i="13"/>
  <c r="T28" i="13"/>
  <c r="T27" i="13"/>
  <c r="T26" i="13"/>
  <c r="T25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7" i="13"/>
  <c r="T6" i="13"/>
  <c r="T5" i="13"/>
  <c r="S63" i="13"/>
  <c r="S62" i="13"/>
  <c r="S61" i="13"/>
  <c r="S60" i="13"/>
  <c r="S59" i="13"/>
  <c r="S58" i="13"/>
  <c r="S57" i="13"/>
  <c r="S56" i="13"/>
  <c r="S55" i="13"/>
  <c r="S53" i="13"/>
  <c r="S52" i="13"/>
  <c r="S51" i="13"/>
  <c r="S50" i="13"/>
  <c r="S46" i="13"/>
  <c r="S45" i="13"/>
  <c r="S44" i="13"/>
  <c r="S43" i="13"/>
  <c r="S41" i="13"/>
  <c r="S40" i="13"/>
  <c r="S39" i="13"/>
  <c r="S38" i="13"/>
  <c r="S37" i="13"/>
  <c r="S35" i="13"/>
  <c r="S34" i="13"/>
  <c r="S33" i="13"/>
  <c r="S32" i="13"/>
  <c r="S31" i="13"/>
  <c r="S30" i="13"/>
  <c r="S29" i="13"/>
  <c r="S28" i="13"/>
  <c r="S27" i="13"/>
  <c r="S26" i="13"/>
  <c r="S25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7" i="13"/>
  <c r="S6" i="13"/>
  <c r="S5" i="13"/>
  <c r="P63" i="13"/>
  <c r="P62" i="13"/>
  <c r="P61" i="13"/>
  <c r="P60" i="13"/>
  <c r="P59" i="13"/>
  <c r="P58" i="13"/>
  <c r="P57" i="13"/>
  <c r="P56" i="13"/>
  <c r="P55" i="13"/>
  <c r="P53" i="13"/>
  <c r="P52" i="13"/>
  <c r="P51" i="13"/>
  <c r="P50" i="13"/>
  <c r="P46" i="13"/>
  <c r="P45" i="13"/>
  <c r="P44" i="13"/>
  <c r="P43" i="13"/>
  <c r="P41" i="13"/>
  <c r="P40" i="13"/>
  <c r="P39" i="13"/>
  <c r="P38" i="13"/>
  <c r="P37" i="13"/>
  <c r="P35" i="13"/>
  <c r="P34" i="13"/>
  <c r="P33" i="13"/>
  <c r="P32" i="13"/>
  <c r="P31" i="13"/>
  <c r="P30" i="13"/>
  <c r="P29" i="13"/>
  <c r="P28" i="13"/>
  <c r="P27" i="13"/>
  <c r="P26" i="13"/>
  <c r="P25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7" i="13"/>
  <c r="P6" i="13"/>
  <c r="P5" i="13"/>
  <c r="O63" i="13"/>
  <c r="O62" i="13"/>
  <c r="O61" i="13"/>
  <c r="O60" i="13"/>
  <c r="O59" i="13"/>
  <c r="O58" i="13"/>
  <c r="O57" i="13"/>
  <c r="O56" i="13"/>
  <c r="O55" i="13"/>
  <c r="O53" i="13"/>
  <c r="O52" i="13"/>
  <c r="O51" i="13"/>
  <c r="O50" i="13"/>
  <c r="O46" i="13"/>
  <c r="O45" i="13"/>
  <c r="O44" i="13"/>
  <c r="O43" i="13"/>
  <c r="O41" i="13"/>
  <c r="O40" i="13"/>
  <c r="O39" i="13"/>
  <c r="O38" i="13"/>
  <c r="O37" i="13"/>
  <c r="O35" i="13"/>
  <c r="O34" i="13"/>
  <c r="O33" i="13"/>
  <c r="O32" i="13"/>
  <c r="O31" i="13"/>
  <c r="O30" i="13"/>
  <c r="O29" i="13"/>
  <c r="O28" i="13"/>
  <c r="O27" i="13"/>
  <c r="O26" i="13"/>
  <c r="O25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7" i="13"/>
  <c r="O6" i="13"/>
  <c r="O5" i="13"/>
  <c r="N63" i="13"/>
  <c r="N62" i="13"/>
  <c r="N61" i="13"/>
  <c r="N60" i="13"/>
  <c r="N59" i="13"/>
  <c r="N58" i="13"/>
  <c r="N57" i="13"/>
  <c r="N56" i="13"/>
  <c r="N55" i="13"/>
  <c r="N53" i="13"/>
  <c r="N52" i="13"/>
  <c r="N51" i="13"/>
  <c r="N50" i="13"/>
  <c r="N46" i="13"/>
  <c r="N45" i="13"/>
  <c r="N44" i="13"/>
  <c r="N43" i="13"/>
  <c r="N41" i="13"/>
  <c r="N40" i="13"/>
  <c r="N39" i="13"/>
  <c r="N38" i="13"/>
  <c r="N37" i="13"/>
  <c r="N35" i="13"/>
  <c r="N34" i="13"/>
  <c r="N33" i="13"/>
  <c r="N32" i="13"/>
  <c r="N31" i="13"/>
  <c r="N30" i="13"/>
  <c r="N29" i="13"/>
  <c r="N28" i="13"/>
  <c r="N27" i="13"/>
  <c r="N26" i="13"/>
  <c r="N25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7" i="13"/>
  <c r="N6" i="13"/>
  <c r="N5" i="13"/>
  <c r="M63" i="13"/>
  <c r="M62" i="13"/>
  <c r="M61" i="13"/>
  <c r="M60" i="13"/>
  <c r="M59" i="13"/>
  <c r="M58" i="13"/>
  <c r="M57" i="13"/>
  <c r="M56" i="13"/>
  <c r="M55" i="13"/>
  <c r="M53" i="13"/>
  <c r="M52" i="13"/>
  <c r="M51" i="13"/>
  <c r="M50" i="13"/>
  <c r="M46" i="13"/>
  <c r="M45" i="13"/>
  <c r="M44" i="13"/>
  <c r="M43" i="13"/>
  <c r="M41" i="13"/>
  <c r="M40" i="13"/>
  <c r="M39" i="13"/>
  <c r="M38" i="13"/>
  <c r="M37" i="13"/>
  <c r="M35" i="13"/>
  <c r="M34" i="13"/>
  <c r="M33" i="13"/>
  <c r="M32" i="13"/>
  <c r="M31" i="13"/>
  <c r="M30" i="13"/>
  <c r="M29" i="13"/>
  <c r="M28" i="13"/>
  <c r="M27" i="13"/>
  <c r="M26" i="13"/>
  <c r="M25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7" i="13"/>
  <c r="M6" i="13"/>
  <c r="M5" i="13"/>
  <c r="L63" i="13"/>
  <c r="L62" i="13"/>
  <c r="L61" i="13"/>
  <c r="L60" i="13"/>
  <c r="L59" i="13"/>
  <c r="L58" i="13"/>
  <c r="L57" i="13"/>
  <c r="L56" i="13"/>
  <c r="L55" i="13"/>
  <c r="L53" i="13"/>
  <c r="L52" i="13"/>
  <c r="L51" i="13"/>
  <c r="L50" i="13"/>
  <c r="L46" i="13"/>
  <c r="L45" i="13"/>
  <c r="L44" i="13"/>
  <c r="L43" i="13"/>
  <c r="L41" i="13"/>
  <c r="L40" i="13"/>
  <c r="L39" i="13"/>
  <c r="L38" i="13"/>
  <c r="L37" i="13"/>
  <c r="L35" i="13"/>
  <c r="L34" i="13"/>
  <c r="L33" i="13"/>
  <c r="L32" i="13"/>
  <c r="L31" i="13"/>
  <c r="L30" i="13"/>
  <c r="L29" i="13"/>
  <c r="L28" i="13"/>
  <c r="L27" i="13"/>
  <c r="L26" i="13"/>
  <c r="L25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7" i="13"/>
  <c r="L6" i="13"/>
  <c r="L5" i="13"/>
  <c r="K63" i="13"/>
  <c r="K62" i="13"/>
  <c r="K61" i="13"/>
  <c r="K60" i="13"/>
  <c r="K59" i="13"/>
  <c r="K58" i="13"/>
  <c r="K57" i="13"/>
  <c r="K56" i="13"/>
  <c r="K55" i="13"/>
  <c r="K53" i="13"/>
  <c r="K52" i="13"/>
  <c r="K51" i="13"/>
  <c r="K50" i="13"/>
  <c r="K46" i="13"/>
  <c r="K45" i="13"/>
  <c r="K44" i="13"/>
  <c r="K43" i="13"/>
  <c r="K41" i="13"/>
  <c r="K40" i="13"/>
  <c r="K39" i="13"/>
  <c r="K38" i="13"/>
  <c r="K37" i="13"/>
  <c r="K35" i="13"/>
  <c r="K34" i="13"/>
  <c r="K33" i="13"/>
  <c r="K32" i="13"/>
  <c r="K31" i="13"/>
  <c r="K30" i="13"/>
  <c r="K29" i="13"/>
  <c r="K28" i="13"/>
  <c r="K27" i="13"/>
  <c r="K26" i="13"/>
  <c r="K25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7" i="13"/>
  <c r="K6" i="13"/>
  <c r="K5" i="13"/>
  <c r="J63" i="13"/>
  <c r="J62" i="13"/>
  <c r="J61" i="13"/>
  <c r="J60" i="13"/>
  <c r="J59" i="13"/>
  <c r="J58" i="13"/>
  <c r="J57" i="13"/>
  <c r="J56" i="13"/>
  <c r="J55" i="13"/>
  <c r="J53" i="13"/>
  <c r="J52" i="13"/>
  <c r="J51" i="13"/>
  <c r="J50" i="13"/>
  <c r="J46" i="13"/>
  <c r="J45" i="13"/>
  <c r="J44" i="13"/>
  <c r="J43" i="13"/>
  <c r="J41" i="13"/>
  <c r="J40" i="13"/>
  <c r="J39" i="13"/>
  <c r="J38" i="13"/>
  <c r="J37" i="13"/>
  <c r="J35" i="13"/>
  <c r="J34" i="13"/>
  <c r="J33" i="13"/>
  <c r="J32" i="13"/>
  <c r="J31" i="13"/>
  <c r="J30" i="13"/>
  <c r="J29" i="13"/>
  <c r="J28" i="13"/>
  <c r="J27" i="13"/>
  <c r="J26" i="13"/>
  <c r="J25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" i="13"/>
  <c r="J6" i="13"/>
  <c r="J5" i="13"/>
  <c r="I63" i="13"/>
  <c r="I62" i="13"/>
  <c r="I61" i="13"/>
  <c r="I60" i="13"/>
  <c r="I59" i="13"/>
  <c r="I58" i="13"/>
  <c r="I57" i="13"/>
  <c r="I56" i="13"/>
  <c r="I55" i="13"/>
  <c r="I53" i="13"/>
  <c r="I52" i="13"/>
  <c r="I51" i="13"/>
  <c r="I50" i="13"/>
  <c r="I46" i="13"/>
  <c r="I45" i="13"/>
  <c r="I44" i="13"/>
  <c r="I43" i="13"/>
  <c r="I41" i="13"/>
  <c r="I40" i="13"/>
  <c r="I39" i="13"/>
  <c r="I38" i="13"/>
  <c r="I37" i="13"/>
  <c r="I35" i="13"/>
  <c r="I34" i="13"/>
  <c r="I33" i="13"/>
  <c r="I32" i="13"/>
  <c r="I31" i="13"/>
  <c r="I30" i="13"/>
  <c r="I29" i="13"/>
  <c r="I28" i="13"/>
  <c r="I27" i="13"/>
  <c r="I26" i="13"/>
  <c r="I25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7" i="13"/>
  <c r="I6" i="13"/>
  <c r="I5" i="13"/>
  <c r="H63" i="13"/>
  <c r="H62" i="13"/>
  <c r="H61" i="13"/>
  <c r="H60" i="13"/>
  <c r="H59" i="13"/>
  <c r="H58" i="13"/>
  <c r="H57" i="13"/>
  <c r="H56" i="13"/>
  <c r="H55" i="13"/>
  <c r="H53" i="13"/>
  <c r="H52" i="13"/>
  <c r="H51" i="13"/>
  <c r="H50" i="13"/>
  <c r="H46" i="13"/>
  <c r="H45" i="13"/>
  <c r="H44" i="13"/>
  <c r="H43" i="13"/>
  <c r="H41" i="13"/>
  <c r="H40" i="13"/>
  <c r="H39" i="13"/>
  <c r="H38" i="13"/>
  <c r="H37" i="13"/>
  <c r="H35" i="13"/>
  <c r="H34" i="13"/>
  <c r="H33" i="13"/>
  <c r="H32" i="13"/>
  <c r="H31" i="13"/>
  <c r="H30" i="13"/>
  <c r="H29" i="13"/>
  <c r="H28" i="13"/>
  <c r="H27" i="13"/>
  <c r="H26" i="13"/>
  <c r="H25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7" i="13"/>
  <c r="H6" i="13"/>
  <c r="H5" i="13"/>
  <c r="G63" i="13"/>
  <c r="G62" i="13"/>
  <c r="G61" i="13"/>
  <c r="G60" i="13"/>
  <c r="G59" i="13"/>
  <c r="G58" i="13"/>
  <c r="G57" i="13"/>
  <c r="G56" i="13"/>
  <c r="G55" i="13"/>
  <c r="G53" i="13"/>
  <c r="G52" i="13"/>
  <c r="G51" i="13"/>
  <c r="G50" i="13"/>
  <c r="G46" i="13"/>
  <c r="G45" i="13"/>
  <c r="G44" i="13"/>
  <c r="G43" i="13"/>
  <c r="G41" i="13"/>
  <c r="G40" i="13"/>
  <c r="G39" i="13"/>
  <c r="G38" i="13"/>
  <c r="G37" i="13"/>
  <c r="G35" i="13"/>
  <c r="G34" i="13"/>
  <c r="G33" i="13"/>
  <c r="G32" i="13"/>
  <c r="G31" i="13"/>
  <c r="G30" i="13"/>
  <c r="G29" i="13"/>
  <c r="G28" i="13"/>
  <c r="G27" i="13"/>
  <c r="G26" i="13"/>
  <c r="G25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7" i="13"/>
  <c r="G6" i="13"/>
  <c r="G5" i="13"/>
  <c r="F63" i="13"/>
  <c r="F62" i="13"/>
  <c r="F61" i="13"/>
  <c r="F60" i="13"/>
  <c r="F59" i="13"/>
  <c r="F58" i="13"/>
  <c r="F57" i="13"/>
  <c r="F56" i="13"/>
  <c r="F55" i="13"/>
  <c r="F53" i="13"/>
  <c r="F52" i="13"/>
  <c r="F51" i="13"/>
  <c r="F50" i="13"/>
  <c r="F46" i="13"/>
  <c r="F45" i="13"/>
  <c r="F44" i="13"/>
  <c r="F43" i="13"/>
  <c r="F41" i="13"/>
  <c r="F40" i="13"/>
  <c r="F39" i="13"/>
  <c r="F38" i="13"/>
  <c r="F37" i="13"/>
  <c r="F35" i="13"/>
  <c r="F34" i="13"/>
  <c r="F33" i="13"/>
  <c r="F32" i="13"/>
  <c r="F31" i="13"/>
  <c r="F30" i="13"/>
  <c r="F29" i="13"/>
  <c r="F28" i="13"/>
  <c r="F27" i="13"/>
  <c r="F26" i="13"/>
  <c r="F25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7" i="13"/>
  <c r="F6" i="13"/>
  <c r="F5" i="13"/>
  <c r="E63" i="13"/>
  <c r="E62" i="13"/>
  <c r="E61" i="13"/>
  <c r="E60" i="13"/>
  <c r="E59" i="13"/>
  <c r="E58" i="13"/>
  <c r="E57" i="13"/>
  <c r="E56" i="13"/>
  <c r="E55" i="13"/>
  <c r="E53" i="13"/>
  <c r="E52" i="13"/>
  <c r="E51" i="13"/>
  <c r="E50" i="13"/>
  <c r="E46" i="13"/>
  <c r="E45" i="13"/>
  <c r="E44" i="13"/>
  <c r="E43" i="13"/>
  <c r="E41" i="13"/>
  <c r="E40" i="13"/>
  <c r="E39" i="13"/>
  <c r="E38" i="13"/>
  <c r="E37" i="13"/>
  <c r="E35" i="13"/>
  <c r="E34" i="13"/>
  <c r="E33" i="13"/>
  <c r="E32" i="13"/>
  <c r="E31" i="13"/>
  <c r="E30" i="13"/>
  <c r="E29" i="13"/>
  <c r="E28" i="13"/>
  <c r="E27" i="13"/>
  <c r="E26" i="13"/>
  <c r="E25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7" i="13"/>
  <c r="E6" i="13"/>
  <c r="E5" i="13"/>
  <c r="D63" i="13"/>
  <c r="D62" i="13"/>
  <c r="D61" i="13"/>
  <c r="D60" i="13"/>
  <c r="D59" i="13"/>
  <c r="D58" i="13"/>
  <c r="D57" i="13"/>
  <c r="D56" i="13"/>
  <c r="D55" i="13"/>
  <c r="D53" i="13"/>
  <c r="D52" i="13"/>
  <c r="D51" i="13"/>
  <c r="D50" i="13"/>
  <c r="D46" i="13"/>
  <c r="D45" i="13"/>
  <c r="D44" i="13"/>
  <c r="D43" i="13"/>
  <c r="D41" i="13"/>
  <c r="D40" i="13"/>
  <c r="D39" i="13"/>
  <c r="D38" i="13"/>
  <c r="D37" i="13"/>
  <c r="D35" i="13"/>
  <c r="D34" i="13"/>
  <c r="D33" i="13"/>
  <c r="D32" i="13"/>
  <c r="D31" i="13"/>
  <c r="D30" i="13"/>
  <c r="D29" i="13"/>
  <c r="D28" i="13"/>
  <c r="D27" i="13"/>
  <c r="D26" i="13"/>
  <c r="D25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7" i="13"/>
  <c r="D6" i="13"/>
  <c r="D5" i="13"/>
  <c r="C63" i="13"/>
  <c r="C62" i="13"/>
  <c r="C61" i="13"/>
  <c r="C60" i="13"/>
  <c r="C59" i="13"/>
  <c r="C58" i="13"/>
  <c r="C57" i="13"/>
  <c r="C56" i="13"/>
  <c r="C55" i="13"/>
  <c r="C53" i="13"/>
  <c r="C52" i="13"/>
  <c r="C51" i="13"/>
  <c r="C50" i="13"/>
  <c r="C46" i="13"/>
  <c r="C45" i="13"/>
  <c r="C44" i="13"/>
  <c r="C43" i="13"/>
  <c r="C41" i="13"/>
  <c r="C40" i="13"/>
  <c r="C39" i="13"/>
  <c r="C38" i="13"/>
  <c r="C37" i="13"/>
  <c r="C35" i="13"/>
  <c r="C34" i="13"/>
  <c r="C33" i="13"/>
  <c r="C32" i="13"/>
  <c r="C31" i="13"/>
  <c r="C30" i="13"/>
  <c r="C29" i="13"/>
  <c r="C28" i="13"/>
  <c r="C27" i="13"/>
  <c r="C26" i="13"/>
  <c r="C25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7" i="13"/>
  <c r="C6" i="13"/>
  <c r="C5" i="13"/>
  <c r="B63" i="13"/>
  <c r="B62" i="13"/>
  <c r="B61" i="13"/>
  <c r="B60" i="13"/>
  <c r="B59" i="13"/>
  <c r="B58" i="13"/>
  <c r="B57" i="13"/>
  <c r="B56" i="13"/>
  <c r="B55" i="13"/>
  <c r="B53" i="13"/>
  <c r="B52" i="13"/>
  <c r="B51" i="13"/>
  <c r="B50" i="13"/>
  <c r="B46" i="13"/>
  <c r="B45" i="13"/>
  <c r="B44" i="13"/>
  <c r="B43" i="13"/>
  <c r="B41" i="13"/>
  <c r="B40" i="13"/>
  <c r="B39" i="13"/>
  <c r="B38" i="13"/>
  <c r="B37" i="13"/>
  <c r="B35" i="13"/>
  <c r="B34" i="13"/>
  <c r="B33" i="13"/>
  <c r="B32" i="13"/>
  <c r="B31" i="13"/>
  <c r="B30" i="13"/>
  <c r="B29" i="13"/>
  <c r="B28" i="13"/>
  <c r="B27" i="13"/>
  <c r="B26" i="13"/>
  <c r="B25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7" i="13"/>
  <c r="B6" i="13"/>
  <c r="B5" i="13"/>
  <c r="T49" i="15"/>
  <c r="T48" i="15"/>
  <c r="T47" i="15"/>
  <c r="T46" i="15"/>
  <c r="T45" i="15"/>
  <c r="T44" i="15"/>
  <c r="T43" i="15"/>
  <c r="T25" i="15"/>
  <c r="T24" i="15"/>
  <c r="T21" i="15"/>
  <c r="T20" i="15"/>
  <c r="T19" i="15"/>
  <c r="T18" i="15"/>
  <c r="T17" i="15"/>
  <c r="T9" i="15"/>
  <c r="P49" i="15"/>
  <c r="P48" i="15"/>
  <c r="P47" i="15"/>
  <c r="P46" i="15"/>
  <c r="P45" i="15"/>
  <c r="P44" i="15"/>
  <c r="P43" i="15"/>
  <c r="P25" i="15"/>
  <c r="P24" i="15"/>
  <c r="P21" i="15"/>
  <c r="P20" i="15"/>
  <c r="P19" i="15"/>
  <c r="P18" i="15"/>
  <c r="P17" i="15"/>
  <c r="P9" i="15"/>
  <c r="L49" i="15"/>
  <c r="L48" i="15"/>
  <c r="L47" i="15"/>
  <c r="L46" i="15"/>
  <c r="L45" i="15"/>
  <c r="L44" i="15"/>
  <c r="L43" i="15"/>
  <c r="L25" i="15"/>
  <c r="L24" i="15"/>
  <c r="L21" i="15"/>
  <c r="L20" i="15"/>
  <c r="L19" i="15"/>
  <c r="L18" i="15"/>
  <c r="L17" i="15"/>
  <c r="L9" i="15"/>
  <c r="H49" i="15"/>
  <c r="H48" i="15"/>
  <c r="H47" i="15"/>
  <c r="H46" i="15"/>
  <c r="H45" i="15"/>
  <c r="H44" i="15"/>
  <c r="H43" i="15"/>
  <c r="H25" i="15"/>
  <c r="H24" i="15"/>
  <c r="H21" i="15"/>
  <c r="H20" i="15"/>
  <c r="H19" i="15"/>
  <c r="H18" i="15"/>
  <c r="H17" i="15"/>
  <c r="H9" i="15"/>
  <c r="S25" i="15"/>
  <c r="S21" i="15"/>
  <c r="S20" i="15"/>
  <c r="S19" i="15"/>
  <c r="S18" i="15"/>
  <c r="S17" i="15"/>
  <c r="S9" i="15"/>
  <c r="S24" i="15" s="1"/>
  <c r="O25" i="15"/>
  <c r="O21" i="15"/>
  <c r="O20" i="15"/>
  <c r="O19" i="15"/>
  <c r="O18" i="15"/>
  <c r="O17" i="15"/>
  <c r="O9" i="15"/>
  <c r="O24" i="15" s="1"/>
  <c r="K25" i="15"/>
  <c r="K21" i="15"/>
  <c r="K20" i="15"/>
  <c r="K19" i="15"/>
  <c r="K18" i="15"/>
  <c r="K17" i="15"/>
  <c r="K9" i="15"/>
  <c r="K24" i="15" s="1"/>
  <c r="R25" i="15"/>
  <c r="R21" i="15"/>
  <c r="R20" i="15"/>
  <c r="R19" i="15"/>
  <c r="R18" i="15"/>
  <c r="R17" i="15"/>
  <c r="R9" i="15"/>
  <c r="R24" i="15" s="1"/>
  <c r="N25" i="15"/>
  <c r="N21" i="15"/>
  <c r="N20" i="15"/>
  <c r="N19" i="15"/>
  <c r="N18" i="15"/>
  <c r="N17" i="15"/>
  <c r="N9" i="15"/>
  <c r="N24" i="15" s="1"/>
  <c r="J25" i="15"/>
  <c r="J20" i="15"/>
  <c r="J21" i="15"/>
  <c r="J19" i="15"/>
  <c r="J18" i="15"/>
  <c r="J17" i="15"/>
  <c r="J9" i="15"/>
  <c r="J24" i="15" s="1"/>
  <c r="G17" i="15"/>
  <c r="G18" i="15"/>
  <c r="G19" i="15"/>
  <c r="G20" i="15"/>
  <c r="G21" i="15"/>
  <c r="G9" i="15"/>
  <c r="G24" i="15" s="1"/>
  <c r="F25" i="15"/>
  <c r="F24" i="15"/>
  <c r="F21" i="15"/>
  <c r="F20" i="15"/>
  <c r="F19" i="15"/>
  <c r="F18" i="15"/>
  <c r="F17" i="15"/>
  <c r="F9" i="15"/>
  <c r="U49" i="15"/>
  <c r="S49" i="15"/>
  <c r="R49" i="15"/>
  <c r="Q49" i="15"/>
  <c r="O49" i="15"/>
  <c r="N49" i="15"/>
  <c r="M49" i="15"/>
  <c r="K49" i="15"/>
  <c r="J49" i="15"/>
  <c r="I49" i="15"/>
  <c r="G49" i="15"/>
  <c r="D49" i="15"/>
  <c r="C49" i="15"/>
  <c r="U48" i="15"/>
  <c r="S48" i="15"/>
  <c r="R48" i="15"/>
  <c r="Q48" i="15"/>
  <c r="O48" i="15"/>
  <c r="N48" i="15"/>
  <c r="M48" i="15"/>
  <c r="K48" i="15"/>
  <c r="J48" i="15"/>
  <c r="I48" i="15"/>
  <c r="G48" i="15"/>
  <c r="D48" i="15"/>
  <c r="U47" i="15"/>
  <c r="S47" i="15"/>
  <c r="R47" i="15"/>
  <c r="Q47" i="15"/>
  <c r="O47" i="15"/>
  <c r="N47" i="15"/>
  <c r="M47" i="15"/>
  <c r="K47" i="15"/>
  <c r="J47" i="15"/>
  <c r="I47" i="15"/>
  <c r="G47" i="15"/>
  <c r="D47" i="15"/>
  <c r="U46" i="15"/>
  <c r="S46" i="15"/>
  <c r="R46" i="15"/>
  <c r="Q46" i="15"/>
  <c r="O46" i="15"/>
  <c r="N46" i="15"/>
  <c r="M46" i="15"/>
  <c r="K46" i="15"/>
  <c r="J46" i="15"/>
  <c r="I46" i="15"/>
  <c r="G46" i="15"/>
  <c r="D46" i="15"/>
  <c r="C46" i="15"/>
  <c r="U44" i="15"/>
  <c r="U43" i="15" s="1"/>
  <c r="S44" i="15"/>
  <c r="R44" i="15"/>
  <c r="R43" i="15" s="1"/>
  <c r="Q44" i="15"/>
  <c r="Q43" i="15" s="1"/>
  <c r="O44" i="15"/>
  <c r="N44" i="15"/>
  <c r="M44" i="15"/>
  <c r="K44" i="15"/>
  <c r="J44" i="15"/>
  <c r="I44" i="15"/>
  <c r="I43" i="15" s="1"/>
  <c r="G44" i="15"/>
  <c r="G43" i="15" s="1"/>
  <c r="D44" i="15"/>
  <c r="C44" i="15"/>
  <c r="C43" i="15" s="1"/>
  <c r="U39" i="15"/>
  <c r="Q39" i="15"/>
  <c r="M39" i="15"/>
  <c r="I39" i="15"/>
  <c r="E39" i="15"/>
  <c r="D39" i="15"/>
  <c r="C39" i="15"/>
  <c r="U38" i="15"/>
  <c r="Q38" i="15"/>
  <c r="M38" i="15"/>
  <c r="I38" i="15"/>
  <c r="E38" i="15"/>
  <c r="D38" i="15"/>
  <c r="C38" i="15"/>
  <c r="U35" i="15"/>
  <c r="Q35" i="15"/>
  <c r="M35" i="15"/>
  <c r="I35" i="15"/>
  <c r="E35" i="15"/>
  <c r="D35" i="15"/>
  <c r="C35" i="15"/>
  <c r="U24" i="15"/>
  <c r="Q24" i="15"/>
  <c r="M24" i="15"/>
  <c r="I24" i="15"/>
  <c r="E24" i="15"/>
  <c r="D24" i="15"/>
  <c r="C24" i="15"/>
  <c r="U16" i="15"/>
  <c r="Q16" i="15"/>
  <c r="M16" i="15"/>
  <c r="I16" i="15"/>
  <c r="E16" i="15"/>
  <c r="D16" i="15"/>
  <c r="C16" i="15"/>
  <c r="U15" i="15"/>
  <c r="Q15" i="15"/>
  <c r="M15" i="15"/>
  <c r="I15" i="15"/>
  <c r="E15" i="15"/>
  <c r="D15" i="15"/>
  <c r="C15" i="15"/>
  <c r="U14" i="15"/>
  <c r="Q14" i="15"/>
  <c r="M14" i="15"/>
  <c r="I14" i="15"/>
  <c r="E14" i="15"/>
  <c r="D14" i="15"/>
  <c r="C14" i="15"/>
  <c r="U13" i="15"/>
  <c r="Q13" i="15"/>
  <c r="M13" i="15"/>
  <c r="I13" i="15"/>
  <c r="E13" i="15"/>
  <c r="D13" i="15"/>
  <c r="C13" i="15"/>
  <c r="U12" i="15"/>
  <c r="U31" i="15" s="1"/>
  <c r="Q12" i="15"/>
  <c r="Q31" i="15" s="1"/>
  <c r="M12" i="15"/>
  <c r="M31" i="15" s="1"/>
  <c r="I12" i="15"/>
  <c r="E12" i="15"/>
  <c r="E31" i="15" s="1"/>
  <c r="D12" i="15"/>
  <c r="D31" i="15" s="1"/>
  <c r="C12" i="15"/>
  <c r="C31" i="15" s="1"/>
  <c r="U5" i="15"/>
  <c r="U8" i="15" s="1"/>
  <c r="U7" i="15" s="1"/>
  <c r="Q5" i="15"/>
  <c r="Q8" i="15" s="1"/>
  <c r="Q7" i="15" s="1"/>
  <c r="M5" i="15"/>
  <c r="M8" i="15" s="1"/>
  <c r="M7" i="15" s="1"/>
  <c r="I5" i="15"/>
  <c r="I8" i="15" s="1"/>
  <c r="I7" i="15" s="1"/>
  <c r="E5" i="15"/>
  <c r="E8" i="15" s="1"/>
  <c r="E7" i="15" s="1"/>
  <c r="D5" i="15"/>
  <c r="D8" i="15" s="1"/>
  <c r="D7" i="15" s="1"/>
  <c r="C5" i="15"/>
  <c r="C8" i="15" s="1"/>
  <c r="C7" i="15" s="1"/>
  <c r="M48" i="11"/>
  <c r="N48" i="11"/>
  <c r="O48" i="11"/>
  <c r="P48" i="11"/>
  <c r="Q48" i="11"/>
  <c r="S43" i="15" l="1"/>
  <c r="Q37" i="15"/>
  <c r="Q41" i="15" s="1"/>
  <c r="U37" i="15"/>
  <c r="U41" i="15" s="1"/>
  <c r="J43" i="15"/>
  <c r="C37" i="15"/>
  <c r="C41" i="15" s="1"/>
  <c r="K43" i="15"/>
  <c r="D37" i="15"/>
  <c r="N43" i="15"/>
  <c r="U11" i="15"/>
  <c r="U27" i="15" s="1"/>
  <c r="M11" i="15"/>
  <c r="M27" i="15" s="1"/>
  <c r="I37" i="15"/>
  <c r="I41" i="15" s="1"/>
  <c r="M43" i="15"/>
  <c r="E37" i="15"/>
  <c r="E41" i="15" s="1"/>
  <c r="O43" i="15"/>
  <c r="D43" i="15"/>
  <c r="C11" i="15"/>
  <c r="C27" i="15" s="1"/>
  <c r="I11" i="15"/>
  <c r="I23" i="15" s="1"/>
  <c r="I29" i="15" s="1"/>
  <c r="D41" i="15"/>
  <c r="D11" i="15"/>
  <c r="D27" i="15" s="1"/>
  <c r="E11" i="15"/>
  <c r="E27" i="15" s="1"/>
  <c r="M37" i="15"/>
  <c r="M41" i="15" s="1"/>
  <c r="Q11" i="15"/>
  <c r="I31" i="15"/>
  <c r="H49" i="11"/>
  <c r="I49" i="11"/>
  <c r="J49" i="11"/>
  <c r="K49" i="11"/>
  <c r="L49" i="11"/>
  <c r="M49" i="11"/>
  <c r="N49" i="11"/>
  <c r="O49" i="11"/>
  <c r="P49" i="11"/>
  <c r="Q49" i="11"/>
  <c r="G49" i="11"/>
  <c r="D49" i="11"/>
  <c r="C49" i="11"/>
  <c r="L48" i="11"/>
  <c r="K48" i="11"/>
  <c r="J48" i="11"/>
  <c r="I48" i="11"/>
  <c r="H48" i="11"/>
  <c r="G48" i="11"/>
  <c r="D48" i="11"/>
  <c r="Q47" i="11"/>
  <c r="P47" i="11"/>
  <c r="O47" i="11"/>
  <c r="N47" i="11"/>
  <c r="M47" i="11"/>
  <c r="L47" i="11"/>
  <c r="K47" i="11"/>
  <c r="J47" i="11"/>
  <c r="I47" i="11"/>
  <c r="H47" i="11"/>
  <c r="G47" i="11"/>
  <c r="D47" i="11"/>
  <c r="Q46" i="11"/>
  <c r="P46" i="11"/>
  <c r="O46" i="11"/>
  <c r="N46" i="11"/>
  <c r="M46" i="11"/>
  <c r="L46" i="11"/>
  <c r="K46" i="11"/>
  <c r="J46" i="11"/>
  <c r="I46" i="11"/>
  <c r="H46" i="11"/>
  <c r="G46" i="11"/>
  <c r="D46" i="11"/>
  <c r="C46" i="11"/>
  <c r="Q44" i="11"/>
  <c r="P44" i="11"/>
  <c r="O44" i="11"/>
  <c r="N44" i="11"/>
  <c r="M44" i="11"/>
  <c r="L44" i="11"/>
  <c r="K44" i="11"/>
  <c r="J44" i="11"/>
  <c r="I44" i="11"/>
  <c r="H44" i="11"/>
  <c r="G44" i="11"/>
  <c r="D44" i="11"/>
  <c r="C44" i="11"/>
  <c r="Q39" i="11"/>
  <c r="P39" i="11"/>
  <c r="S39" i="15" s="1"/>
  <c r="O39" i="11"/>
  <c r="N39" i="11"/>
  <c r="M39" i="11"/>
  <c r="O39" i="15" s="1"/>
  <c r="L39" i="11"/>
  <c r="K39" i="11"/>
  <c r="J39" i="11"/>
  <c r="I39" i="11"/>
  <c r="H39" i="11"/>
  <c r="G39" i="11"/>
  <c r="F39" i="11"/>
  <c r="F39" i="15" s="1"/>
  <c r="E39" i="11"/>
  <c r="D39" i="11"/>
  <c r="G37" i="11"/>
  <c r="C39" i="11"/>
  <c r="D38" i="11"/>
  <c r="D37" i="11" s="1"/>
  <c r="E38" i="11"/>
  <c r="E37" i="11" s="1"/>
  <c r="F38" i="11"/>
  <c r="F38" i="15" s="1"/>
  <c r="F37" i="15" s="1"/>
  <c r="F41" i="15" s="1"/>
  <c r="G38" i="11"/>
  <c r="H38" i="11"/>
  <c r="I38" i="11"/>
  <c r="J38" i="15" s="1"/>
  <c r="J38" i="11"/>
  <c r="K38" i="15" s="1"/>
  <c r="K38" i="11"/>
  <c r="L38" i="11"/>
  <c r="M38" i="11"/>
  <c r="O38" i="15" s="1"/>
  <c r="N38" i="11"/>
  <c r="O38" i="11"/>
  <c r="R38" i="15" s="1"/>
  <c r="P38" i="11"/>
  <c r="S38" i="15" s="1"/>
  <c r="T38" i="15" s="1"/>
  <c r="Q38" i="11"/>
  <c r="C38" i="11"/>
  <c r="C37" i="11" s="1"/>
  <c r="C41" i="11" s="1"/>
  <c r="Q35" i="11"/>
  <c r="P35" i="11"/>
  <c r="O35" i="11"/>
  <c r="R35" i="15" s="1"/>
  <c r="N35" i="11"/>
  <c r="M35" i="11"/>
  <c r="L35" i="11"/>
  <c r="K35" i="11"/>
  <c r="J35" i="11"/>
  <c r="I35" i="11"/>
  <c r="J35" i="15" s="1"/>
  <c r="H35" i="11"/>
  <c r="G35" i="11"/>
  <c r="G35" i="15" s="1"/>
  <c r="H35" i="15" s="1"/>
  <c r="F35" i="11"/>
  <c r="F35" i="15" s="1"/>
  <c r="E35" i="11"/>
  <c r="D35" i="11"/>
  <c r="C3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D15" i="11"/>
  <c r="E15" i="11"/>
  <c r="F15" i="11"/>
  <c r="G15" i="11"/>
  <c r="H15" i="11"/>
  <c r="I15" i="11"/>
  <c r="J15" i="11"/>
  <c r="K15" i="11"/>
  <c r="L15" i="11"/>
  <c r="M15" i="11"/>
  <c r="O15" i="15" s="1"/>
  <c r="N15" i="11"/>
  <c r="O15" i="11"/>
  <c r="R15" i="15" s="1"/>
  <c r="P15" i="11"/>
  <c r="Q15" i="11"/>
  <c r="C15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D13" i="11"/>
  <c r="E13" i="11"/>
  <c r="F13" i="11"/>
  <c r="F13" i="15" s="1"/>
  <c r="G13" i="11"/>
  <c r="G13" i="15" s="1"/>
  <c r="H13" i="15" s="1"/>
  <c r="H13" i="11"/>
  <c r="I13" i="11"/>
  <c r="J13" i="15" s="1"/>
  <c r="J13" i="11"/>
  <c r="K13" i="11"/>
  <c r="L13" i="11"/>
  <c r="M13" i="11"/>
  <c r="N13" i="11"/>
  <c r="O13" i="11"/>
  <c r="P13" i="11"/>
  <c r="Q13" i="11"/>
  <c r="C13" i="11"/>
  <c r="D12" i="11"/>
  <c r="D31" i="11" s="1"/>
  <c r="E12" i="11"/>
  <c r="E31" i="11" s="1"/>
  <c r="F12" i="11"/>
  <c r="F12" i="15" s="1"/>
  <c r="F31" i="15" s="1"/>
  <c r="G12" i="11"/>
  <c r="H12" i="11"/>
  <c r="H31" i="11" s="1"/>
  <c r="I12" i="11"/>
  <c r="J12" i="11"/>
  <c r="K12" i="11"/>
  <c r="K31" i="11" s="1"/>
  <c r="L12" i="11"/>
  <c r="M12" i="11"/>
  <c r="N12" i="11"/>
  <c r="N31" i="11" s="1"/>
  <c r="O12" i="11"/>
  <c r="R12" i="15" s="1"/>
  <c r="R31" i="15" s="1"/>
  <c r="P12" i="11"/>
  <c r="S12" i="15" s="1"/>
  <c r="Q12" i="11"/>
  <c r="Q31" i="11" s="1"/>
  <c r="C12" i="11"/>
  <c r="C31" i="11" s="1"/>
  <c r="Q5" i="11"/>
  <c r="Q8" i="11" s="1"/>
  <c r="Q7" i="11" s="1"/>
  <c r="P5" i="11"/>
  <c r="O5" i="11"/>
  <c r="N5" i="11"/>
  <c r="N8" i="11" s="1"/>
  <c r="N7" i="11" s="1"/>
  <c r="M5" i="11"/>
  <c r="L5" i="11"/>
  <c r="K5" i="11"/>
  <c r="K8" i="11" s="1"/>
  <c r="K7" i="11" s="1"/>
  <c r="J5" i="11"/>
  <c r="I5" i="11"/>
  <c r="H5" i="11"/>
  <c r="H8" i="11" s="1"/>
  <c r="H7" i="11" s="1"/>
  <c r="G5" i="11"/>
  <c r="F5" i="11"/>
  <c r="E5" i="11"/>
  <c r="E8" i="11" s="1"/>
  <c r="E7" i="11" s="1"/>
  <c r="D5" i="11"/>
  <c r="D8" i="11" s="1"/>
  <c r="D7" i="11" s="1"/>
  <c r="C5" i="11"/>
  <c r="C8" i="11" s="1"/>
  <c r="C7" i="11" s="1"/>
  <c r="D43" i="11"/>
  <c r="N39" i="15" l="1"/>
  <c r="P39" i="15"/>
  <c r="R39" i="15"/>
  <c r="R37" i="15" s="1"/>
  <c r="R41" i="15" s="1"/>
  <c r="T39" i="15"/>
  <c r="K35" i="15"/>
  <c r="N35" i="15"/>
  <c r="N38" i="15"/>
  <c r="N37" i="15" s="1"/>
  <c r="S37" i="15"/>
  <c r="O37" i="15"/>
  <c r="P37" i="15" s="1"/>
  <c r="P38" i="15"/>
  <c r="O35" i="15"/>
  <c r="G39" i="15"/>
  <c r="H39" i="15" s="1"/>
  <c r="G41" i="11"/>
  <c r="S35" i="15"/>
  <c r="T35" i="15" s="1"/>
  <c r="J39" i="15"/>
  <c r="J37" i="15" s="1"/>
  <c r="J41" i="15" s="1"/>
  <c r="L38" i="15"/>
  <c r="F37" i="11"/>
  <c r="F41" i="11" s="1"/>
  <c r="G38" i="15"/>
  <c r="K39" i="15"/>
  <c r="L39" i="15" s="1"/>
  <c r="N15" i="15"/>
  <c r="P15" i="15" s="1"/>
  <c r="S13" i="15"/>
  <c r="K15" i="15"/>
  <c r="O13" i="15"/>
  <c r="G15" i="15"/>
  <c r="N13" i="15"/>
  <c r="F15" i="15"/>
  <c r="H15" i="15" s="1"/>
  <c r="G12" i="15"/>
  <c r="G31" i="15" s="1"/>
  <c r="K13" i="15"/>
  <c r="L13" i="15" s="1"/>
  <c r="S15" i="15"/>
  <c r="T15" i="15" s="1"/>
  <c r="S14" i="15"/>
  <c r="K16" i="15"/>
  <c r="P31" i="11"/>
  <c r="P33" i="11" s="1"/>
  <c r="F5" i="15"/>
  <c r="O31" i="11"/>
  <c r="G5" i="15"/>
  <c r="J31" i="11"/>
  <c r="J33" i="11" s="1"/>
  <c r="K12" i="15"/>
  <c r="I31" i="11"/>
  <c r="J12" i="15"/>
  <c r="J31" i="15" s="1"/>
  <c r="F14" i="15"/>
  <c r="N16" i="15"/>
  <c r="I8" i="11"/>
  <c r="J5" i="15"/>
  <c r="F8" i="11"/>
  <c r="G14" i="15"/>
  <c r="O16" i="15"/>
  <c r="J8" i="11"/>
  <c r="K5" i="15"/>
  <c r="G8" i="11"/>
  <c r="G31" i="11"/>
  <c r="J14" i="15"/>
  <c r="C11" i="11"/>
  <c r="R16" i="15"/>
  <c r="F31" i="11"/>
  <c r="L8" i="11"/>
  <c r="N5" i="15"/>
  <c r="K14" i="15"/>
  <c r="S16" i="15"/>
  <c r="M8" i="11"/>
  <c r="O5" i="15"/>
  <c r="S31" i="15"/>
  <c r="S33" i="15" s="1"/>
  <c r="T12" i="15"/>
  <c r="T31" i="15" s="1"/>
  <c r="T33" i="15" s="1"/>
  <c r="E11" i="11"/>
  <c r="E27" i="11" s="1"/>
  <c r="N14" i="15"/>
  <c r="F11" i="11"/>
  <c r="F23" i="11" s="1"/>
  <c r="F16" i="15"/>
  <c r="O8" i="11"/>
  <c r="R8" i="15" s="1"/>
  <c r="R5" i="15"/>
  <c r="O14" i="15"/>
  <c r="G11" i="11"/>
  <c r="G51" i="11" s="1"/>
  <c r="G16" i="15"/>
  <c r="P8" i="11"/>
  <c r="S5" i="15"/>
  <c r="M31" i="11"/>
  <c r="O12" i="15"/>
  <c r="H11" i="11"/>
  <c r="H23" i="11" s="1"/>
  <c r="H29" i="11" s="1"/>
  <c r="L31" i="11"/>
  <c r="N12" i="15"/>
  <c r="N31" i="15" s="1"/>
  <c r="R13" i="15"/>
  <c r="R14" i="15"/>
  <c r="J15" i="15"/>
  <c r="I11" i="11"/>
  <c r="I27" i="11" s="1"/>
  <c r="J16" i="15"/>
  <c r="M23" i="15"/>
  <c r="M29" i="15" s="1"/>
  <c r="D23" i="15"/>
  <c r="D29" i="15" s="1"/>
  <c r="U23" i="15"/>
  <c r="U29" i="15" s="1"/>
  <c r="E23" i="15"/>
  <c r="E29" i="15" s="1"/>
  <c r="I27" i="15"/>
  <c r="D51" i="15"/>
  <c r="C51" i="15"/>
  <c r="C23" i="15"/>
  <c r="C29" i="15" s="1"/>
  <c r="Q23" i="15"/>
  <c r="Q29" i="15" s="1"/>
  <c r="Q27" i="15"/>
  <c r="P37" i="11"/>
  <c r="M43" i="11"/>
  <c r="L37" i="11"/>
  <c r="I37" i="11"/>
  <c r="J43" i="11"/>
  <c r="K37" i="11"/>
  <c r="I41" i="11"/>
  <c r="J37" i="11"/>
  <c r="J41" i="11" s="1"/>
  <c r="Q43" i="11"/>
  <c r="K43" i="11"/>
  <c r="G43" i="11"/>
  <c r="C43" i="11"/>
  <c r="H43" i="11"/>
  <c r="I43" i="11"/>
  <c r="N43" i="11"/>
  <c r="L43" i="11"/>
  <c r="H37" i="11"/>
  <c r="H41" i="11" s="1"/>
  <c r="N37" i="11"/>
  <c r="N41" i="11" s="1"/>
  <c r="M37" i="11"/>
  <c r="M41" i="11" s="1"/>
  <c r="K41" i="11"/>
  <c r="D41" i="11"/>
  <c r="L41" i="11"/>
  <c r="E41" i="11"/>
  <c r="K11" i="11"/>
  <c r="K23" i="11" s="1"/>
  <c r="K29" i="11" s="1"/>
  <c r="Q11" i="11"/>
  <c r="Q27" i="11" s="1"/>
  <c r="J11" i="11"/>
  <c r="D11" i="11"/>
  <c r="L11" i="11"/>
  <c r="P11" i="11"/>
  <c r="M11" i="11"/>
  <c r="N11" i="11"/>
  <c r="O11" i="11"/>
  <c r="P43" i="11"/>
  <c r="O43" i="11"/>
  <c r="P41" i="11"/>
  <c r="O37" i="11"/>
  <c r="O41" i="11" s="1"/>
  <c r="Q37" i="11"/>
  <c r="Q41" i="11" s="1"/>
  <c r="K37" i="15" l="1"/>
  <c r="L37" i="15" s="1"/>
  <c r="H38" i="15"/>
  <c r="G37" i="15"/>
  <c r="N41" i="15"/>
  <c r="S41" i="15"/>
  <c r="T41" i="15" s="1"/>
  <c r="T37" i="15"/>
  <c r="L35" i="15"/>
  <c r="K41" i="15"/>
  <c r="L41" i="15" s="1"/>
  <c r="O41" i="15"/>
  <c r="P41" i="15" s="1"/>
  <c r="P35" i="15"/>
  <c r="O7" i="11"/>
  <c r="R7" i="15" s="1"/>
  <c r="L15" i="15"/>
  <c r="T13" i="15"/>
  <c r="P13" i="15"/>
  <c r="T14" i="15"/>
  <c r="H12" i="15"/>
  <c r="H31" i="15" s="1"/>
  <c r="P5" i="15"/>
  <c r="L16" i="15"/>
  <c r="H5" i="15"/>
  <c r="G27" i="11"/>
  <c r="F27" i="11"/>
  <c r="I23" i="11"/>
  <c r="T5" i="15"/>
  <c r="H51" i="11"/>
  <c r="F7" i="11"/>
  <c r="F7" i="15" s="1"/>
  <c r="F8" i="15"/>
  <c r="O23" i="11"/>
  <c r="R11" i="15"/>
  <c r="C27" i="11"/>
  <c r="C23" i="11"/>
  <c r="C29" i="11" s="1"/>
  <c r="C51" i="11"/>
  <c r="I7" i="11"/>
  <c r="J7" i="15" s="1"/>
  <c r="J8" i="15"/>
  <c r="J11" i="15"/>
  <c r="J23" i="15" s="1"/>
  <c r="O31" i="15"/>
  <c r="P12" i="15"/>
  <c r="P31" i="15" s="1"/>
  <c r="F11" i="15"/>
  <c r="F27" i="15" s="1"/>
  <c r="S11" i="15"/>
  <c r="G11" i="15"/>
  <c r="G27" i="15" s="1"/>
  <c r="L27" i="11"/>
  <c r="N11" i="15"/>
  <c r="P7" i="11"/>
  <c r="S8" i="15"/>
  <c r="T8" i="15" s="1"/>
  <c r="D23" i="11"/>
  <c r="D29" i="11" s="1"/>
  <c r="D51" i="11"/>
  <c r="H16" i="15"/>
  <c r="M7" i="11"/>
  <c r="O8" i="15"/>
  <c r="G7" i="11"/>
  <c r="G8" i="15"/>
  <c r="K31" i="15"/>
  <c r="K33" i="15" s="1"/>
  <c r="L12" i="15"/>
  <c r="L31" i="15" s="1"/>
  <c r="L33" i="15" s="1"/>
  <c r="J23" i="11"/>
  <c r="K11" i="15"/>
  <c r="T16" i="15"/>
  <c r="L5" i="15"/>
  <c r="E23" i="11"/>
  <c r="E29" i="11" s="1"/>
  <c r="H27" i="11"/>
  <c r="P14" i="15"/>
  <c r="L14" i="15"/>
  <c r="J7" i="11"/>
  <c r="K8" i="15"/>
  <c r="P16" i="15"/>
  <c r="G23" i="11"/>
  <c r="D27" i="11"/>
  <c r="I51" i="11"/>
  <c r="L7" i="11"/>
  <c r="N7" i="15" s="1"/>
  <c r="N8" i="15"/>
  <c r="H14" i="15"/>
  <c r="M23" i="11"/>
  <c r="O11" i="15"/>
  <c r="N51" i="11"/>
  <c r="P51" i="11"/>
  <c r="K51" i="11"/>
  <c r="O51" i="11"/>
  <c r="N23" i="11"/>
  <c r="N29" i="11" s="1"/>
  <c r="Q51" i="11"/>
  <c r="J51" i="11"/>
  <c r="J27" i="11"/>
  <c r="L51" i="11"/>
  <c r="M51" i="11"/>
  <c r="L23" i="11"/>
  <c r="K27" i="11"/>
  <c r="N27" i="11"/>
  <c r="M27" i="11"/>
  <c r="O27" i="11"/>
  <c r="Q23" i="11"/>
  <c r="Q29" i="11" s="1"/>
  <c r="P27" i="11"/>
  <c r="P23" i="11"/>
  <c r="G41" i="15" l="1"/>
  <c r="H41" i="15" s="1"/>
  <c r="H37" i="15"/>
  <c r="O29" i="11"/>
  <c r="S7" i="15"/>
  <c r="T7" i="15" s="1"/>
  <c r="G7" i="15"/>
  <c r="H7" i="15" s="1"/>
  <c r="H8" i="15"/>
  <c r="J27" i="15"/>
  <c r="G29" i="11"/>
  <c r="M29" i="11"/>
  <c r="J29" i="11"/>
  <c r="I29" i="11"/>
  <c r="L29" i="11"/>
  <c r="P11" i="15"/>
  <c r="P27" i="15" s="1"/>
  <c r="J51" i="15"/>
  <c r="L11" i="15"/>
  <c r="L27" i="15" s="1"/>
  <c r="K27" i="15"/>
  <c r="K23" i="15"/>
  <c r="N23" i="15"/>
  <c r="N29" i="15" s="1"/>
  <c r="N27" i="15"/>
  <c r="N51" i="15"/>
  <c r="M51" i="15"/>
  <c r="G51" i="15"/>
  <c r="H51" i="15" s="1"/>
  <c r="H11" i="15"/>
  <c r="H27" i="15" s="1"/>
  <c r="R27" i="15"/>
  <c r="R23" i="15"/>
  <c r="R29" i="15" s="1"/>
  <c r="P29" i="11"/>
  <c r="K51" i="15"/>
  <c r="L51" i="15" s="1"/>
  <c r="L8" i="15"/>
  <c r="T11" i="15"/>
  <c r="T27" i="15" s="1"/>
  <c r="S27" i="15"/>
  <c r="S23" i="15"/>
  <c r="S51" i="15"/>
  <c r="T51" i="15" s="1"/>
  <c r="U51" i="15"/>
  <c r="J29" i="15"/>
  <c r="K7" i="15"/>
  <c r="L7" i="15" s="1"/>
  <c r="P8" i="15"/>
  <c r="I51" i="15"/>
  <c r="O7" i="15"/>
  <c r="P7" i="15" s="1"/>
  <c r="F29" i="11"/>
  <c r="G23" i="15"/>
  <c r="F23" i="15"/>
  <c r="F29" i="15" s="1"/>
  <c r="R51" i="15"/>
  <c r="O51" i="15"/>
  <c r="P51" i="15" s="1"/>
  <c r="Q51" i="15"/>
  <c r="O27" i="15"/>
  <c r="O23" i="15"/>
  <c r="O29" i="15" l="1"/>
  <c r="P23" i="15"/>
  <c r="P29" i="15" s="1"/>
  <c r="S29" i="15"/>
  <c r="T23" i="15"/>
  <c r="T29" i="15" s="1"/>
  <c r="K29" i="15"/>
  <c r="L23" i="15"/>
  <c r="L29" i="15" s="1"/>
  <c r="G29" i="15"/>
  <c r="H23" i="15"/>
  <c r="H29" i="15" s="1"/>
</calcChain>
</file>

<file path=xl/sharedStrings.xml><?xml version="1.0" encoding="utf-8"?>
<sst xmlns="http://schemas.openxmlformats.org/spreadsheetml/2006/main" count="614" uniqueCount="234">
  <si>
    <t>Отчет о финансовом положении</t>
  </si>
  <si>
    <t>Отчет о движении денежных средств</t>
  </si>
  <si>
    <t xml:space="preserve">Ключевые финансовые показатели </t>
  </si>
  <si>
    <t xml:space="preserve">Ключевые операционные показатели </t>
  </si>
  <si>
    <t xml:space="preserve">Ограничение ответственности </t>
  </si>
  <si>
    <t>АКТИВЫ</t>
  </si>
  <si>
    <t>Внеоборотные активы</t>
  </si>
  <si>
    <t>Основные средства</t>
  </si>
  <si>
    <t>Нематериальные активы</t>
  </si>
  <si>
    <t>Прочие внеоборотные активы / Авансы поставщикам основных средств</t>
  </si>
  <si>
    <t>-</t>
  </si>
  <si>
    <t>Отложенные налоговые активы</t>
  </si>
  <si>
    <t>Долгосрочные финансовые вложения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</si>
  <si>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</si>
  <si>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</si>
  <si>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</si>
  <si>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</si>
  <si>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Денежные средства и их эквиваленты</t>
  </si>
  <si>
    <t>Краткосрочные финансовые вложения</t>
  </si>
  <si>
    <t>Итого оборотные активы</t>
  </si>
  <si>
    <t>Итого активы</t>
  </si>
  <si>
    <t>СОБСТВЕННЫЙ КАПИТАЛ</t>
  </si>
  <si>
    <t>Уставный капитал</t>
  </si>
  <si>
    <t>Добавочный капитал</t>
  </si>
  <si>
    <t>Нераспределенная прибыль</t>
  </si>
  <si>
    <t>Резерв по платежам, основанным на акциях</t>
  </si>
  <si>
    <t>Резерв под пересчет в валюту представления</t>
  </si>
  <si>
    <t>Собственный капитал, причитающийся собственникам Компании</t>
  </si>
  <si>
    <t>Итого собственный капитал</t>
  </si>
  <si>
    <t>ОБЯЗАТЕЛЬСТВА</t>
  </si>
  <si>
    <t>Долгосрочные обязательства</t>
  </si>
  <si>
    <t xml:space="preserve">Кредиты и займы </t>
  </si>
  <si>
    <t xml:space="preserve">Обязательства по аренде </t>
  </si>
  <si>
    <t xml:space="preserve">Торговая и прочая кредиторская задолженность 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</si>
  <si>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</si>
  <si>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</si>
  <si>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</si>
  <si>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Кредиты и займы</t>
  </si>
  <si>
    <t>Обязательства по аренде</t>
  </si>
  <si>
    <t>Торговая и прочая кредиторская задолженность</t>
  </si>
  <si>
    <t>Итого краткосрочные обязательства</t>
  </si>
  <si>
    <t>Итого обязательства</t>
  </si>
  <si>
    <t>Итого собственный капитал и обязательства</t>
  </si>
  <si>
    <t>Выручка</t>
  </si>
  <si>
    <t>Себестоимость продаж</t>
  </si>
  <si>
    <t>Валовая прибыль</t>
  </si>
  <si>
    <t>Коммерческие, общехозяйственные и административные расходы</t>
  </si>
  <si>
    <t>Прочие операционные доходы</t>
  </si>
  <si>
    <t>Прочие операционные расходы</t>
  </si>
  <si>
    <t>Операционная прибыль</t>
  </si>
  <si>
    <t>Финансовые доходы</t>
  </si>
  <si>
    <t>Финансовые расходы</t>
  </si>
  <si>
    <t>Прибыль до налогообложения</t>
  </si>
  <si>
    <t>Текущий налог на прибыль</t>
  </si>
  <si>
    <t>Отложенный налог на прибыль</t>
  </si>
  <si>
    <t>Статьи, которые были или могут быть впоследствии раклассифицированы в состав прибыли или убытка</t>
  </si>
  <si>
    <t xml:space="preserve">Резерв под пересчет в валюту представления </t>
  </si>
  <si>
    <t>Денежные потоки от операционной деятельности</t>
  </si>
  <si>
    <t>Сверка показателя прибыли до налогообложения с величиной денежных средств от операционной деятельности:</t>
  </si>
  <si>
    <t>Амортизация основных средств</t>
  </si>
  <si>
    <t>Убыток от выбытия основных средств</t>
  </si>
  <si>
    <t>Амортизация нематериальных активов</t>
  </si>
  <si>
    <t>Финансовые (доходы) / расходы, нетто</t>
  </si>
  <si>
    <t>Прибыль от курсовой разницы по операционной деятельности</t>
  </si>
  <si>
    <t>Прочие (доходы) / расходы</t>
  </si>
  <si>
    <t>Изменения:</t>
  </si>
  <si>
    <t>Проценты уплаченные</t>
  </si>
  <si>
    <t>Налог на прибыль уплаченный</t>
  </si>
  <si>
    <t>Чистый поток денежных средств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</si>
  <si>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</si>
  <si>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</si>
  <si>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Приобретение нематериальных активов</t>
  </si>
  <si>
    <t>Приобретение дочерних компаний за вычетом имеющихся у них денежных средств</t>
  </si>
  <si>
    <t>Выдача займа</t>
  </si>
  <si>
    <t>Погашение займа</t>
  </si>
  <si>
    <t>Размещение депозитов на срок более трех месяцев</t>
  </si>
  <si>
    <t>Проценты полученные</t>
  </si>
  <si>
    <t>Чистый поток денежных средств, использованных в инвестиционной деятельности</t>
  </si>
  <si>
    <t>Денежные потоки от финансовой деятельности</t>
  </si>
  <si>
    <t>Увеличение уставного капитала и взносы участников</t>
  </si>
  <si>
    <t>Дивиденды, выплаченные участникам</t>
  </si>
  <si>
    <t>Поступление от займов, кредитов банков и облигаций</t>
  </si>
  <si>
    <t>Затраты на привлечение и досрочное погашение кредитов</t>
  </si>
  <si>
    <t>Затраты, связанные с выпуском облигаций</t>
  </si>
  <si>
    <t>Погашение займов и кредитов банков</t>
  </si>
  <si>
    <t>Платежи по обязательствам по аренде</t>
  </si>
  <si>
    <t>Чистый поток денежных средств от финансовой деятельности</t>
  </si>
  <si>
    <t>Влияние изменений валютных курсов на денежные средства и их эквиваленты</t>
  </si>
  <si>
    <t>Нетто увеличение денежных средств и их эквивалентов</t>
  </si>
  <si>
    <t>Денежные средства и их эквиваленты на начало отчетного периода</t>
  </si>
  <si>
    <t>Денежные средства и их эквиваленты на конец отчетного периода</t>
  </si>
  <si>
    <t>Показатель</t>
  </si>
  <si>
    <t>Форма / Примечание / Формула</t>
  </si>
  <si>
    <t>Выручка кикшеринга</t>
  </si>
  <si>
    <t>Реализация товаров</t>
  </si>
  <si>
    <t>EBITDA</t>
  </si>
  <si>
    <t>Отчет о прибыли или убытке и прочем совокупном доходе</t>
  </si>
  <si>
    <t>Финансовые доходы и расходы</t>
  </si>
  <si>
    <t>Государственные субсидии</t>
  </si>
  <si>
    <t>Прочие операционные доходы и расходы</t>
  </si>
  <si>
    <t>Прочее</t>
  </si>
  <si>
    <t xml:space="preserve">Резерв по платежам, основанным на акциях </t>
  </si>
  <si>
    <t>EBITDA кикшеринга</t>
  </si>
  <si>
    <t>Себестоимость проданных товаров</t>
  </si>
  <si>
    <t xml:space="preserve"> Себестоимость продаж</t>
  </si>
  <si>
    <t>EBITDA margin %</t>
  </si>
  <si>
    <t xml:space="preserve"> = EBITDA / Выручка</t>
  </si>
  <si>
    <t>EBITDA кикшеринга margin %</t>
  </si>
  <si>
    <t xml:space="preserve"> = EBITDA кикшеринга / Выручка кикшеринга</t>
  </si>
  <si>
    <t>Чистая прибыль за отчетный период, Net profit</t>
  </si>
  <si>
    <t xml:space="preserve">Скорректированная Чистая прибыль, Adj Net profit </t>
  </si>
  <si>
    <t xml:space="preserve">Чистые денежные средства от операционной деятельности </t>
  </si>
  <si>
    <t>Свободный денежный поток, FCF</t>
  </si>
  <si>
    <t xml:space="preserve"> = ЧДС от операционной деятельности - CAPEX</t>
  </si>
  <si>
    <t xml:space="preserve">Денежные средства и их эквиваленты </t>
  </si>
  <si>
    <t>Банковские депозиты</t>
  </si>
  <si>
    <t>Общее количество поездок за период, млн шт.</t>
  </si>
  <si>
    <t>Количество зарегистрированных аккаунтов сервиса Whoosh (ВУШ) на конец периода, млн шт.</t>
  </si>
  <si>
    <t>Заявление об ограничении ответственности</t>
  </si>
  <si>
    <t>Данный документ и информация, содержащаяся в нем, не являются предложением ценных бумаг или офертой в отношении ценных бумаг, в том числе ценных бумаг Компании (как определено ниже). Данный документ и информация, содержащаяся в нем, также не являются приглашением делать или направлять оферты, продавать, покупать, менять или передавать любые ценные бумаги в Российской Федерации или в какой-либо иной юрисдикции, а также не являются рекламой ценных бумаг в Российской Федерации или иных юрисдикциях. Данный документ и информация, содержащаяся в нем, не являются и не должны служить основанием для принятия каких бы то ни было инвестиционных решений; они не являются и не составляют часть индивидуальной инвестиционной рекомендацией, инвестиционным консультированием или личной, индивидуальной или какой-либо иной рекомендацией или советом (в том числе в значении Федерального закона Российской Федерации от 22 апреля 1996 года № 39-ФЗ «О рынке ценных бумаг»).  Информация, содержащаяся в данном документе и материалах, может включать оценки и другие заявления прогнозного характера в отношении намерений, планов, будущих событий, финансовой, операционной или иной деятельности Публичного акционерного общества «ВУШ Холдинг» и его группы лиц (далее — «Компания»). Фактические события, расчеты и результаты деятельности Компании могут существенно отличаться от содержащихся или предполагаемых результатов в заявлениях, словах и выражениях прогнозного характера, приведенных в данном документе и материалах, вследствие влияния различных внешних и внутренних факторов (общие условия экономической деятельности; риски, связанные с особенностями деятельности Компании, включая те, которые не могут контролироваться Компанией; изменения рыночной конъюнктуры в отрасли, в которой Компания осуществляет деятельность; геополитические и иные факторы и риски). Данный документ также может содержать информацию, относящуюся к другим компаниям и лицам, осуществляющим деятельность в той же отрасли, в которой осуществляет деятельность Компания. Эта информация основана на общедоступных данных и информации третьих лиц, существующих и общедоступных на момент подготовки документа, и не может служить источником или характеризовать результаты деятельности других компаний. Также обращаем внимание, что методика определения и расчета операционных и финансовых показателей Компании может отличаться от методики, используемой другими компаниями или лицами.
Компания не дает гарантий или заверений, подтверждающих достоверность, полноту или однозначный характер содержащихся в настоящем документе и материалах сведений и информации, и не берет на себя каких-либо обязательств или обязанности предоставлять актуальную_x000B_или иную информацию.</t>
  </si>
  <si>
    <t>Собственные акции, выкупленные у акционеров</t>
  </si>
  <si>
    <t>Погашение депозитов на срок более трех месяцев</t>
  </si>
  <si>
    <t xml:space="preserve">Резерв по инструментам хеджирования </t>
  </si>
  <si>
    <t xml:space="preserve">Долгосрочные Кредиты и займы </t>
  </si>
  <si>
    <t xml:space="preserve">Долгосрочные Обязательства по аренде </t>
  </si>
  <si>
    <t>Краткосрочные Кредиты и займы</t>
  </si>
  <si>
    <t>Краткосрочные Обязательства по аренде</t>
  </si>
  <si>
    <t xml:space="preserve">(Доход)/расход по налогу на прибыль </t>
  </si>
  <si>
    <t>Амортизация (SG&amp;A)</t>
  </si>
  <si>
    <t>Амортизация (CoGS)</t>
  </si>
  <si>
    <t>СИМ в странах Латинской Америки на конец периода, тыс. шт.</t>
  </si>
  <si>
    <t>Общее количество поездок в странах Латинской Америки за период, млн шт.</t>
  </si>
  <si>
    <t>Количество зарегистрированных аккаунтов сервиса Whoosh (ВУШ) в странах Латинской Америки на конец периода, млн шт.</t>
  </si>
  <si>
    <t>Количество поездок на активного пользователя в странах Латинской Америки за период, ед</t>
  </si>
  <si>
    <t>Количество локаций, обслуживаемых сервисом Whoosh (ВУШ) в странах Латинской Америки по состоянию на конец периода, шт.</t>
  </si>
  <si>
    <t>Настоящий databook основан на консолидированной финансовой отчетности ПАО "ВУШ Холдинг" по МСФО. Любые расхождения между текущим файлом с данными и финансовой отчетностью по МСФО являются непреднамеренными.</t>
  </si>
  <si>
    <t xml:space="preserve">В случае возникновения расхождений следует руководствоваться консолидированной финансовой отчетностью по МСФО: https://whoosh-bike.ru/ir/reporting. </t>
  </si>
  <si>
    <t>Содержание</t>
  </si>
  <si>
    <t>Назад к оглавлению</t>
  </si>
  <si>
    <t>тыс. руб., если не указано иное</t>
  </si>
  <si>
    <t>Отчёт о прибыли или убытке и прочем совокупном доходе</t>
  </si>
  <si>
    <t>12M 2019</t>
  </si>
  <si>
    <t>12M 2020</t>
  </si>
  <si>
    <t>12M 2021</t>
  </si>
  <si>
    <t>6M 2022</t>
  </si>
  <si>
    <t>9M 2022</t>
  </si>
  <si>
    <t>12M 2022</t>
  </si>
  <si>
    <t>6M 2023</t>
  </si>
  <si>
    <t>9M 2023</t>
  </si>
  <si>
    <t>12M 2023</t>
  </si>
  <si>
    <t>6M 2024</t>
  </si>
  <si>
    <t>9M 2024</t>
  </si>
  <si>
    <t>12M 2024</t>
  </si>
  <si>
    <t>6M 2025</t>
  </si>
  <si>
    <t>6M 2021</t>
  </si>
  <si>
    <t>9M 2021</t>
  </si>
  <si>
    <t xml:space="preserve">Расходы на приобретение основных средств и нематериальных активов, Capex </t>
  </si>
  <si>
    <t xml:space="preserve"> = Чистая прибыль + Резерв по платежам, основанным на акциях</t>
  </si>
  <si>
    <t>Прибыль за отчетный период</t>
  </si>
  <si>
    <t xml:space="preserve"> = Чистый долг / 12М EBITDA</t>
  </si>
  <si>
    <t>Отношение чистого долга к EBITDA за предыдущие 12м Чистый долг / 12М EBITDA</t>
  </si>
  <si>
    <t>Количество локаций, обслуживаемых сервисом Whoosh (ВУШ) по состоянию  на конец периода, шт.</t>
  </si>
  <si>
    <t>Общее количество СИМ, подключенных к сервису Whoosh (ВУШ) на конец периода, тыс. шт.</t>
  </si>
  <si>
    <t>Количество поездок на активного* пользователя за период, ед</t>
  </si>
  <si>
    <t>* активный пользователь - пользователь, который совершил хотя бы одну поездку с помощью сервиса Whoosh за отчётный период</t>
  </si>
  <si>
    <t>1H'21</t>
  </si>
  <si>
    <t>3Q'21</t>
  </si>
  <si>
    <t>1H'22</t>
  </si>
  <si>
    <t>3Q'22</t>
  </si>
  <si>
    <t>1H'23</t>
  </si>
  <si>
    <t>3Q'23</t>
  </si>
  <si>
    <t>4Q'23</t>
  </si>
  <si>
    <t>4Q'21</t>
  </si>
  <si>
    <t>4Q'22</t>
  </si>
  <si>
    <t>1H'24</t>
  </si>
  <si>
    <t>3Q'24</t>
  </si>
  <si>
    <t>4Q'24</t>
  </si>
  <si>
    <t>1H'25</t>
  </si>
  <si>
    <t>Прочий совокупный доход за отчетный период</t>
  </si>
  <si>
    <t>Общий совокупный доход за отчетный период</t>
  </si>
  <si>
    <t>1. Отчет о финансовом положении</t>
  </si>
  <si>
    <t>2. Отчет о прибыли или убытке (отчётные периоды)</t>
  </si>
  <si>
    <t>3. Отчет о прибыли или убытке (некумулятивные отчётные периоды)</t>
  </si>
  <si>
    <t>4. Отчет о движении денежных средств (отчётные периоды)</t>
  </si>
  <si>
    <t>5. Отчет о движении денежных средств (некумулятивные отчётные периоды)</t>
  </si>
  <si>
    <t>Чистый долг, Net Debt (на конец отчётного периода)</t>
  </si>
  <si>
    <t>2H'21</t>
  </si>
  <si>
    <t>2H'22</t>
  </si>
  <si>
    <t>2H'23</t>
  </si>
  <si>
    <t>2H'24</t>
  </si>
  <si>
    <t>6. Ключевые финансовые показатели (отчётные периоды)</t>
  </si>
  <si>
    <t>7. Ключевые финансовые показатели (некумулятивные отчётные периоды)</t>
  </si>
  <si>
    <t xml:space="preserve">8. Ключевые операционные показатели </t>
  </si>
  <si>
    <t>Databook ПАО "ВУШ Холдинг" по МСФО</t>
  </si>
  <si>
    <t>Показатели на листах 3. Income Statement (period), 5. Cash Flow Statement (period) и 7. Key Financials (period) получены путем вычитания значений предыдущего отчетного периода из значений текущего отчетного периода на листах 2. Income Statement (accum), 4. Cash Flow Statement (accum) и 6. Key Financials (accum).</t>
  </si>
  <si>
    <t>Шеринг</t>
  </si>
  <si>
    <t>Агентская выручка от страхования поездок</t>
  </si>
  <si>
    <t>Амортизация</t>
  </si>
  <si>
    <t>Расходы на оплату труда</t>
  </si>
  <si>
    <t>Ремонт и техническое обслуживание</t>
  </si>
  <si>
    <t>Зарядка и перевозка самокатов</t>
  </si>
  <si>
    <t>Расходы по краткосрочной аренде и аренде с низкой стоимостью</t>
  </si>
  <si>
    <t>Услуги связи</t>
  </si>
  <si>
    <t>Техническая поддержка пользователей</t>
  </si>
  <si>
    <t>Командировочные и представительские расходы</t>
  </si>
  <si>
    <t>Техническая поддержка программного обеспечения</t>
  </si>
  <si>
    <t>Страховые премии</t>
  </si>
  <si>
    <t>Ремонт помещения</t>
  </si>
  <si>
    <t>Банковский эквайринг</t>
  </si>
  <si>
    <t>Юридические и консультационные услуги</t>
  </si>
  <si>
    <t>Маркетинг и реклама</t>
  </si>
  <si>
    <t>Программное обеспечение</t>
  </si>
  <si>
    <t>Расходы на банковское обслуживание</t>
  </si>
  <si>
    <t>Возмещение страховых взносов</t>
  </si>
  <si>
    <t>Процентный доход по банковским депозитам</t>
  </si>
  <si>
    <t>Восстановление оценочного резерва под ОКУ по финансовым активам</t>
  </si>
  <si>
    <t>Процентный доход по займам</t>
  </si>
  <si>
    <t>Процентные расходы по облигациям</t>
  </si>
  <si>
    <t>Убыток от курсовых разниц</t>
  </si>
  <si>
    <t>Процентные расходы по банковским кредитам</t>
  </si>
  <si>
    <t>Процентные расходы по обязательствам по аренде</t>
  </si>
  <si>
    <t>Создание оценочного резерва под ОКУ по финансовым активам</t>
  </si>
  <si>
    <t>Признание займов третьим лицам по справедливой стоимости</t>
  </si>
  <si>
    <t>Процентные расходы по займам от третьих сторон</t>
  </si>
  <si>
    <t>Убыток по форвардным контрактам</t>
  </si>
  <si>
    <t>Доход от курсовых разниц, нетто</t>
  </si>
  <si>
    <t>Отрицательный гудвил</t>
  </si>
  <si>
    <t>Убыток / (доход) от выбытия основных средств</t>
  </si>
  <si>
    <t>Процентные расходы по займам от связанных сторон</t>
  </si>
  <si>
    <t>Штраф за досрочное расторжение договора</t>
  </si>
  <si>
    <t>Убыток от курсовой разницы по операционной деятельности</t>
  </si>
  <si>
    <t>9M 2025</t>
  </si>
  <si>
    <t>3Q'25</t>
  </si>
  <si>
    <t>Выплаты по производным финансовым инструментам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</si>
</sst>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_-* #,##0_-;\-* #,##0_-;_-* &quot;-&quot;??_-;_-@"/>
    <numFmt numFmtId="166" formatCode="_(* #,##0_);_(* \(#,##0\);_(* &quot;-&quot;??_);_(@_)"/>
    <numFmt numFmtId="167" formatCode="#,##0;\(#,##0\);\-"/>
    <numFmt numFmtId="168" formatCode="_(* #,##0.00_);_(* \(#,##0.00\);_(* &quot;-&quot;??_);_(@_)"/>
    <numFmt numFmtId="169" formatCode="#,##0.0;\(#,##0.0\);\-"/>
    <numFmt numFmtId="170" formatCode="0.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5DADE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9"/>
    <xf numFmtId="9" fontId="1" fillId="0" borderId="9" applyFont="0" applyFill="0" applyBorder="0" applyAlignment="0" applyProtection="0"/>
    <xf numFmtId="0" fontId="3" fillId="0" borderId="9" applyNumberFormat="0" applyFill="0" applyBorder="0" applyAlignment="0" applyProtection="0"/>
    <xf numFmtId="167" fontId="1" fillId="0" borderId="9" applyFont="0" applyFill="0" applyBorder="0" applyAlignment="0" applyProtection="0"/>
    <xf numFmtId="0" fontId="4" fillId="0" borderId="9"/>
    <xf numFmtId="0" fontId="2" fillId="0" borderId="9"/>
    <xf numFmtId="0" fontId="2" fillId="0" borderId="9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11" fillId="0" borderId="0" xfId="0" applyFont="1"/>
    <xf numFmtId="0" fontId="6" fillId="2" borderId="1" xfId="0" applyFont="1" applyFill="1" applyBorder="1"/>
    <xf numFmtId="167" fontId="5" fillId="3" borderId="0" xfId="0" applyNumberFormat="1" applyFont="1" applyFill="1" applyAlignment="1">
      <alignment horizontal="right"/>
    </xf>
    <xf numFmtId="167" fontId="5" fillId="3" borderId="0" xfId="0" applyNumberFormat="1" applyFont="1" applyFill="1"/>
    <xf numFmtId="0" fontId="5" fillId="3" borderId="0" xfId="0" applyFont="1" applyFill="1"/>
    <xf numFmtId="0" fontId="8" fillId="3" borderId="0" xfId="0" applyFont="1" applyFill="1"/>
    <xf numFmtId="0" fontId="7" fillId="3" borderId="0" xfId="8" applyFont="1" applyFill="1"/>
    <xf numFmtId="0" fontId="10" fillId="3" borderId="0" xfId="0" applyFont="1" applyFill="1"/>
    <xf numFmtId="14" fontId="8" fillId="3" borderId="0" xfId="0" applyNumberFormat="1" applyFont="1" applyFill="1" applyAlignment="1">
      <alignment horizontal="right"/>
    </xf>
    <xf numFmtId="14" fontId="8" fillId="3" borderId="0" xfId="0" applyNumberFormat="1" applyFont="1" applyFill="1"/>
    <xf numFmtId="0" fontId="8" fillId="3" borderId="10" xfId="0" applyFont="1" applyFill="1" applyBorder="1"/>
    <xf numFmtId="0" fontId="5" fillId="3" borderId="10" xfId="0" applyFont="1" applyFill="1" applyBorder="1"/>
    <xf numFmtId="0" fontId="8" fillId="3" borderId="11" xfId="0" applyFont="1" applyFill="1" applyBorder="1"/>
    <xf numFmtId="167" fontId="8" fillId="3" borderId="11" xfId="0" applyNumberFormat="1" applyFont="1" applyFill="1" applyBorder="1" applyAlignment="1">
      <alignment horizontal="right"/>
    </xf>
    <xf numFmtId="0" fontId="8" fillId="3" borderId="12" xfId="0" applyFont="1" applyFill="1" applyBorder="1"/>
    <xf numFmtId="167" fontId="8" fillId="3" borderId="12" xfId="0" applyNumberFormat="1" applyFont="1" applyFill="1" applyBorder="1" applyAlignment="1">
      <alignment horizontal="right"/>
    </xf>
    <xf numFmtId="167" fontId="8" fillId="3" borderId="10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167" fontId="13" fillId="3" borderId="0" xfId="0" applyNumberFormat="1" applyFont="1" applyFill="1" applyAlignment="1">
      <alignment horizontal="right"/>
    </xf>
    <xf numFmtId="167" fontId="9" fillId="3" borderId="0" xfId="0" applyNumberFormat="1" applyFont="1" applyFill="1" applyAlignment="1">
      <alignment horizontal="right" vertical="center" wrapText="1"/>
    </xf>
    <xf numFmtId="167" fontId="9" fillId="3" borderId="0" xfId="0" applyNumberFormat="1" applyFont="1" applyFill="1" applyAlignment="1">
      <alignment horizontal="right"/>
    </xf>
    <xf numFmtId="167" fontId="14" fillId="3" borderId="0" xfId="0" applyNumberFormat="1" applyFont="1" applyFill="1" applyAlignment="1">
      <alignment horizontal="right" vertical="center" wrapText="1"/>
    </xf>
    <xf numFmtId="169" fontId="9" fillId="3" borderId="0" xfId="0" applyNumberFormat="1" applyFont="1" applyFill="1" applyAlignment="1">
      <alignment horizontal="right"/>
    </xf>
    <xf numFmtId="167" fontId="13" fillId="3" borderId="0" xfId="0" applyNumberFormat="1" applyFont="1" applyFill="1" applyAlignment="1">
      <alignment horizontal="right" vertical="center" wrapText="1"/>
    </xf>
    <xf numFmtId="166" fontId="9" fillId="3" borderId="0" xfId="0" applyNumberFormat="1" applyFont="1" applyFill="1" applyAlignment="1">
      <alignment horizontal="right" vertical="center" wrapText="1"/>
    </xf>
    <xf numFmtId="165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13" fillId="3" borderId="0" xfId="0" applyNumberFormat="1" applyFont="1" applyFill="1" applyAlignment="1">
      <alignment horizontal="right"/>
    </xf>
    <xf numFmtId="168" fontId="9" fillId="3" borderId="0" xfId="0" applyNumberFormat="1" applyFont="1" applyFill="1" applyAlignment="1">
      <alignment horizontal="right" vertical="center" wrapText="1"/>
    </xf>
    <xf numFmtId="2" fontId="13" fillId="3" borderId="0" xfId="0" applyNumberFormat="1" applyFont="1" applyFill="1" applyAlignment="1">
      <alignment horizontal="right"/>
    </xf>
    <xf numFmtId="168" fontId="13" fillId="3" borderId="0" xfId="0" applyNumberFormat="1" applyFont="1" applyFill="1" applyAlignment="1">
      <alignment horizontal="right" vertical="center" wrapText="1"/>
    </xf>
    <xf numFmtId="168" fontId="13" fillId="3" borderId="0" xfId="0" applyNumberFormat="1" applyFont="1" applyFill="1" applyAlignment="1">
      <alignment horizontal="right" wrapText="1"/>
    </xf>
    <xf numFmtId="0" fontId="8" fillId="3" borderId="0" xfId="0" applyFont="1" applyFill="1" applyAlignment="1">
      <alignment horizontal="left"/>
    </xf>
    <xf numFmtId="170" fontId="5" fillId="3" borderId="0" xfId="0" applyNumberFormat="1" applyFont="1" applyFill="1"/>
    <xf numFmtId="0" fontId="15" fillId="3" borderId="0" xfId="0" quotePrefix="1" applyFont="1" applyFill="1"/>
    <xf numFmtId="0" fontId="5" fillId="2" borderId="9" xfId="0" applyFont="1" applyFill="1" applyBorder="1"/>
    <xf numFmtId="0" fontId="5" fillId="3" borderId="9" xfId="0" applyFont="1" applyFill="1" applyBorder="1"/>
    <xf numFmtId="0" fontId="8" fillId="2" borderId="9" xfId="0" applyFont="1" applyFill="1" applyBorder="1"/>
    <xf numFmtId="0" fontId="13" fillId="2" borderId="9" xfId="0" applyFont="1" applyFill="1" applyBorder="1"/>
    <xf numFmtId="0" fontId="5" fillId="2" borderId="9" xfId="0" applyFont="1" applyFill="1" applyBorder="1" applyAlignment="1">
      <alignment wrapText="1"/>
    </xf>
    <xf numFmtId="0" fontId="7" fillId="2" borderId="9" xfId="8" applyFont="1" applyFill="1" applyBorder="1"/>
    <xf numFmtId="0" fontId="10" fillId="3" borderId="11" xfId="0" applyFont="1" applyFill="1" applyBorder="1"/>
    <xf numFmtId="167" fontId="13" fillId="3" borderId="11" xfId="0" applyNumberFormat="1" applyFont="1" applyFill="1" applyBorder="1" applyAlignment="1">
      <alignment horizontal="right"/>
    </xf>
    <xf numFmtId="167" fontId="13" fillId="3" borderId="11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left" indent="3"/>
    </xf>
    <xf numFmtId="167" fontId="5" fillId="4" borderId="0" xfId="0" applyNumberFormat="1" applyFont="1" applyFill="1" applyAlignment="1">
      <alignment horizontal="right"/>
    </xf>
    <xf numFmtId="0" fontId="10" fillId="2" borderId="2" xfId="0" applyFont="1" applyFill="1" applyBorder="1" applyAlignment="1">
      <alignment horizontal="left" vertical="top" wrapText="1"/>
    </xf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6" fillId="0" borderId="0" xfId="0" applyFont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</cellXfs>
  <cellStyles count="9">
    <cellStyle name="Normal 6" xfId="5" xr:uid="{5C34CFB5-3580-4ABB-9673-E7D3B2D949BD}"/>
    <cellStyle name="Гиперссылка" xfId="8" builtinId="8"/>
    <cellStyle name="Гиперссылка 2" xfId="3" xr:uid="{115C48E9-7764-4F28-B8F0-C00B6518D46E}"/>
    <cellStyle name="Обычный" xfId="0" builtinId="0"/>
    <cellStyle name="Обычный 2" xfId="1" xr:uid="{9121E991-E51E-409E-AD33-AF99ADC3BA08}"/>
    <cellStyle name="Обычный 3" xfId="6" xr:uid="{7B914609-C850-4762-9B6A-3348D9A35C0E}"/>
    <cellStyle name="Обычный 4" xfId="7" xr:uid="{55DCDC17-1127-4D70-95E7-9412B9C56DE3}"/>
    <cellStyle name="Процентный 2" xfId="2" xr:uid="{7B8F94C0-7863-4A6F-A967-7641A517259C}"/>
    <cellStyle name="Финансовый 6 2" xfId="4" xr:uid="{2005922E-EE9B-47D7-9A94-18781E43A522}"/>
  </cellStyles>
  <dxfs count="0"/>
  <tableStyles count="0" defaultTableStyle="TableStyleMedium2" defaultPivotStyle="PivotStyleLight16"/>
  <colors>
    <mruColors>
      <color rgb="FFD5DADE"/>
      <color rgb="FFA8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hoosh-bike.ru/ir/report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5145741" cy="652185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717176"/>
          <a:ext cx="5145741" cy="6521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zoomScaleNormal="100" workbookViewId="0">
      <selection activeCell="C9" sqref="C9"/>
    </sheetView>
  </sheetViews>
  <sheetFormatPr defaultColWidth="14.44140625" defaultRowHeight="15" customHeight="1" x14ac:dyDescent="0.25"/>
  <cols>
    <col min="1" max="2" width="8.88671875" style="39" customWidth="1"/>
    <col min="3" max="3" width="125.77734375" style="39" customWidth="1"/>
    <col min="4" max="6" width="8.88671875" style="39" customWidth="1"/>
    <col min="7" max="26" width="8.6640625" style="39" customWidth="1"/>
    <col min="27" max="16384" width="14.44140625" style="39"/>
  </cols>
  <sheetData>
    <row r="1" spans="1:26" ht="14.2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2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2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25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4.2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4.25" customHeight="1" x14ac:dyDescent="0.25">
      <c r="A9" s="38"/>
      <c r="B9" s="38"/>
      <c r="C9" s="40" t="s">
        <v>193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4.25" customHeight="1" x14ac:dyDescent="0.25">
      <c r="A10" s="38"/>
      <c r="B10" s="38"/>
      <c r="C10" s="40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25">
      <c r="A11" s="38"/>
      <c r="B11" s="38"/>
      <c r="C11" s="41" t="s">
        <v>137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4.25" customHeight="1" x14ac:dyDescent="0.25">
      <c r="A12" s="38"/>
      <c r="B12" s="38"/>
      <c r="C12" s="43" t="s">
        <v>180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4.25" customHeight="1" x14ac:dyDescent="0.25">
      <c r="A13" s="38"/>
      <c r="B13" s="38"/>
      <c r="C13" s="43" t="s">
        <v>181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4.25" customHeight="1" x14ac:dyDescent="0.25">
      <c r="A14" s="38"/>
      <c r="B14" s="38"/>
      <c r="C14" s="43" t="s">
        <v>182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4.25" customHeight="1" x14ac:dyDescent="0.25">
      <c r="A15" s="38"/>
      <c r="B15" s="38"/>
      <c r="C15" s="43" t="s">
        <v>183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25" customHeight="1" x14ac:dyDescent="0.25">
      <c r="A16" s="38"/>
      <c r="B16" s="38"/>
      <c r="C16" s="43" t="s">
        <v>184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25" customHeight="1" x14ac:dyDescent="0.25">
      <c r="A17" s="38"/>
      <c r="B17" s="38"/>
      <c r="C17" s="43" t="s">
        <v>190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25" customHeight="1" x14ac:dyDescent="0.25">
      <c r="A18" s="38"/>
      <c r="B18" s="38"/>
      <c r="C18" s="43" t="s">
        <v>191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4.25" customHeight="1" x14ac:dyDescent="0.25">
      <c r="A19" s="38"/>
      <c r="B19" s="38"/>
      <c r="C19" s="43" t="s">
        <v>192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25">
      <c r="A20" s="38"/>
      <c r="B20" s="38"/>
      <c r="C20" s="43" t="s">
        <v>4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6.4" x14ac:dyDescent="0.25">
      <c r="A22" s="38"/>
      <c r="B22" s="38"/>
      <c r="C22" s="42" t="s">
        <v>135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25">
      <c r="A23" s="38"/>
      <c r="B23" s="38"/>
      <c r="C23" s="38" t="s">
        <v>136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39.6" x14ac:dyDescent="0.25">
      <c r="A25" s="38"/>
      <c r="B25" s="38"/>
      <c r="C25" s="42" t="s">
        <v>194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25">
      <c r="A26" s="38"/>
      <c r="B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4.25" customHeight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4.25" customHeigh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4.25" customHeight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4.25" customHeight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4.25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4.25" customHeight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4.25" customHeight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4.25" customHeight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4.25" customHeight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4.25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4.25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4.25" customHeight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4.25" customHeight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4.25" customHeight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4.25" customHeight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4.25" customHeight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4.25" customHeight="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4.25" customHeight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4.25" customHeight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4.25" customHeight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4.25" customHeight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4.25" customHeight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4.25" customHeight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4.25" customHeight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4.25" customHeight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4.25" customHeight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4.25" customHeight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4.2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4.25" customHeight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4.25" customHeight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4.25" customHeight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4.2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4.25" customHeight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4.25" customHeigh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4.25" customHeight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4.25" customHeight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4.25" customHeight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4.25" customHeight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4.25" customHeight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4.25" customHeight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4.25" customHeight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4.25" customHeight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4.25" customHeight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4.25" customHeight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4.25" customHeight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4.25" customHeight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4.25" customHeight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4.25" customHeight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4.25" customHeight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4.25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4.25" customHeight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4.25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4.25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4.25" customHeight="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4.25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4.2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4.25" customHeight="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4.25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4.25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4.25" customHeight="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4.25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4.25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4.2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4.25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4.25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4.25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4.25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4.25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4.25" customHeight="1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4.25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4.25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4.25" customHeight="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4.25" customHeight="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4.25" customHeight="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4.25" customHeight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4.25" customHeigh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4.25" customHeight="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4.25" customHeight="1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4.25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4.25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4.2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4.25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4.25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4.25" customHeight="1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4.25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4.2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4.25" customHeight="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4.2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4.25" customHeight="1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4.25" customHeight="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4.25" customHeight="1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4.25" customHeight="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4.25" customHeight="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4.25" customHeight="1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4.25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4.25" customHeight="1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4.25" customHeight="1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4.25" customHeight="1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4.25" customHeight="1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4.2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4.25" customHeight="1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4.25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4.25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4.25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4.25" customHeight="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4.25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4.25" customHeight="1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4.25" customHeight="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4.25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4.25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4.25" customHeight="1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4.25" customHeight="1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4.25" customHeight="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4.25" customHeight="1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4.25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4.25" customHeight="1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4.25" customHeight="1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4.25" customHeight="1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4.25" customHeight="1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4.25" customHeight="1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4.25" customHeight="1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4.25" customHeight="1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4.25" customHeight="1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4.25" customHeight="1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4.25" customHeight="1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4.25" customHeight="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4.25" customHeight="1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4.25" customHeight="1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4.25" customHeight="1" x14ac:dyDescent="0.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4.25" customHeight="1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4.25" customHeight="1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4.25" customHeight="1" x14ac:dyDescent="0.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4.25" customHeight="1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4.25" customHeight="1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4.25" customHeight="1" x14ac:dyDescent="0.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4.25" customHeight="1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4.25" customHeight="1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4.25" customHeight="1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4.25" customHeight="1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4.25" customHeight="1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4.25" customHeight="1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4.25" customHeight="1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4.25" customHeight="1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4.25" customHeight="1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4.25" customHeight="1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4.25" customHeight="1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4.25" customHeight="1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4.25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4.25" customHeight="1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4.25" customHeight="1" x14ac:dyDescent="0.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4.25" customHeight="1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4.25" customHeight="1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4.25" customHeight="1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4.25" customHeight="1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4.25" customHeight="1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4.25" customHeight="1" x14ac:dyDescent="0.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4.25" customHeight="1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4.25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4.25" customHeight="1" x14ac:dyDescent="0.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4.25" customHeight="1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4.25" customHeight="1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4.25" customHeight="1" x14ac:dyDescent="0.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4.25" customHeight="1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4.25" customHeight="1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4.25" customHeight="1" x14ac:dyDescent="0.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4.25" customHeight="1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4.25" customHeight="1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4.25" customHeight="1" x14ac:dyDescent="0.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4.25" customHeight="1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4.25" customHeight="1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4.25" customHeight="1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4.25" customHeight="1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4.25" customHeight="1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4.25" customHeight="1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4.25" customHeight="1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4.25" customHeight="1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4.25" customHeight="1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4.25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4.25" customHeight="1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4.25" customHeight="1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4.2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4.25" customHeight="1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4.25" customHeight="1" x14ac:dyDescent="0.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4.25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4.25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4.25" customHeight="1" x14ac:dyDescent="0.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4.25" customHeight="1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4.25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4.25" customHeight="1" x14ac:dyDescent="0.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4.25" customHeight="1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4.25" customHeight="1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4.25" customHeight="1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4.25" customHeight="1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4.25" customHeight="1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4.25" customHeight="1" x14ac:dyDescent="0.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4.25" customHeight="1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4.25" customHeight="1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4.25" customHeight="1" x14ac:dyDescent="0.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4.25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4.25" customHeigh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4.25" customHeight="1" x14ac:dyDescent="0.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4.25" customHeight="1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4.25" customHeight="1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4.25" customHeight="1" x14ac:dyDescent="0.2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4.25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4.25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4.25" customHeight="1" x14ac:dyDescent="0.2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4.25" customHeight="1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4.25" customHeight="1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4.25" customHeight="1" x14ac:dyDescent="0.2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4.25" customHeight="1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4.25" customHeight="1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4.25" customHeight="1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4.25" customHeight="1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4.25" customHeight="1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4.25" customHeight="1" x14ac:dyDescent="0.2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4.25" customHeight="1" x14ac:dyDescent="0.2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4.25" customHeight="1" x14ac:dyDescent="0.2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4.25" customHeight="1" x14ac:dyDescent="0.2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4.25" customHeight="1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4.25" customHeight="1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4.25" customHeight="1" x14ac:dyDescent="0.2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4.25" customHeight="1" x14ac:dyDescent="0.2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4.25" customHeight="1" x14ac:dyDescent="0.2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4.25" customHeight="1" x14ac:dyDescent="0.2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4.25" customHeight="1" x14ac:dyDescent="0.2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4.25" customHeight="1" x14ac:dyDescent="0.2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4.25" customHeight="1" x14ac:dyDescent="0.2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4.25" customHeight="1" x14ac:dyDescent="0.2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4.25" customHeight="1" x14ac:dyDescent="0.2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4.25" customHeight="1" x14ac:dyDescent="0.2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4.25" customHeight="1" x14ac:dyDescent="0.2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4.25" customHeight="1" x14ac:dyDescent="0.2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4.25" customHeight="1" x14ac:dyDescent="0.2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4.25" customHeight="1" x14ac:dyDescent="0.2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4.25" customHeight="1" x14ac:dyDescent="0.2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4.25" customHeight="1" x14ac:dyDescent="0.2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4.25" customHeight="1" x14ac:dyDescent="0.2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4.25" customHeight="1" x14ac:dyDescent="0.2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4.25" customHeight="1" x14ac:dyDescent="0.2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4.25" customHeight="1" x14ac:dyDescent="0.2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4.25" customHeight="1" x14ac:dyDescent="0.2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4.25" customHeight="1" x14ac:dyDescent="0.2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4.25" customHeight="1" x14ac:dyDescent="0.2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4.25" customHeight="1" x14ac:dyDescent="0.2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4.25" customHeight="1" x14ac:dyDescent="0.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4.25" customHeight="1" x14ac:dyDescent="0.2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4.25" customHeight="1" x14ac:dyDescent="0.2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4.25" customHeight="1" x14ac:dyDescent="0.2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4.25" customHeight="1" x14ac:dyDescent="0.2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4.25" customHeight="1" x14ac:dyDescent="0.2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4.25" customHeight="1" x14ac:dyDescent="0.2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4.25" customHeight="1" x14ac:dyDescent="0.2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4.25" customHeight="1" x14ac:dyDescent="0.2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4.25" customHeight="1" x14ac:dyDescent="0.2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4.25" customHeight="1" x14ac:dyDescent="0.2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4.25" customHeight="1" x14ac:dyDescent="0.2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4.25" customHeight="1" x14ac:dyDescent="0.2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4.25" customHeight="1" x14ac:dyDescent="0.2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4.25" customHeight="1" x14ac:dyDescent="0.2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4.25" customHeight="1" x14ac:dyDescent="0.2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4.25" customHeight="1" x14ac:dyDescent="0.2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4.25" customHeight="1" x14ac:dyDescent="0.2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4.25" customHeight="1" x14ac:dyDescent="0.2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4.25" customHeight="1" x14ac:dyDescent="0.2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4.25" customHeight="1" x14ac:dyDescent="0.2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4.25" customHeight="1" x14ac:dyDescent="0.2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4.25" customHeight="1" x14ac:dyDescent="0.2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4.25" customHeight="1" x14ac:dyDescent="0.2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4.25" customHeight="1" x14ac:dyDescent="0.2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4.25" customHeight="1" x14ac:dyDescent="0.2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4.25" customHeight="1" x14ac:dyDescent="0.2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4.25" customHeight="1" x14ac:dyDescent="0.2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4.25" customHeight="1" x14ac:dyDescent="0.2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4.25" customHeight="1" x14ac:dyDescent="0.2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4.25" customHeight="1" x14ac:dyDescent="0.2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4.25" customHeight="1" x14ac:dyDescent="0.2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4.25" customHeight="1" x14ac:dyDescent="0.2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4.25" customHeight="1" x14ac:dyDescent="0.2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4.25" customHeight="1" x14ac:dyDescent="0.2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4.25" customHeight="1" x14ac:dyDescent="0.2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4.25" customHeight="1" x14ac:dyDescent="0.2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4.25" customHeight="1" x14ac:dyDescent="0.2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4.25" customHeight="1" x14ac:dyDescent="0.2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4.25" customHeight="1" x14ac:dyDescent="0.2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4.25" customHeight="1" x14ac:dyDescent="0.2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4.25" customHeight="1" x14ac:dyDescent="0.2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4.25" customHeight="1" x14ac:dyDescent="0.2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4.25" customHeight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4.25" customHeight="1" x14ac:dyDescent="0.2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4.25" customHeight="1" x14ac:dyDescent="0.2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4.25" customHeight="1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4.25" customHeight="1" x14ac:dyDescent="0.2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4.25" customHeight="1" x14ac:dyDescent="0.2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4.25" customHeight="1" x14ac:dyDescent="0.2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4.25" customHeight="1" x14ac:dyDescent="0.2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4.25" customHeight="1" x14ac:dyDescent="0.2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4.25" customHeight="1" x14ac:dyDescent="0.2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4.25" customHeight="1" x14ac:dyDescent="0.2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4.25" customHeight="1" x14ac:dyDescent="0.2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4.25" customHeight="1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4.25" customHeight="1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4.25" customHeight="1" x14ac:dyDescent="0.2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4.25" customHeight="1" x14ac:dyDescent="0.2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4.25" customHeight="1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4.25" customHeight="1" x14ac:dyDescent="0.2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4.25" customHeight="1" x14ac:dyDescent="0.2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4.25" customHeight="1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4.25" customHeight="1" x14ac:dyDescent="0.2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4.25" customHeight="1" x14ac:dyDescent="0.2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4.25" customHeight="1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4.25" customHeight="1" x14ac:dyDescent="0.2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4.25" customHeight="1" x14ac:dyDescent="0.2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4.25" customHeight="1" x14ac:dyDescent="0.2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4.25" customHeight="1" x14ac:dyDescent="0.2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4.25" customHeight="1" x14ac:dyDescent="0.2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4.25" customHeight="1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4.25" customHeight="1" x14ac:dyDescent="0.2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4.25" customHeight="1" x14ac:dyDescent="0.2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4.25" customHeight="1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4.25" customHeight="1" x14ac:dyDescent="0.2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4.25" customHeight="1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4.25" customHeight="1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4.25" customHeight="1" x14ac:dyDescent="0.2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4.25" customHeight="1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4.25" customHeight="1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4.25" customHeight="1" x14ac:dyDescent="0.2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4.25" customHeight="1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4.25" customHeight="1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4.25" customHeight="1" x14ac:dyDescent="0.2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4.25" customHeight="1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4.25" customHeight="1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4.25" customHeight="1" x14ac:dyDescent="0.2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4.25" customHeight="1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4.25" customHeight="1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4.25" customHeight="1" x14ac:dyDescent="0.2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4.25" customHeight="1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4.25" customHeight="1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4.25" customHeight="1" x14ac:dyDescent="0.2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4.25" customHeight="1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4.25" customHeight="1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4.25" customHeight="1" x14ac:dyDescent="0.2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4.25" customHeight="1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4.25" customHeight="1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4.25" customHeight="1" x14ac:dyDescent="0.2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4.25" customHeight="1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4.25" customHeight="1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4.25" customHeight="1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4.25" customHeight="1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4.25" customHeight="1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4.25" customHeight="1" x14ac:dyDescent="0.2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4.25" customHeight="1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4.25" customHeight="1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4.25" customHeight="1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4.25" customHeight="1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4.25" customHeight="1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4.25" customHeight="1" x14ac:dyDescent="0.2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4.25" customHeight="1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4.25" customHeight="1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4.25" customHeight="1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4.25" customHeight="1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4.25" customHeight="1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4.25" customHeight="1" x14ac:dyDescent="0.2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4.25" customHeight="1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4.25" customHeight="1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4.25" customHeight="1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4.25" customHeight="1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4.25" customHeight="1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4.25" customHeight="1" x14ac:dyDescent="0.2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4.25" customHeight="1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4.25" customHeight="1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4.25" customHeight="1" x14ac:dyDescent="0.2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4.25" customHeight="1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4.25" customHeight="1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4.25" customHeight="1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4.25" customHeight="1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4.25" customHeight="1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4.25" customHeight="1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4.25" customHeight="1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4.25" customHeight="1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4.25" customHeight="1" x14ac:dyDescent="0.2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4.25" customHeight="1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4.25" customHeight="1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4.25" customHeight="1" x14ac:dyDescent="0.2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4.25" customHeight="1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4.25" customHeight="1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4.25" customHeight="1" x14ac:dyDescent="0.2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4.25" customHeight="1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4.25" customHeight="1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4.25" customHeight="1" x14ac:dyDescent="0.2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4.25" customHeight="1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4.25" customHeight="1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4.25" customHeight="1" x14ac:dyDescent="0.2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4.25" customHeight="1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4.25" customHeight="1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4.25" customHeight="1" x14ac:dyDescent="0.2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4.25" customHeight="1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4.25" customHeight="1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4.25" customHeight="1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4.25" customHeight="1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4.25" customHeight="1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4.25" customHeight="1" x14ac:dyDescent="0.2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4.25" customHeight="1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4.25" customHeight="1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4.25" customHeight="1" x14ac:dyDescent="0.2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4.25" customHeight="1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4.25" customHeight="1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4.25" customHeight="1" x14ac:dyDescent="0.2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4.25" customHeight="1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4.25" customHeight="1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4.25" customHeight="1" x14ac:dyDescent="0.2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4.25" customHeight="1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4.25" customHeight="1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4.25" customHeight="1" x14ac:dyDescent="0.2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4.25" customHeight="1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4.25" customHeight="1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4.25" customHeight="1" x14ac:dyDescent="0.2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4.25" customHeight="1" x14ac:dyDescent="0.2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4.25" customHeight="1" x14ac:dyDescent="0.2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4.25" customHeight="1" x14ac:dyDescent="0.2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4.25" customHeight="1" x14ac:dyDescent="0.2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4.25" customHeight="1" x14ac:dyDescent="0.2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4.25" customHeight="1" x14ac:dyDescent="0.2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4.25" customHeight="1" x14ac:dyDescent="0.2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4.25" customHeight="1" x14ac:dyDescent="0.2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4.25" customHeight="1" x14ac:dyDescent="0.2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4.25" customHeight="1" x14ac:dyDescent="0.2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4.25" customHeight="1" x14ac:dyDescent="0.2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4.25" customHeight="1" x14ac:dyDescent="0.2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4.25" customHeight="1" x14ac:dyDescent="0.2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4.25" customHeight="1" x14ac:dyDescent="0.2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4.25" customHeight="1" x14ac:dyDescent="0.2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4.25" customHeight="1" x14ac:dyDescent="0.2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4.25" customHeight="1" x14ac:dyDescent="0.2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4.25" customHeight="1" x14ac:dyDescent="0.2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4.25" customHeight="1" x14ac:dyDescent="0.2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4.25" customHeight="1" x14ac:dyDescent="0.2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4.25" customHeight="1" x14ac:dyDescent="0.2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4.25" customHeight="1" x14ac:dyDescent="0.2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4.25" customHeight="1" x14ac:dyDescent="0.2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4.25" customHeight="1" x14ac:dyDescent="0.2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4.25" customHeight="1" x14ac:dyDescent="0.2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4.25" customHeight="1" x14ac:dyDescent="0.2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4.25" customHeight="1" x14ac:dyDescent="0.2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4.25" customHeight="1" x14ac:dyDescent="0.2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4.25" customHeight="1" x14ac:dyDescent="0.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4.25" customHeight="1" x14ac:dyDescent="0.2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4.25" customHeight="1" x14ac:dyDescent="0.2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4.25" customHeight="1" x14ac:dyDescent="0.2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4.25" customHeight="1" x14ac:dyDescent="0.2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4.25" customHeight="1" x14ac:dyDescent="0.2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4.25" customHeight="1" x14ac:dyDescent="0.2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4.25" customHeight="1" x14ac:dyDescent="0.2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4.25" customHeight="1" x14ac:dyDescent="0.2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4.25" customHeight="1" x14ac:dyDescent="0.2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4.25" customHeight="1" x14ac:dyDescent="0.2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4.25" customHeight="1" x14ac:dyDescent="0.2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4.25" customHeight="1" x14ac:dyDescent="0.2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4.25" customHeight="1" x14ac:dyDescent="0.2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4.25" customHeight="1" x14ac:dyDescent="0.2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4.25" customHeight="1" x14ac:dyDescent="0.2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4.25" customHeight="1" x14ac:dyDescent="0.2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4.25" customHeight="1" x14ac:dyDescent="0.2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4.25" customHeight="1" x14ac:dyDescent="0.2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4.25" customHeight="1" x14ac:dyDescent="0.2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4.25" customHeight="1" x14ac:dyDescent="0.2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4.25" customHeight="1" x14ac:dyDescent="0.2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4.25" customHeight="1" x14ac:dyDescent="0.2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4.25" customHeight="1" x14ac:dyDescent="0.2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4.25" customHeight="1" x14ac:dyDescent="0.2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4.25" customHeight="1" x14ac:dyDescent="0.2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4.25" customHeight="1" x14ac:dyDescent="0.2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4.25" customHeight="1" x14ac:dyDescent="0.2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4.25" customHeight="1" x14ac:dyDescent="0.2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4.25" customHeight="1" x14ac:dyDescent="0.2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4.25" customHeight="1" x14ac:dyDescent="0.2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4.25" customHeight="1" x14ac:dyDescent="0.2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4.25" customHeight="1" x14ac:dyDescent="0.2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4.25" customHeight="1" x14ac:dyDescent="0.2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4.25" customHeight="1" x14ac:dyDescent="0.2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4.25" customHeight="1" x14ac:dyDescent="0.2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4.25" customHeight="1" x14ac:dyDescent="0.2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4.25" customHeight="1" x14ac:dyDescent="0.2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4.25" customHeight="1" x14ac:dyDescent="0.2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4.25" customHeight="1" x14ac:dyDescent="0.2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4.25" customHeight="1" x14ac:dyDescent="0.2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4.25" customHeight="1" x14ac:dyDescent="0.2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4.25" customHeight="1" x14ac:dyDescent="0.2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4.25" customHeight="1" x14ac:dyDescent="0.2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4.25" customHeight="1" x14ac:dyDescent="0.2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4.25" customHeight="1" x14ac:dyDescent="0.2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4.25" customHeight="1" x14ac:dyDescent="0.2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4.25" customHeight="1" x14ac:dyDescent="0.2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4.25" customHeight="1" x14ac:dyDescent="0.2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4.25" customHeight="1" x14ac:dyDescent="0.2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4.25" customHeight="1" x14ac:dyDescent="0.2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4.25" customHeight="1" x14ac:dyDescent="0.2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4.25" customHeight="1" x14ac:dyDescent="0.2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4.25" customHeight="1" x14ac:dyDescent="0.2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4.25" customHeight="1" x14ac:dyDescent="0.2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4.25" customHeight="1" x14ac:dyDescent="0.2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4.25" customHeight="1" x14ac:dyDescent="0.2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4.25" customHeight="1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4.25" customHeight="1" x14ac:dyDescent="0.2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4.25" customHeight="1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4.25" customHeight="1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4.25" customHeight="1" x14ac:dyDescent="0.2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4.25" customHeight="1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4.25" customHeight="1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4.25" customHeight="1" x14ac:dyDescent="0.2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4.25" customHeight="1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4.25" customHeight="1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4.25" customHeight="1" x14ac:dyDescent="0.2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4.25" customHeight="1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4.25" customHeight="1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4.25" customHeight="1" x14ac:dyDescent="0.2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4.25" customHeight="1" x14ac:dyDescent="0.2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4.25" customHeight="1" x14ac:dyDescent="0.2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4.25" customHeight="1" x14ac:dyDescent="0.2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4.25" customHeight="1" x14ac:dyDescent="0.2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4.25" customHeight="1" x14ac:dyDescent="0.2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4.25" customHeight="1" x14ac:dyDescent="0.2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4.25" customHeight="1" x14ac:dyDescent="0.2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4.25" customHeight="1" x14ac:dyDescent="0.2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4.25" customHeight="1" x14ac:dyDescent="0.2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4.25" customHeight="1" x14ac:dyDescent="0.2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4.25" customHeight="1" x14ac:dyDescent="0.2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4.25" customHeight="1" x14ac:dyDescent="0.2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4.25" customHeight="1" x14ac:dyDescent="0.2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4.25" customHeight="1" x14ac:dyDescent="0.2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4.25" customHeight="1" x14ac:dyDescent="0.2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4.25" customHeight="1" x14ac:dyDescent="0.2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4.25" customHeight="1" x14ac:dyDescent="0.2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4.25" customHeight="1" x14ac:dyDescent="0.2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4.25" customHeight="1" x14ac:dyDescent="0.2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4.25" customHeight="1" x14ac:dyDescent="0.2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4.25" customHeight="1" x14ac:dyDescent="0.2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4.25" customHeight="1" x14ac:dyDescent="0.2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4.25" customHeight="1" x14ac:dyDescent="0.2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4.25" customHeight="1" x14ac:dyDescent="0.2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4.25" customHeight="1" x14ac:dyDescent="0.2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4.25" customHeight="1" x14ac:dyDescent="0.2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4.25" customHeight="1" x14ac:dyDescent="0.2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4.25" customHeight="1" x14ac:dyDescent="0.2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4.25" customHeight="1" x14ac:dyDescent="0.2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4.25" customHeight="1" x14ac:dyDescent="0.2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4.25" customHeight="1" x14ac:dyDescent="0.2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4.25" customHeight="1" x14ac:dyDescent="0.2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4.25" customHeight="1" x14ac:dyDescent="0.2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4.25" customHeight="1" x14ac:dyDescent="0.2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4.25" customHeight="1" x14ac:dyDescent="0.2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4.25" customHeight="1" x14ac:dyDescent="0.2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4.25" customHeight="1" x14ac:dyDescent="0.2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4.25" customHeight="1" x14ac:dyDescent="0.2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4.25" customHeight="1" x14ac:dyDescent="0.2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4.25" customHeight="1" x14ac:dyDescent="0.2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4.25" customHeight="1" x14ac:dyDescent="0.2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4.25" customHeight="1" x14ac:dyDescent="0.2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4.25" customHeight="1" x14ac:dyDescent="0.2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4.25" customHeight="1" x14ac:dyDescent="0.2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4.25" customHeight="1" x14ac:dyDescent="0.2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4.25" customHeight="1" x14ac:dyDescent="0.2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4.25" customHeight="1" x14ac:dyDescent="0.2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4.25" customHeight="1" x14ac:dyDescent="0.2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4.25" customHeight="1" x14ac:dyDescent="0.2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4.25" customHeight="1" x14ac:dyDescent="0.2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4.25" customHeight="1" x14ac:dyDescent="0.2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4.25" customHeight="1" x14ac:dyDescent="0.2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4.25" customHeight="1" x14ac:dyDescent="0.2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4.25" customHeight="1" x14ac:dyDescent="0.2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4.25" customHeight="1" x14ac:dyDescent="0.2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4.25" customHeight="1" x14ac:dyDescent="0.2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4.25" customHeight="1" x14ac:dyDescent="0.2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4.25" customHeight="1" x14ac:dyDescent="0.2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4.25" customHeight="1" x14ac:dyDescent="0.2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4.25" customHeight="1" x14ac:dyDescent="0.2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4.25" customHeight="1" x14ac:dyDescent="0.2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4.25" customHeight="1" x14ac:dyDescent="0.2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4.25" customHeight="1" x14ac:dyDescent="0.2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4.25" customHeight="1" x14ac:dyDescent="0.2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4.25" customHeight="1" x14ac:dyDescent="0.2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4.25" customHeight="1" x14ac:dyDescent="0.2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4.25" customHeight="1" x14ac:dyDescent="0.2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4.25" customHeight="1" x14ac:dyDescent="0.2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4.25" customHeight="1" x14ac:dyDescent="0.2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4.25" customHeight="1" x14ac:dyDescent="0.2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4.25" customHeight="1" x14ac:dyDescent="0.2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4.25" customHeight="1" x14ac:dyDescent="0.2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4.25" customHeight="1" x14ac:dyDescent="0.2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4.25" customHeight="1" x14ac:dyDescent="0.2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4.25" customHeight="1" x14ac:dyDescent="0.2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4.25" customHeight="1" x14ac:dyDescent="0.2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4.25" customHeight="1" x14ac:dyDescent="0.2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4.25" customHeight="1" x14ac:dyDescent="0.2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4.25" customHeight="1" x14ac:dyDescent="0.2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4.25" customHeight="1" x14ac:dyDescent="0.2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4.25" customHeight="1" x14ac:dyDescent="0.2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4.25" customHeight="1" x14ac:dyDescent="0.2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4.25" customHeight="1" x14ac:dyDescent="0.2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4.25" customHeight="1" x14ac:dyDescent="0.2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4.25" customHeight="1" x14ac:dyDescent="0.2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4.25" customHeight="1" x14ac:dyDescent="0.2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4.25" customHeight="1" x14ac:dyDescent="0.2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4.25" customHeight="1" x14ac:dyDescent="0.2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4.25" customHeight="1" x14ac:dyDescent="0.2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4.25" customHeight="1" x14ac:dyDescent="0.2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4.25" customHeight="1" x14ac:dyDescent="0.2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4.25" customHeight="1" x14ac:dyDescent="0.2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4.25" customHeight="1" x14ac:dyDescent="0.2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4.25" customHeight="1" x14ac:dyDescent="0.2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4.25" customHeight="1" x14ac:dyDescent="0.2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4.25" customHeight="1" x14ac:dyDescent="0.2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4.25" customHeight="1" x14ac:dyDescent="0.2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4.25" customHeight="1" x14ac:dyDescent="0.2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4.25" customHeight="1" x14ac:dyDescent="0.2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4.25" customHeight="1" x14ac:dyDescent="0.2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4.25" customHeight="1" x14ac:dyDescent="0.2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4.25" customHeight="1" x14ac:dyDescent="0.2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4.25" customHeight="1" x14ac:dyDescent="0.2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4.25" customHeight="1" x14ac:dyDescent="0.2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4.25" customHeight="1" x14ac:dyDescent="0.2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4.25" customHeight="1" x14ac:dyDescent="0.2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4.25" customHeight="1" x14ac:dyDescent="0.2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4.25" customHeight="1" x14ac:dyDescent="0.2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4.25" customHeight="1" x14ac:dyDescent="0.2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4.25" customHeight="1" x14ac:dyDescent="0.2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4.25" customHeight="1" x14ac:dyDescent="0.2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4.25" customHeight="1" x14ac:dyDescent="0.2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4.25" customHeight="1" x14ac:dyDescent="0.2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4.25" customHeight="1" x14ac:dyDescent="0.2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4.25" customHeight="1" x14ac:dyDescent="0.2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4.25" customHeight="1" x14ac:dyDescent="0.2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4.25" customHeight="1" x14ac:dyDescent="0.2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4.25" customHeight="1" x14ac:dyDescent="0.2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4.25" customHeight="1" x14ac:dyDescent="0.2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4.25" customHeight="1" x14ac:dyDescent="0.2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4.25" customHeight="1" x14ac:dyDescent="0.2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4.25" customHeight="1" x14ac:dyDescent="0.2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4.25" customHeight="1" x14ac:dyDescent="0.2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4.25" customHeight="1" x14ac:dyDescent="0.2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4.25" customHeight="1" x14ac:dyDescent="0.2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4.25" customHeight="1" x14ac:dyDescent="0.2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4.25" customHeight="1" x14ac:dyDescent="0.2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4.25" customHeight="1" x14ac:dyDescent="0.2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4.25" customHeight="1" x14ac:dyDescent="0.2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4.25" customHeight="1" x14ac:dyDescent="0.2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4.25" customHeight="1" x14ac:dyDescent="0.2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4.25" customHeight="1" x14ac:dyDescent="0.2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4.25" customHeight="1" x14ac:dyDescent="0.2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4.25" customHeight="1" x14ac:dyDescent="0.2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4.25" customHeight="1" x14ac:dyDescent="0.2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4.25" customHeight="1" x14ac:dyDescent="0.2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4.25" customHeight="1" x14ac:dyDescent="0.2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4.25" customHeight="1" x14ac:dyDescent="0.2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4.25" customHeight="1" x14ac:dyDescent="0.2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4.25" customHeight="1" x14ac:dyDescent="0.2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4.25" customHeight="1" x14ac:dyDescent="0.2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4.25" customHeight="1" x14ac:dyDescent="0.2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4.25" customHeight="1" x14ac:dyDescent="0.2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4.25" customHeight="1" x14ac:dyDescent="0.2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4.25" customHeight="1" x14ac:dyDescent="0.2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4.25" customHeight="1" x14ac:dyDescent="0.2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4.25" customHeight="1" x14ac:dyDescent="0.2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4.25" customHeight="1" x14ac:dyDescent="0.2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4.25" customHeight="1" x14ac:dyDescent="0.2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4.25" customHeight="1" x14ac:dyDescent="0.2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4.25" customHeight="1" x14ac:dyDescent="0.2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4.25" customHeight="1" x14ac:dyDescent="0.2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4.25" customHeight="1" x14ac:dyDescent="0.2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4.25" customHeight="1" x14ac:dyDescent="0.2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4.25" customHeight="1" x14ac:dyDescent="0.2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4.25" customHeight="1" x14ac:dyDescent="0.2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4.25" customHeight="1" x14ac:dyDescent="0.2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4.25" customHeight="1" x14ac:dyDescent="0.2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4.25" customHeight="1" x14ac:dyDescent="0.2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4.25" customHeight="1" x14ac:dyDescent="0.2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4.25" customHeight="1" x14ac:dyDescent="0.2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4.25" customHeight="1" x14ac:dyDescent="0.2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4.25" customHeight="1" x14ac:dyDescent="0.2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4.25" customHeight="1" x14ac:dyDescent="0.2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4.25" customHeight="1" x14ac:dyDescent="0.2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4.25" customHeight="1" x14ac:dyDescent="0.2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4.25" customHeight="1" x14ac:dyDescent="0.2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4.25" customHeight="1" x14ac:dyDescent="0.2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4.25" customHeight="1" x14ac:dyDescent="0.2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4.25" customHeight="1" x14ac:dyDescent="0.2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4.25" customHeight="1" x14ac:dyDescent="0.2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4.25" customHeight="1" x14ac:dyDescent="0.2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4.25" customHeight="1" x14ac:dyDescent="0.2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4.25" customHeight="1" x14ac:dyDescent="0.2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4.25" customHeight="1" x14ac:dyDescent="0.2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4.25" customHeight="1" x14ac:dyDescent="0.2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4.25" customHeight="1" x14ac:dyDescent="0.2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4.25" customHeight="1" x14ac:dyDescent="0.2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4.25" customHeight="1" x14ac:dyDescent="0.2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4.25" customHeight="1" x14ac:dyDescent="0.2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4.25" customHeight="1" x14ac:dyDescent="0.2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4.25" customHeight="1" x14ac:dyDescent="0.2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4.25" customHeight="1" x14ac:dyDescent="0.2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4.25" customHeight="1" x14ac:dyDescent="0.2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4.25" customHeight="1" x14ac:dyDescent="0.2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4.25" customHeight="1" x14ac:dyDescent="0.2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4.25" customHeight="1" x14ac:dyDescent="0.2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4.25" customHeight="1" x14ac:dyDescent="0.2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4.25" customHeight="1" x14ac:dyDescent="0.2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4.25" customHeight="1" x14ac:dyDescent="0.2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4.25" customHeight="1" x14ac:dyDescent="0.2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4.25" customHeight="1" x14ac:dyDescent="0.2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4.25" customHeight="1" x14ac:dyDescent="0.2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4.25" customHeight="1" x14ac:dyDescent="0.2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4.25" customHeight="1" x14ac:dyDescent="0.2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4.25" customHeight="1" x14ac:dyDescent="0.2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4.25" customHeight="1" x14ac:dyDescent="0.2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4.25" customHeight="1" x14ac:dyDescent="0.2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4.25" customHeight="1" x14ac:dyDescent="0.2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4.25" customHeight="1" x14ac:dyDescent="0.2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4.25" customHeight="1" x14ac:dyDescent="0.2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4.25" customHeight="1" x14ac:dyDescent="0.2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4.25" customHeight="1" x14ac:dyDescent="0.2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4.25" customHeight="1" x14ac:dyDescent="0.2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4.25" customHeight="1" x14ac:dyDescent="0.2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4.25" customHeight="1" x14ac:dyDescent="0.2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4.25" customHeight="1" x14ac:dyDescent="0.2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4.25" customHeight="1" x14ac:dyDescent="0.2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4.25" customHeight="1" x14ac:dyDescent="0.2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4.25" customHeight="1" x14ac:dyDescent="0.2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4.25" customHeight="1" x14ac:dyDescent="0.2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4.25" customHeight="1" x14ac:dyDescent="0.2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4.25" customHeight="1" x14ac:dyDescent="0.2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4.25" customHeight="1" x14ac:dyDescent="0.2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4.25" customHeight="1" x14ac:dyDescent="0.2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4.25" customHeight="1" x14ac:dyDescent="0.2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4.25" customHeight="1" x14ac:dyDescent="0.2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4.25" customHeight="1" x14ac:dyDescent="0.2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4.25" customHeight="1" x14ac:dyDescent="0.2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4.25" customHeight="1" x14ac:dyDescent="0.2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4.25" customHeight="1" x14ac:dyDescent="0.2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4.25" customHeight="1" x14ac:dyDescent="0.2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4.25" customHeight="1" x14ac:dyDescent="0.2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4.25" customHeight="1" x14ac:dyDescent="0.2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4.25" customHeight="1" x14ac:dyDescent="0.2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4.25" customHeight="1" x14ac:dyDescent="0.2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4.25" customHeight="1" x14ac:dyDescent="0.2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4.25" customHeight="1" x14ac:dyDescent="0.2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4.25" customHeight="1" x14ac:dyDescent="0.2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4.25" customHeight="1" x14ac:dyDescent="0.2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4.25" customHeight="1" x14ac:dyDescent="0.2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4.25" customHeight="1" x14ac:dyDescent="0.2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4.25" customHeight="1" x14ac:dyDescent="0.2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4.25" customHeight="1" x14ac:dyDescent="0.2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4.25" customHeight="1" x14ac:dyDescent="0.2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4.25" customHeight="1" x14ac:dyDescent="0.2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4.25" customHeight="1" x14ac:dyDescent="0.2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4.25" customHeight="1" x14ac:dyDescent="0.2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4.25" customHeight="1" x14ac:dyDescent="0.2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4.25" customHeight="1" x14ac:dyDescent="0.2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4.25" customHeight="1" x14ac:dyDescent="0.2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4.25" customHeight="1" x14ac:dyDescent="0.2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4.25" customHeight="1" x14ac:dyDescent="0.2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4.25" customHeight="1" x14ac:dyDescent="0.2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4.25" customHeight="1" x14ac:dyDescent="0.2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4.25" customHeight="1" x14ac:dyDescent="0.2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4.25" customHeight="1" x14ac:dyDescent="0.2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4.25" customHeight="1" x14ac:dyDescent="0.2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4.25" customHeight="1" x14ac:dyDescent="0.2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4.25" customHeight="1" x14ac:dyDescent="0.2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4.25" customHeight="1" x14ac:dyDescent="0.2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4.25" customHeight="1" x14ac:dyDescent="0.2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4.25" customHeight="1" x14ac:dyDescent="0.2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4.25" customHeight="1" x14ac:dyDescent="0.2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4.25" customHeight="1" x14ac:dyDescent="0.2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4.25" customHeight="1" x14ac:dyDescent="0.2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4.25" customHeight="1" x14ac:dyDescent="0.2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4.25" customHeight="1" x14ac:dyDescent="0.2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4.25" customHeight="1" x14ac:dyDescent="0.2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4.25" customHeight="1" x14ac:dyDescent="0.2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4.25" customHeight="1" x14ac:dyDescent="0.2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4.25" customHeight="1" x14ac:dyDescent="0.2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4.25" customHeight="1" x14ac:dyDescent="0.2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4.25" customHeight="1" x14ac:dyDescent="0.2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4.25" customHeight="1" x14ac:dyDescent="0.2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4.25" customHeight="1" x14ac:dyDescent="0.2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4.25" customHeight="1" x14ac:dyDescent="0.2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4.25" customHeight="1" x14ac:dyDescent="0.2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4.25" customHeight="1" x14ac:dyDescent="0.2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4.25" customHeight="1" x14ac:dyDescent="0.2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4.25" customHeight="1" x14ac:dyDescent="0.2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4.25" customHeight="1" x14ac:dyDescent="0.2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4.25" customHeight="1" x14ac:dyDescent="0.2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4.25" customHeight="1" x14ac:dyDescent="0.2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4.25" customHeight="1" x14ac:dyDescent="0.2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4.25" customHeight="1" x14ac:dyDescent="0.2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4.25" customHeight="1" x14ac:dyDescent="0.2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4.25" customHeight="1" x14ac:dyDescent="0.2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4.25" customHeight="1" x14ac:dyDescent="0.2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4.25" customHeight="1" x14ac:dyDescent="0.2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4.25" customHeight="1" x14ac:dyDescent="0.2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4.25" customHeight="1" x14ac:dyDescent="0.2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4.25" customHeight="1" x14ac:dyDescent="0.2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4.25" customHeight="1" x14ac:dyDescent="0.2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4.25" customHeight="1" x14ac:dyDescent="0.2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4.25" customHeight="1" x14ac:dyDescent="0.2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4.25" customHeight="1" x14ac:dyDescent="0.2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4.25" customHeight="1" x14ac:dyDescent="0.2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4.25" customHeight="1" x14ac:dyDescent="0.2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4.25" customHeight="1" x14ac:dyDescent="0.2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4.25" customHeight="1" x14ac:dyDescent="0.2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4.25" customHeight="1" x14ac:dyDescent="0.2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4.25" customHeight="1" x14ac:dyDescent="0.2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4.25" customHeight="1" x14ac:dyDescent="0.2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4.25" customHeight="1" x14ac:dyDescent="0.2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4.25" customHeight="1" x14ac:dyDescent="0.2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4.25" customHeight="1" x14ac:dyDescent="0.2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4.25" customHeight="1" x14ac:dyDescent="0.2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4.25" customHeight="1" x14ac:dyDescent="0.2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4.25" customHeight="1" x14ac:dyDescent="0.2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4.25" customHeight="1" x14ac:dyDescent="0.2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4.25" customHeight="1" x14ac:dyDescent="0.2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4.25" customHeight="1" x14ac:dyDescent="0.2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4.25" customHeight="1" x14ac:dyDescent="0.2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4.25" customHeight="1" x14ac:dyDescent="0.2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spans="1:26" ht="14.25" customHeight="1" x14ac:dyDescent="0.25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</row>
  </sheetData>
  <hyperlinks>
    <hyperlink ref="C12" location="'1. Balance Sheet'!A1" display="1. Отчет о финансовом положении" xr:uid="{00000000-0004-0000-0000-000000000000}"/>
    <hyperlink ref="C13" location="'2. Income Statement (accum)'!A1" display="2. Отчет о прибыли или убытке (отчётные периоды)" xr:uid="{00000000-0004-0000-0000-000001000000}"/>
    <hyperlink ref="C15" location="'4. Cash Flow Statement (accum)'!A1" display="4. Отчет о движении денежных средств (отчётные периоды)" xr:uid="{00000000-0004-0000-0000-000002000000}"/>
    <hyperlink ref="C17" location="'6. Key Financials (accum)'!A1" display="6. Ключевые финансовые показатели (отчётные периоды)" xr:uid="{00000000-0004-0000-0000-000003000000}"/>
    <hyperlink ref="C19" location="'8. Key Operating Results'!A1" display="8. Ключевые операционные показатели " xr:uid="{00000000-0004-0000-0000-000004000000}"/>
    <hyperlink ref="C20" location="'Disclaimer '!A1" display="Ограничение ответственности " xr:uid="{00000000-0004-0000-0000-000005000000}"/>
    <hyperlink ref="C14" location="'3. Income Statement (period)'!A1" display="3. Отчет о прибыли или убытке (некумулятивные отчётные периоды)" xr:uid="{6FB92F90-D8D3-4AAB-B87B-C773F6CA598E}"/>
    <hyperlink ref="C16" location="'5. Cash Flow Statement (period)'!A1" display="5. Отчет о движении денежных средств (некумулятивные отчётные периоды)" xr:uid="{89B5BC4E-0D66-40BF-8951-1B4FF79DF1E3}"/>
    <hyperlink ref="C18" location="'7. Key Financials (period)'!A1" display="7. Ключевые финансовые показатели (некумулятивные отчётные периоды)" xr:uid="{646EFAA0-0520-4405-85AF-9378C1D1752A}"/>
  </hyperlink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4140625" defaultRowHeight="15" customHeight="1" x14ac:dyDescent="0.25"/>
  <cols>
    <col min="1" max="21" width="8.88671875" style="1" customWidth="1"/>
    <col min="22" max="26" width="8.6640625" style="1" customWidth="1"/>
    <col min="27" max="16384" width="14.44140625" style="1"/>
  </cols>
  <sheetData>
    <row r="1" spans="1:26" ht="14.25" customHeight="1" x14ac:dyDescent="0.3">
      <c r="A1" s="2" t="s">
        <v>118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49" t="s">
        <v>119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/>
      <c r="V3" s="3"/>
      <c r="W3" s="3"/>
      <c r="X3" s="3"/>
      <c r="Y3" s="3"/>
      <c r="Z3" s="3"/>
    </row>
    <row r="4" spans="1:26" ht="14.25" customHeight="1" x14ac:dyDescent="0.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4"/>
      <c r="V4" s="3"/>
      <c r="W4" s="3"/>
      <c r="X4" s="3"/>
      <c r="Y4" s="3"/>
      <c r="Z4" s="3"/>
    </row>
    <row r="5" spans="1:26" ht="14.25" customHeight="1" x14ac:dyDescent="0.25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4"/>
      <c r="V5" s="3"/>
      <c r="W5" s="3"/>
      <c r="X5" s="3"/>
      <c r="Y5" s="3"/>
      <c r="Z5" s="3"/>
    </row>
    <row r="6" spans="1:26" ht="14.25" customHeigh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4"/>
      <c r="V6" s="3"/>
      <c r="W6" s="3"/>
      <c r="X6" s="3"/>
      <c r="Y6" s="3"/>
      <c r="Z6" s="3"/>
    </row>
    <row r="7" spans="1:26" ht="14.25" customHeight="1" x14ac:dyDescent="0.25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4"/>
      <c r="V7" s="3"/>
      <c r="W7" s="3"/>
      <c r="X7" s="3"/>
      <c r="Y7" s="3"/>
      <c r="Z7" s="3"/>
    </row>
    <row r="8" spans="1:26" ht="14.25" customHeigh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4"/>
      <c r="V8" s="3"/>
      <c r="W8" s="3"/>
      <c r="X8" s="3"/>
      <c r="Y8" s="3"/>
      <c r="Z8" s="3"/>
    </row>
    <row r="9" spans="1:26" ht="14.25" customHeight="1" x14ac:dyDescent="0.25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4"/>
      <c r="V9" s="3"/>
      <c r="W9" s="3"/>
      <c r="X9" s="3"/>
      <c r="Y9" s="3"/>
      <c r="Z9" s="3"/>
    </row>
    <row r="10" spans="1:26" ht="14.25" customHeight="1" x14ac:dyDescent="0.25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4"/>
      <c r="V10" s="3"/>
      <c r="W10" s="3"/>
      <c r="X10" s="3"/>
      <c r="Y10" s="3"/>
      <c r="Z10" s="3"/>
    </row>
    <row r="11" spans="1:26" ht="14.25" customHeight="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4"/>
      <c r="V11" s="3"/>
      <c r="W11" s="3"/>
      <c r="X11" s="3"/>
      <c r="Y11" s="3"/>
      <c r="Z11" s="3"/>
    </row>
    <row r="12" spans="1:26" ht="14.25" customHeight="1" x14ac:dyDescent="0.25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4"/>
      <c r="V12" s="3"/>
      <c r="W12" s="3"/>
      <c r="X12" s="3"/>
      <c r="Y12" s="3"/>
      <c r="Z12" s="3"/>
    </row>
    <row r="13" spans="1:26" ht="14.25" customHeight="1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4"/>
      <c r="V13" s="3"/>
      <c r="W13" s="3"/>
      <c r="X13" s="3"/>
      <c r="Y13" s="3"/>
      <c r="Z13" s="3"/>
    </row>
    <row r="14" spans="1:26" ht="14.25" customHeight="1" x14ac:dyDescent="0.25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4"/>
      <c r="V14" s="3"/>
      <c r="W14" s="3"/>
      <c r="X14" s="3"/>
      <c r="Y14" s="3"/>
      <c r="Z14" s="3"/>
    </row>
    <row r="15" spans="1:26" ht="14.25" customHeight="1" x14ac:dyDescent="0.25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/>
      <c r="V15" s="3"/>
      <c r="W15" s="3"/>
      <c r="X15" s="3"/>
      <c r="Y15" s="3"/>
      <c r="Z15" s="3"/>
    </row>
    <row r="16" spans="1:26" ht="14.25" customHeight="1" x14ac:dyDescent="0.25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4"/>
      <c r="V16" s="3"/>
      <c r="W16" s="3"/>
      <c r="X16" s="3"/>
      <c r="Y16" s="3"/>
      <c r="Z16" s="3"/>
    </row>
    <row r="17" spans="1:26" ht="14.25" customHeight="1" x14ac:dyDescent="0.25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4"/>
      <c r="V17" s="3"/>
      <c r="W17" s="3"/>
      <c r="X17" s="3"/>
      <c r="Y17" s="3"/>
      <c r="Z17" s="3"/>
    </row>
    <row r="18" spans="1:26" ht="14.25" customHeight="1" x14ac:dyDescent="0.25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4"/>
      <c r="V18" s="3"/>
      <c r="W18" s="3"/>
      <c r="X18" s="3"/>
      <c r="Y18" s="3"/>
      <c r="Z18" s="3"/>
    </row>
    <row r="19" spans="1:26" ht="14.25" customHeight="1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4"/>
      <c r="V19" s="3"/>
      <c r="W19" s="3"/>
      <c r="X19" s="3"/>
      <c r="Y19" s="3"/>
      <c r="Z19" s="3"/>
    </row>
    <row r="20" spans="1:26" ht="14.25" customHeight="1" x14ac:dyDescent="0.2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/>
      <c r="V20" s="3"/>
      <c r="W20" s="3"/>
      <c r="X20" s="3"/>
      <c r="Y20" s="3"/>
      <c r="Z20" s="3"/>
    </row>
    <row r="21" spans="1:26" ht="14.25" customHeight="1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/>
      <c r="V21" s="3"/>
      <c r="W21" s="3"/>
      <c r="X21" s="3"/>
      <c r="Y21" s="3"/>
      <c r="Z21" s="3"/>
    </row>
    <row r="22" spans="1:26" ht="14.25" customHeight="1" x14ac:dyDescent="0.2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/>
      <c r="V22" s="3"/>
      <c r="W22" s="3"/>
      <c r="X22" s="3"/>
      <c r="Y22" s="3"/>
      <c r="Z22" s="3"/>
    </row>
    <row r="23" spans="1:26" ht="14.25" customHeight="1" x14ac:dyDescent="0.2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4"/>
      <c r="V23" s="3"/>
      <c r="W23" s="3"/>
      <c r="X23" s="3"/>
      <c r="Y23" s="3"/>
      <c r="Z23" s="3"/>
    </row>
    <row r="24" spans="1:26" ht="14.25" customHeight="1" x14ac:dyDescent="0.2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7"/>
      <c r="V24" s="3"/>
      <c r="W24" s="3"/>
      <c r="X24" s="3"/>
      <c r="Y24" s="3"/>
      <c r="Z24" s="3"/>
    </row>
    <row r="25" spans="1:26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3:U2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2B33-4882-442B-8688-B279451F2E6B}">
  <dimension ref="A1:O46"/>
  <sheetViews>
    <sheetView zoomScaleNormal="100" workbookViewId="0">
      <pane xSplit="1" ySplit="3" topLeftCell="L4" activePane="bottomRight" state="frozen"/>
      <selection pane="topRight" activeCell="B1" sqref="B1"/>
      <selection pane="bottomLeft" activeCell="A4" sqref="A4"/>
      <selection pane="bottomRight"/>
    </sheetView>
  </sheetViews>
  <sheetFormatPr defaultColWidth="11" defaultRowHeight="13.2" x14ac:dyDescent="0.25"/>
  <cols>
    <col min="1" max="1" width="69.6640625" style="6" customWidth="1"/>
    <col min="2" max="15" width="14.77734375" style="6" customWidth="1"/>
    <col min="16" max="16384" width="11" style="6"/>
  </cols>
  <sheetData>
    <row r="1" spans="1:15" x14ac:dyDescent="0.25">
      <c r="A1" s="7" t="s">
        <v>0</v>
      </c>
    </row>
    <row r="2" spans="1:15" x14ac:dyDescent="0.25">
      <c r="A2" s="8" t="s">
        <v>138</v>
      </c>
    </row>
    <row r="3" spans="1:15" s="11" customFormat="1" x14ac:dyDescent="0.25">
      <c r="A3" s="9" t="s">
        <v>139</v>
      </c>
      <c r="B3" s="10">
        <v>43830</v>
      </c>
      <c r="C3" s="10">
        <v>44196</v>
      </c>
      <c r="D3" s="10">
        <v>44561</v>
      </c>
      <c r="E3" s="10">
        <v>44742</v>
      </c>
      <c r="F3" s="10">
        <v>44834</v>
      </c>
      <c r="G3" s="10">
        <v>44926</v>
      </c>
      <c r="H3" s="10">
        <v>45107</v>
      </c>
      <c r="I3" s="10">
        <v>45199</v>
      </c>
      <c r="J3" s="10">
        <v>45291</v>
      </c>
      <c r="K3" s="10">
        <v>45473</v>
      </c>
      <c r="L3" s="10">
        <v>45565</v>
      </c>
      <c r="M3" s="10">
        <v>45657</v>
      </c>
      <c r="N3" s="10">
        <v>45838</v>
      </c>
      <c r="O3" s="10">
        <v>45930</v>
      </c>
    </row>
    <row r="4" spans="1:15" ht="13.8" thickBot="1" x14ac:dyDescent="0.3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7" t="s">
        <v>6</v>
      </c>
    </row>
    <row r="6" spans="1:15" x14ac:dyDescent="0.25">
      <c r="A6" s="6" t="s">
        <v>7</v>
      </c>
      <c r="B6" s="4">
        <v>40049</v>
      </c>
      <c r="C6" s="4">
        <v>264881</v>
      </c>
      <c r="D6" s="4">
        <v>2534051</v>
      </c>
      <c r="E6" s="4">
        <v>4985190</v>
      </c>
      <c r="F6" s="4">
        <v>5106071</v>
      </c>
      <c r="G6" s="4">
        <v>6603575</v>
      </c>
      <c r="H6" s="4">
        <v>9396540</v>
      </c>
      <c r="I6" s="4">
        <v>10096098</v>
      </c>
      <c r="J6" s="4">
        <v>11269385</v>
      </c>
      <c r="K6" s="4">
        <v>14352136</v>
      </c>
      <c r="L6" s="4">
        <v>13849357</v>
      </c>
      <c r="M6" s="4">
        <v>14007676</v>
      </c>
      <c r="N6" s="4">
        <v>16138135</v>
      </c>
      <c r="O6" s="4">
        <v>15363573</v>
      </c>
    </row>
    <row r="7" spans="1:15" x14ac:dyDescent="0.25">
      <c r="A7" s="6" t="s">
        <v>8</v>
      </c>
      <c r="B7" s="4">
        <v>15457</v>
      </c>
      <c r="C7" s="4">
        <v>16877</v>
      </c>
      <c r="D7" s="4">
        <v>12109</v>
      </c>
      <c r="E7" s="4">
        <v>17105</v>
      </c>
      <c r="F7" s="4">
        <v>21929</v>
      </c>
      <c r="G7" s="4">
        <v>23358</v>
      </c>
      <c r="H7" s="4">
        <v>39302</v>
      </c>
      <c r="I7" s="4">
        <v>54726</v>
      </c>
      <c r="J7" s="4">
        <v>70241</v>
      </c>
      <c r="K7" s="4">
        <v>141323</v>
      </c>
      <c r="L7" s="4">
        <v>265132</v>
      </c>
      <c r="M7" s="4">
        <v>277046</v>
      </c>
      <c r="N7" s="4">
        <v>331194</v>
      </c>
      <c r="O7" s="4">
        <v>363667</v>
      </c>
    </row>
    <row r="8" spans="1:15" x14ac:dyDescent="0.25">
      <c r="A8" s="6" t="s">
        <v>9</v>
      </c>
      <c r="B8" s="4">
        <v>0</v>
      </c>
      <c r="C8" s="4">
        <v>980430</v>
      </c>
      <c r="D8" s="4">
        <v>1417602</v>
      </c>
      <c r="E8" s="4">
        <v>204346</v>
      </c>
      <c r="F8" s="4">
        <v>169724</v>
      </c>
      <c r="G8" s="4">
        <v>857210</v>
      </c>
      <c r="H8" s="4">
        <v>236493</v>
      </c>
      <c r="I8" s="4">
        <v>54929</v>
      </c>
      <c r="J8" s="4">
        <v>1302231</v>
      </c>
      <c r="K8" s="4">
        <v>434035</v>
      </c>
      <c r="L8" s="4">
        <v>329685</v>
      </c>
      <c r="M8" s="4">
        <v>890973</v>
      </c>
      <c r="N8" s="4">
        <v>60034</v>
      </c>
      <c r="O8" s="4">
        <v>14100</v>
      </c>
    </row>
    <row r="9" spans="1:15" x14ac:dyDescent="0.25">
      <c r="A9" s="6" t="s">
        <v>11</v>
      </c>
      <c r="B9" s="4">
        <v>0</v>
      </c>
      <c r="C9" s="4">
        <v>0</v>
      </c>
      <c r="D9" s="4">
        <v>0</v>
      </c>
      <c r="E9" s="4">
        <v>0</v>
      </c>
      <c r="F9" s="4">
        <v>3098</v>
      </c>
      <c r="G9" s="4">
        <v>34120</v>
      </c>
      <c r="H9" s="4">
        <v>57976</v>
      </c>
      <c r="I9" s="4">
        <v>191360</v>
      </c>
      <c r="J9" s="4">
        <v>55514</v>
      </c>
      <c r="K9" s="4">
        <v>70189</v>
      </c>
      <c r="L9" s="4">
        <v>73065</v>
      </c>
      <c r="M9" s="4">
        <v>135063</v>
      </c>
      <c r="N9" s="4">
        <v>72425</v>
      </c>
      <c r="O9" s="4">
        <v>38078</v>
      </c>
    </row>
    <row r="10" spans="1:15" x14ac:dyDescent="0.25">
      <c r="A10" s="6" t="s">
        <v>12</v>
      </c>
      <c r="B10" s="4">
        <v>0</v>
      </c>
      <c r="C10" s="4">
        <v>0</v>
      </c>
      <c r="D10" s="4">
        <v>0</v>
      </c>
      <c r="E10" s="4">
        <v>172442</v>
      </c>
      <c r="F10" s="4">
        <v>96330</v>
      </c>
      <c r="G10" s="4">
        <v>22781</v>
      </c>
      <c r="H10" s="4">
        <v>37362</v>
      </c>
      <c r="I10" s="4">
        <v>0</v>
      </c>
      <c r="J10" s="4">
        <v>0</v>
      </c>
      <c r="K10" s="4">
        <v>0</v>
      </c>
      <c r="L10" s="4">
        <v>26722</v>
      </c>
      <c r="M10" s="4">
        <v>0</v>
      </c>
      <c r="N10" s="4">
        <v>0</v>
      </c>
      <c r="O10" s="4">
        <v>0</v>
      </c>
    </row>
    <row r="11" spans="1:15" x14ac:dyDescent="0.25">
      <c r="A11" s="14" t="s">
        <v>13</v>
      </c>
      <c r="B11" s="15">
        <v>55506</v>
      </c>
      <c r="C11" s="15">
        <v>1262188</v>
      </c>
      <c r="D11" s="15">
        <v>3963762</v>
      </c>
      <c r="E11" s="15">
        <v>5379083</v>
      </c>
      <c r="F11" s="15">
        <v>5397152</v>
      </c>
      <c r="G11" s="15">
        <v>7541044</v>
      </c>
      <c r="H11" s="15">
        <v>9767673</v>
      </c>
      <c r="I11" s="15">
        <v>10397113</v>
      </c>
      <c r="J11" s="15">
        <v>12697371</v>
      </c>
      <c r="K11" s="15">
        <v>14997683</v>
      </c>
      <c r="L11" s="15">
        <v>14543961</v>
      </c>
      <c r="M11" s="15">
        <v>15310758</v>
      </c>
      <c r="N11" s="15">
        <v>16601788</v>
      </c>
      <c r="O11" s="15">
        <v>15779418</v>
      </c>
    </row>
    <row r="13" spans="1:15" x14ac:dyDescent="0.25">
      <c r="A13" s="7" t="s">
        <v>14</v>
      </c>
    </row>
    <row r="14" spans="1:15" x14ac:dyDescent="0.25">
      <c r="A14" s="6" t="s">
        <v>15</v>
      </c>
      <c r="B14" s="4">
        <v>81591</v>
      </c>
      <c r="C14" s="4">
        <v>25630</v>
      </c>
      <c r="D14" s="4">
        <v>330818</v>
      </c>
      <c r="E14" s="4">
        <v>430184</v>
      </c>
      <c r="F14" s="4">
        <v>472699</v>
      </c>
      <c r="G14" s="4">
        <v>520921</v>
      </c>
      <c r="H14" s="4">
        <v>844400</v>
      </c>
      <c r="I14" s="4">
        <v>894068</v>
      </c>
      <c r="J14" s="4">
        <v>1399401</v>
      </c>
      <c r="K14" s="4">
        <v>1457050</v>
      </c>
      <c r="L14" s="4">
        <v>1502787</v>
      </c>
      <c r="M14" s="4">
        <v>1915358</v>
      </c>
      <c r="N14" s="4">
        <v>1813876</v>
      </c>
      <c r="O14" s="4">
        <v>1683822</v>
      </c>
    </row>
    <row r="15" spans="1:15" x14ac:dyDescent="0.25">
      <c r="A15" s="6" t="s">
        <v>16</v>
      </c>
      <c r="B15" s="4">
        <v>5878</v>
      </c>
      <c r="C15" s="4">
        <v>8745</v>
      </c>
      <c r="D15" s="4">
        <v>460258</v>
      </c>
      <c r="E15" s="4">
        <v>498218</v>
      </c>
      <c r="F15" s="4">
        <v>360336</v>
      </c>
      <c r="G15" s="4">
        <v>500951</v>
      </c>
      <c r="H15" s="4">
        <v>714020</v>
      </c>
      <c r="I15" s="4">
        <v>610829</v>
      </c>
      <c r="J15" s="4">
        <v>683992</v>
      </c>
      <c r="K15" s="4">
        <v>743119</v>
      </c>
      <c r="L15" s="4">
        <v>858919</v>
      </c>
      <c r="M15" s="4">
        <v>931871</v>
      </c>
      <c r="N15" s="4">
        <v>891611</v>
      </c>
      <c r="O15" s="4">
        <v>1036781</v>
      </c>
    </row>
    <row r="16" spans="1:15" x14ac:dyDescent="0.25">
      <c r="A16" s="6" t="s">
        <v>17</v>
      </c>
      <c r="B16" s="4">
        <v>37098</v>
      </c>
      <c r="C16" s="4">
        <v>29087</v>
      </c>
      <c r="D16" s="4">
        <v>392417</v>
      </c>
      <c r="E16" s="4">
        <v>499890</v>
      </c>
      <c r="F16" s="4">
        <v>784838</v>
      </c>
      <c r="G16" s="4">
        <v>2726478</v>
      </c>
      <c r="H16" s="4">
        <v>2021130</v>
      </c>
      <c r="I16" s="4">
        <v>5239436</v>
      </c>
      <c r="J16" s="4">
        <v>3161032</v>
      </c>
      <c r="K16" s="4">
        <v>1172651</v>
      </c>
      <c r="L16" s="4">
        <v>4395074</v>
      </c>
      <c r="M16" s="4">
        <v>3580665</v>
      </c>
      <c r="N16" s="4">
        <v>2451462</v>
      </c>
      <c r="O16" s="4">
        <v>959150</v>
      </c>
    </row>
    <row r="17" spans="1:15" x14ac:dyDescent="0.25">
      <c r="A17" s="6" t="s">
        <v>18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158881</v>
      </c>
      <c r="H17" s="4">
        <v>225902</v>
      </c>
      <c r="I17" s="4">
        <v>2720990</v>
      </c>
      <c r="J17" s="4">
        <v>131151</v>
      </c>
      <c r="K17" s="4">
        <v>207779</v>
      </c>
      <c r="L17" s="4">
        <v>2244422</v>
      </c>
      <c r="M17" s="4">
        <v>180788</v>
      </c>
      <c r="N17" s="4">
        <v>185402</v>
      </c>
      <c r="O17" s="4">
        <v>2254869</v>
      </c>
    </row>
    <row r="18" spans="1:15" x14ac:dyDescent="0.25">
      <c r="A18" s="14" t="s">
        <v>19</v>
      </c>
      <c r="B18" s="15">
        <v>124567</v>
      </c>
      <c r="C18" s="15">
        <v>63462</v>
      </c>
      <c r="D18" s="15">
        <v>1183493</v>
      </c>
      <c r="E18" s="15">
        <v>1428292</v>
      </c>
      <c r="F18" s="15">
        <v>1617873</v>
      </c>
      <c r="G18" s="15">
        <v>3907231</v>
      </c>
      <c r="H18" s="15">
        <v>3805452</v>
      </c>
      <c r="I18" s="15">
        <v>9465323</v>
      </c>
      <c r="J18" s="15">
        <v>5375576</v>
      </c>
      <c r="K18" s="15">
        <v>3580599</v>
      </c>
      <c r="L18" s="15">
        <v>9001202</v>
      </c>
      <c r="M18" s="15">
        <v>6608682</v>
      </c>
      <c r="N18" s="15">
        <v>5342351</v>
      </c>
      <c r="O18" s="15">
        <v>5934622</v>
      </c>
    </row>
    <row r="19" spans="1:15" ht="13.8" thickBot="1" x14ac:dyDescent="0.3">
      <c r="A19" s="16" t="s">
        <v>20</v>
      </c>
      <c r="B19" s="17">
        <v>180073</v>
      </c>
      <c r="C19" s="17">
        <v>1325650</v>
      </c>
      <c r="D19" s="17">
        <v>5147255</v>
      </c>
      <c r="E19" s="17">
        <v>6807375</v>
      </c>
      <c r="F19" s="17">
        <v>7015025</v>
      </c>
      <c r="G19" s="17">
        <v>11448275</v>
      </c>
      <c r="H19" s="17">
        <v>13573125</v>
      </c>
      <c r="I19" s="17">
        <v>19862436</v>
      </c>
      <c r="J19" s="17">
        <v>18072947</v>
      </c>
      <c r="K19" s="17">
        <v>18578282</v>
      </c>
      <c r="L19" s="17">
        <v>23545163</v>
      </c>
      <c r="M19" s="17">
        <v>21919440</v>
      </c>
      <c r="N19" s="17">
        <v>21944139</v>
      </c>
      <c r="O19" s="17">
        <v>21714040</v>
      </c>
    </row>
    <row r="21" spans="1:15" ht="13.8" thickBot="1" x14ac:dyDescent="0.3">
      <c r="A21" s="12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5">
      <c r="A22" s="6" t="s">
        <v>22</v>
      </c>
      <c r="B22" s="4">
        <v>10</v>
      </c>
      <c r="C22" s="4">
        <v>12</v>
      </c>
      <c r="D22" s="4">
        <v>14</v>
      </c>
      <c r="E22" s="4">
        <v>14</v>
      </c>
      <c r="F22" s="4">
        <v>1000</v>
      </c>
      <c r="G22" s="4">
        <v>1114</v>
      </c>
      <c r="H22" s="4">
        <v>1114</v>
      </c>
      <c r="I22" s="4">
        <v>1114</v>
      </c>
      <c r="J22" s="4">
        <v>1114</v>
      </c>
      <c r="K22" s="4">
        <v>1114</v>
      </c>
      <c r="L22" s="4">
        <v>1114</v>
      </c>
      <c r="M22" s="4">
        <v>1114</v>
      </c>
      <c r="N22" s="4">
        <v>1114</v>
      </c>
      <c r="O22" s="4">
        <v>1114</v>
      </c>
    </row>
    <row r="23" spans="1:15" x14ac:dyDescent="0.25">
      <c r="A23" s="6" t="s">
        <v>23</v>
      </c>
      <c r="B23" s="4">
        <v>0</v>
      </c>
      <c r="C23" s="4">
        <v>74732</v>
      </c>
      <c r="D23" s="4">
        <v>574730</v>
      </c>
      <c r="E23" s="4">
        <v>574730</v>
      </c>
      <c r="F23" s="4">
        <v>574744</v>
      </c>
      <c r="G23" s="4">
        <v>2680380</v>
      </c>
      <c r="H23" s="4">
        <v>2680380</v>
      </c>
      <c r="I23" s="4">
        <v>2680380</v>
      </c>
      <c r="J23" s="4">
        <v>2680380</v>
      </c>
      <c r="K23" s="4">
        <v>2680380</v>
      </c>
      <c r="L23" s="4">
        <v>2680380</v>
      </c>
      <c r="M23" s="4">
        <v>2680380</v>
      </c>
      <c r="N23" s="4">
        <v>2680380</v>
      </c>
      <c r="O23" s="4">
        <v>2680380</v>
      </c>
    </row>
    <row r="24" spans="1:15" x14ac:dyDescent="0.25">
      <c r="A24" s="6" t="s">
        <v>120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-35986</v>
      </c>
      <c r="K24" s="4">
        <v>-149250</v>
      </c>
      <c r="L24" s="4">
        <v>-187180</v>
      </c>
      <c r="M24" s="4">
        <v>-317603</v>
      </c>
      <c r="N24" s="4">
        <v>-58238</v>
      </c>
      <c r="O24" s="4">
        <v>-6481</v>
      </c>
    </row>
    <row r="25" spans="1:15" x14ac:dyDescent="0.25">
      <c r="A25" s="6" t="s">
        <v>24</v>
      </c>
      <c r="B25" s="4">
        <v>21327</v>
      </c>
      <c r="C25" s="4">
        <v>134360</v>
      </c>
      <c r="D25" s="4">
        <v>1830786</v>
      </c>
      <c r="E25" s="4">
        <v>2178197</v>
      </c>
      <c r="F25" s="4">
        <v>2422546</v>
      </c>
      <c r="G25" s="4">
        <v>1621273</v>
      </c>
      <c r="H25" s="4">
        <v>2883796</v>
      </c>
      <c r="I25" s="4">
        <v>4710225</v>
      </c>
      <c r="J25" s="4">
        <v>2419765</v>
      </c>
      <c r="K25" s="4">
        <v>2678460</v>
      </c>
      <c r="L25" s="4">
        <v>5325641</v>
      </c>
      <c r="M25" s="4">
        <v>4170845</v>
      </c>
      <c r="N25" s="4">
        <v>2237354</v>
      </c>
      <c r="O25" s="4">
        <v>2950804</v>
      </c>
    </row>
    <row r="26" spans="1:15" x14ac:dyDescent="0.25">
      <c r="A26" s="6" t="s">
        <v>25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574546</v>
      </c>
      <c r="H26" s="4">
        <v>574546</v>
      </c>
      <c r="I26" s="4">
        <v>574546</v>
      </c>
      <c r="J26" s="4">
        <v>574546</v>
      </c>
      <c r="K26" s="4">
        <v>574546</v>
      </c>
      <c r="L26" s="4">
        <v>574546</v>
      </c>
      <c r="M26" s="4">
        <v>786960</v>
      </c>
      <c r="N26" s="4">
        <v>568138</v>
      </c>
      <c r="O26" s="4">
        <v>574546</v>
      </c>
    </row>
    <row r="27" spans="1:15" x14ac:dyDescent="0.25">
      <c r="A27" s="6" t="s">
        <v>122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-353673</v>
      </c>
      <c r="L27" s="4">
        <v>-94441</v>
      </c>
      <c r="M27" s="4">
        <v>-23924</v>
      </c>
      <c r="N27" s="4">
        <v>-351764</v>
      </c>
      <c r="O27" s="4">
        <v>-228638</v>
      </c>
    </row>
    <row r="28" spans="1:15" x14ac:dyDescent="0.25">
      <c r="A28" s="6" t="s">
        <v>26</v>
      </c>
      <c r="B28" s="4">
        <v>0</v>
      </c>
      <c r="C28" s="4">
        <v>0</v>
      </c>
      <c r="D28" s="4">
        <v>0</v>
      </c>
      <c r="E28" s="4">
        <v>0</v>
      </c>
      <c r="F28" s="4">
        <v>-1310</v>
      </c>
      <c r="G28" s="4">
        <v>-8166</v>
      </c>
      <c r="H28" s="4">
        <v>95845</v>
      </c>
      <c r="I28" s="4">
        <v>127257</v>
      </c>
      <c r="J28" s="4">
        <v>92944</v>
      </c>
      <c r="K28" s="4">
        <v>130508</v>
      </c>
      <c r="L28" s="4">
        <v>84175</v>
      </c>
      <c r="M28" s="4">
        <v>-18598</v>
      </c>
      <c r="N28" s="4">
        <v>-420073</v>
      </c>
      <c r="O28" s="4">
        <v>-213381</v>
      </c>
    </row>
    <row r="29" spans="1:15" x14ac:dyDescent="0.25">
      <c r="A29" s="6" t="s">
        <v>27</v>
      </c>
      <c r="B29" s="4">
        <v>21337</v>
      </c>
      <c r="C29" s="4">
        <v>209104</v>
      </c>
      <c r="D29" s="4">
        <v>2405530</v>
      </c>
      <c r="E29" s="4">
        <v>2752941</v>
      </c>
      <c r="F29" s="4">
        <v>2996980</v>
      </c>
      <c r="G29" s="4">
        <v>4869147</v>
      </c>
      <c r="H29" s="4">
        <v>6235681</v>
      </c>
      <c r="I29" s="4">
        <v>8093522</v>
      </c>
      <c r="J29" s="4">
        <v>5732763</v>
      </c>
      <c r="K29" s="4">
        <v>5562085</v>
      </c>
      <c r="L29" s="4">
        <v>8384235</v>
      </c>
      <c r="M29" s="4">
        <v>7279174</v>
      </c>
      <c r="N29" s="4">
        <v>4656911</v>
      </c>
      <c r="O29" s="4">
        <v>5758344</v>
      </c>
    </row>
    <row r="30" spans="1:15" ht="13.8" thickBot="1" x14ac:dyDescent="0.3">
      <c r="A30" s="16" t="s">
        <v>28</v>
      </c>
      <c r="B30" s="17">
        <v>21337</v>
      </c>
      <c r="C30" s="17">
        <v>209104</v>
      </c>
      <c r="D30" s="17">
        <v>2405530</v>
      </c>
      <c r="E30" s="17">
        <v>2752941</v>
      </c>
      <c r="F30" s="17">
        <v>2996980</v>
      </c>
      <c r="G30" s="17">
        <v>4869147</v>
      </c>
      <c r="H30" s="17">
        <v>6235681</v>
      </c>
      <c r="I30" s="17">
        <v>8093522</v>
      </c>
      <c r="J30" s="17">
        <v>5732763</v>
      </c>
      <c r="K30" s="17">
        <v>5562085</v>
      </c>
      <c r="L30" s="17">
        <v>8384235</v>
      </c>
      <c r="M30" s="17">
        <v>7279174</v>
      </c>
      <c r="N30" s="17">
        <v>4656911</v>
      </c>
      <c r="O30" s="17">
        <v>5758344</v>
      </c>
    </row>
    <row r="32" spans="1:15" ht="13.8" thickBot="1" x14ac:dyDescent="0.3">
      <c r="A32" s="12" t="s">
        <v>29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25">
      <c r="A33" s="7" t="s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6" t="s">
        <v>31</v>
      </c>
      <c r="B34" s="4">
        <v>0</v>
      </c>
      <c r="C34" s="4">
        <v>589472</v>
      </c>
      <c r="D34" s="4">
        <v>1471664</v>
      </c>
      <c r="E34" s="4">
        <v>3530841</v>
      </c>
      <c r="F34" s="4">
        <v>3482987</v>
      </c>
      <c r="G34" s="4">
        <v>4111952</v>
      </c>
      <c r="H34" s="4">
        <v>4387807</v>
      </c>
      <c r="I34" s="4">
        <v>7842556</v>
      </c>
      <c r="J34" s="4">
        <v>8512035</v>
      </c>
      <c r="K34" s="4">
        <v>4614531</v>
      </c>
      <c r="L34" s="4">
        <v>8222821</v>
      </c>
      <c r="M34" s="4">
        <v>8309933</v>
      </c>
      <c r="N34" s="4">
        <v>13108229</v>
      </c>
      <c r="O34" s="4">
        <v>9007782</v>
      </c>
    </row>
    <row r="35" spans="1:15" x14ac:dyDescent="0.25">
      <c r="A35" s="6" t="s">
        <v>32</v>
      </c>
      <c r="B35" s="4">
        <v>0</v>
      </c>
      <c r="C35" s="4">
        <v>10022</v>
      </c>
      <c r="D35" s="4">
        <v>106454</v>
      </c>
      <c r="E35" s="4">
        <v>151796</v>
      </c>
      <c r="F35" s="4">
        <v>158191</v>
      </c>
      <c r="G35" s="4">
        <v>398162</v>
      </c>
      <c r="H35" s="4">
        <v>985792</v>
      </c>
      <c r="I35" s="4">
        <v>946521</v>
      </c>
      <c r="J35" s="4">
        <v>737178</v>
      </c>
      <c r="K35" s="4">
        <v>820520</v>
      </c>
      <c r="L35" s="4">
        <v>800944</v>
      </c>
      <c r="M35" s="4">
        <v>800236</v>
      </c>
      <c r="N35" s="4">
        <v>914213</v>
      </c>
      <c r="O35" s="4">
        <v>812344</v>
      </c>
    </row>
    <row r="36" spans="1:15" x14ac:dyDescent="0.25">
      <c r="A36" s="6" t="s">
        <v>33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69213</v>
      </c>
      <c r="H36" s="4">
        <v>80210</v>
      </c>
      <c r="I36" s="4">
        <v>33486</v>
      </c>
      <c r="J36" s="4">
        <v>100989</v>
      </c>
      <c r="K36" s="4">
        <v>20752</v>
      </c>
      <c r="L36" s="4">
        <v>12732</v>
      </c>
      <c r="M36" s="4">
        <v>771</v>
      </c>
      <c r="N36" s="4">
        <v>330</v>
      </c>
      <c r="O36" s="4">
        <v>185</v>
      </c>
    </row>
    <row r="37" spans="1:15" x14ac:dyDescent="0.25">
      <c r="A37" s="6" t="s">
        <v>34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20520</v>
      </c>
      <c r="H37" s="4">
        <v>159322</v>
      </c>
      <c r="I37" s="4">
        <v>505630</v>
      </c>
      <c r="J37" s="4">
        <v>181761</v>
      </c>
      <c r="K37" s="4">
        <v>367810.54030149849</v>
      </c>
      <c r="L37" s="4">
        <v>368747</v>
      </c>
      <c r="M37" s="4">
        <v>190047</v>
      </c>
      <c r="N37" s="4">
        <v>163636</v>
      </c>
      <c r="O37" s="4">
        <v>182675</v>
      </c>
    </row>
    <row r="38" spans="1:15" x14ac:dyDescent="0.25">
      <c r="A38" s="14" t="s">
        <v>35</v>
      </c>
      <c r="B38" s="15">
        <v>0</v>
      </c>
      <c r="C38" s="15">
        <v>599494</v>
      </c>
      <c r="D38" s="15">
        <v>1578118</v>
      </c>
      <c r="E38" s="15">
        <v>3682637</v>
      </c>
      <c r="F38" s="15">
        <v>3641178</v>
      </c>
      <c r="G38" s="15">
        <v>4599847</v>
      </c>
      <c r="H38" s="15">
        <v>5613131</v>
      </c>
      <c r="I38" s="15">
        <v>9328193</v>
      </c>
      <c r="J38" s="15">
        <v>9531963</v>
      </c>
      <c r="K38" s="15">
        <v>5823613.540301498</v>
      </c>
      <c r="L38" s="15">
        <v>9405244</v>
      </c>
      <c r="M38" s="15">
        <v>9300987</v>
      </c>
      <c r="N38" s="15">
        <v>14186408</v>
      </c>
      <c r="O38" s="15">
        <v>10002986</v>
      </c>
    </row>
    <row r="40" spans="1:15" x14ac:dyDescent="0.25">
      <c r="A40" s="7" t="s">
        <v>36</v>
      </c>
    </row>
    <row r="41" spans="1:15" x14ac:dyDescent="0.25">
      <c r="A41" s="6" t="s">
        <v>37</v>
      </c>
      <c r="B41" s="4">
        <v>0</v>
      </c>
      <c r="C41" s="4">
        <v>446523</v>
      </c>
      <c r="D41" s="4">
        <v>1037338</v>
      </c>
      <c r="E41" s="4">
        <v>55836</v>
      </c>
      <c r="F41" s="4">
        <v>90599</v>
      </c>
      <c r="G41" s="4">
        <v>1503541</v>
      </c>
      <c r="H41" s="4">
        <v>1040028</v>
      </c>
      <c r="I41" s="4">
        <v>1693624</v>
      </c>
      <c r="J41" s="4">
        <v>2192772</v>
      </c>
      <c r="K41" s="4">
        <v>5865933</v>
      </c>
      <c r="L41" s="4">
        <v>4536573</v>
      </c>
      <c r="M41" s="4">
        <v>4501472</v>
      </c>
      <c r="N41" s="4">
        <v>869843</v>
      </c>
      <c r="O41" s="4">
        <v>4513523</v>
      </c>
    </row>
    <row r="42" spans="1:15" x14ac:dyDescent="0.25">
      <c r="A42" s="6" t="s">
        <v>38</v>
      </c>
      <c r="B42" s="4">
        <v>830</v>
      </c>
      <c r="C42" s="4">
        <v>5358</v>
      </c>
      <c r="D42" s="4">
        <v>66258</v>
      </c>
      <c r="E42" s="4">
        <v>93341</v>
      </c>
      <c r="F42" s="4">
        <v>89151</v>
      </c>
      <c r="G42" s="4">
        <v>223831</v>
      </c>
      <c r="H42" s="4">
        <v>236208</v>
      </c>
      <c r="I42" s="4">
        <v>215275</v>
      </c>
      <c r="J42" s="4">
        <v>190501</v>
      </c>
      <c r="K42" s="4">
        <v>235890</v>
      </c>
      <c r="L42" s="4">
        <v>222607</v>
      </c>
      <c r="M42" s="4">
        <v>239002</v>
      </c>
      <c r="N42" s="4">
        <v>413271</v>
      </c>
      <c r="O42" s="4">
        <v>298247</v>
      </c>
    </row>
    <row r="43" spans="1:15" x14ac:dyDescent="0.25">
      <c r="A43" s="6" t="s">
        <v>39</v>
      </c>
      <c r="B43" s="4">
        <v>157906</v>
      </c>
      <c r="C43" s="4">
        <v>65171</v>
      </c>
      <c r="D43" s="4">
        <v>60011</v>
      </c>
      <c r="E43" s="4">
        <v>222620</v>
      </c>
      <c r="F43" s="4">
        <v>197117</v>
      </c>
      <c r="G43" s="4">
        <v>251909</v>
      </c>
      <c r="H43" s="4">
        <v>448077</v>
      </c>
      <c r="I43" s="4">
        <v>531822</v>
      </c>
      <c r="J43" s="4">
        <v>424948</v>
      </c>
      <c r="K43" s="4">
        <v>1090760</v>
      </c>
      <c r="L43" s="4">
        <v>996504</v>
      </c>
      <c r="M43" s="4">
        <v>598805</v>
      </c>
      <c r="N43" s="4">
        <v>1817706</v>
      </c>
      <c r="O43" s="4">
        <v>1140940</v>
      </c>
    </row>
    <row r="44" spans="1:15" x14ac:dyDescent="0.25">
      <c r="A44" s="14" t="s">
        <v>40</v>
      </c>
      <c r="B44" s="15">
        <v>158736</v>
      </c>
      <c r="C44" s="15">
        <v>517052</v>
      </c>
      <c r="D44" s="15">
        <v>1163607</v>
      </c>
      <c r="E44" s="15">
        <v>371797</v>
      </c>
      <c r="F44" s="15">
        <v>376867</v>
      </c>
      <c r="G44" s="15">
        <v>1979281</v>
      </c>
      <c r="H44" s="15">
        <v>1724313</v>
      </c>
      <c r="I44" s="15">
        <v>2440721</v>
      </c>
      <c r="J44" s="15">
        <v>2808221</v>
      </c>
      <c r="K44" s="15">
        <v>7192583</v>
      </c>
      <c r="L44" s="15">
        <v>5755684</v>
      </c>
      <c r="M44" s="15">
        <v>5339279</v>
      </c>
      <c r="N44" s="15">
        <v>3100820</v>
      </c>
      <c r="O44" s="15">
        <v>5952710</v>
      </c>
    </row>
    <row r="45" spans="1:15" ht="13.8" thickBot="1" x14ac:dyDescent="0.3">
      <c r="A45" s="12" t="s">
        <v>41</v>
      </c>
      <c r="B45" s="18">
        <v>158736</v>
      </c>
      <c r="C45" s="18">
        <v>1116546</v>
      </c>
      <c r="D45" s="18">
        <v>2741725</v>
      </c>
      <c r="E45" s="18">
        <v>4054434</v>
      </c>
      <c r="F45" s="18">
        <v>4018045</v>
      </c>
      <c r="G45" s="18">
        <v>6579128</v>
      </c>
      <c r="H45" s="18">
        <v>7337444</v>
      </c>
      <c r="I45" s="18">
        <v>11768914</v>
      </c>
      <c r="J45" s="18">
        <v>12340184</v>
      </c>
      <c r="K45" s="18">
        <v>13016196.540301498</v>
      </c>
      <c r="L45" s="18">
        <v>15160928</v>
      </c>
      <c r="M45" s="18">
        <v>14640266</v>
      </c>
      <c r="N45" s="18">
        <v>17287228</v>
      </c>
      <c r="O45" s="18">
        <v>15955696</v>
      </c>
    </row>
    <row r="46" spans="1:15" ht="13.8" thickBot="1" x14ac:dyDescent="0.3">
      <c r="A46" s="12" t="s">
        <v>42</v>
      </c>
      <c r="B46" s="18">
        <v>180073</v>
      </c>
      <c r="C46" s="18">
        <v>1325650</v>
      </c>
      <c r="D46" s="18">
        <v>5147255</v>
      </c>
      <c r="E46" s="18">
        <v>6807375</v>
      </c>
      <c r="F46" s="18">
        <v>7015025</v>
      </c>
      <c r="G46" s="18">
        <v>11448275</v>
      </c>
      <c r="H46" s="18">
        <v>13573125</v>
      </c>
      <c r="I46" s="18">
        <v>19862436</v>
      </c>
      <c r="J46" s="18">
        <v>18072947</v>
      </c>
      <c r="K46" s="18">
        <v>18578281.540301498</v>
      </c>
      <c r="L46" s="18">
        <v>23545163</v>
      </c>
      <c r="M46" s="18">
        <v>21919440</v>
      </c>
      <c r="N46" s="18">
        <v>21944139</v>
      </c>
      <c r="O46" s="18">
        <v>21714040</v>
      </c>
    </row>
  </sheetData>
  <hyperlinks>
    <hyperlink ref="A2" location="'Contents '!C12" display="Назад к оглавлению" xr:uid="{8E9B7508-B3F9-4C85-A52B-D942C14FD3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D4AD-B552-42A6-A500-7B2095DAC786}">
  <dimension ref="A1:Q74"/>
  <sheetViews>
    <sheetView zoomScaleNormal="100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01.88671875" style="6" bestFit="1" customWidth="1"/>
    <col min="2" max="17" width="14.77734375" style="6" customWidth="1"/>
    <col min="18" max="16384" width="8.88671875" style="6"/>
  </cols>
  <sheetData>
    <row r="1" spans="1:17" x14ac:dyDescent="0.25">
      <c r="A1" s="7" t="s">
        <v>140</v>
      </c>
    </row>
    <row r="2" spans="1:17" x14ac:dyDescent="0.25">
      <c r="A2" s="8" t="s">
        <v>138</v>
      </c>
    </row>
    <row r="3" spans="1:17" x14ac:dyDescent="0.25">
      <c r="A3" s="9" t="s">
        <v>139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  <c r="Q3" s="19" t="s">
        <v>231</v>
      </c>
    </row>
    <row r="4" spans="1:17" x14ac:dyDescent="0.25">
      <c r="A4" s="6" t="s">
        <v>43</v>
      </c>
      <c r="B4" s="4">
        <v>68777</v>
      </c>
      <c r="C4" s="4">
        <v>855477</v>
      </c>
      <c r="D4" s="4">
        <v>1965594</v>
      </c>
      <c r="E4" s="4">
        <v>3702247</v>
      </c>
      <c r="F4" s="4">
        <v>4128345</v>
      </c>
      <c r="G4" s="4">
        <v>3196660</v>
      </c>
      <c r="H4" s="4">
        <v>6294567</v>
      </c>
      <c r="I4" s="4">
        <v>6960851</v>
      </c>
      <c r="J4" s="4">
        <v>4436504</v>
      </c>
      <c r="K4" s="4">
        <v>9479912</v>
      </c>
      <c r="L4" s="4">
        <v>10731215</v>
      </c>
      <c r="M4" s="4">
        <v>6297554</v>
      </c>
      <c r="N4" s="4">
        <v>12504787</v>
      </c>
      <c r="O4" s="4">
        <v>14304301</v>
      </c>
      <c r="P4" s="4">
        <v>5368838</v>
      </c>
      <c r="Q4" s="4">
        <v>10765182</v>
      </c>
    </row>
    <row r="5" spans="1:17" x14ac:dyDescent="0.25">
      <c r="A5" s="47" t="s">
        <v>195</v>
      </c>
      <c r="B5" s="48">
        <v>60127</v>
      </c>
      <c r="C5" s="48">
        <v>665307</v>
      </c>
      <c r="D5" s="48">
        <v>1845188</v>
      </c>
      <c r="E5" s="48">
        <v>3487383</v>
      </c>
      <c r="F5" s="48">
        <v>3890311</v>
      </c>
      <c r="G5" s="48">
        <v>2589850</v>
      </c>
      <c r="H5" s="48">
        <v>5438811</v>
      </c>
      <c r="I5" s="48">
        <v>6079707</v>
      </c>
      <c r="J5" s="48">
        <v>4236927</v>
      </c>
      <c r="K5" s="48">
        <v>9032230</v>
      </c>
      <c r="L5" s="48">
        <v>10233973</v>
      </c>
      <c r="M5" s="48">
        <v>5973481</v>
      </c>
      <c r="N5" s="48">
        <v>11869817</v>
      </c>
      <c r="O5" s="48">
        <v>13590932</v>
      </c>
      <c r="P5" s="48">
        <v>5088847</v>
      </c>
      <c r="Q5" s="48">
        <v>10138604</v>
      </c>
    </row>
    <row r="6" spans="1:17" x14ac:dyDescent="0.25">
      <c r="A6" s="47" t="s">
        <v>196</v>
      </c>
      <c r="B6" s="48">
        <v>0</v>
      </c>
      <c r="C6" s="48">
        <v>59643</v>
      </c>
      <c r="D6" s="48">
        <v>120406</v>
      </c>
      <c r="E6" s="48">
        <v>214864</v>
      </c>
      <c r="F6" s="48">
        <v>238034</v>
      </c>
      <c r="G6" s="48">
        <v>141701</v>
      </c>
      <c r="H6" s="48">
        <v>278708</v>
      </c>
      <c r="I6" s="48">
        <v>304096</v>
      </c>
      <c r="J6" s="48">
        <v>199509</v>
      </c>
      <c r="K6" s="48">
        <v>443058</v>
      </c>
      <c r="L6" s="48">
        <v>490869</v>
      </c>
      <c r="M6" s="48">
        <v>322512</v>
      </c>
      <c r="N6" s="48">
        <v>632056</v>
      </c>
      <c r="O6" s="48">
        <v>704977</v>
      </c>
      <c r="P6" s="48">
        <v>273548</v>
      </c>
      <c r="Q6" s="48">
        <v>624183</v>
      </c>
    </row>
    <row r="7" spans="1:17" x14ac:dyDescent="0.25">
      <c r="A7" s="47" t="s">
        <v>94</v>
      </c>
      <c r="B7" s="48">
        <v>8650</v>
      </c>
      <c r="C7" s="48">
        <v>130527</v>
      </c>
      <c r="D7" s="48">
        <v>0</v>
      </c>
      <c r="E7" s="48">
        <v>0</v>
      </c>
      <c r="F7" s="48">
        <v>0</v>
      </c>
      <c r="G7" s="48">
        <v>465109</v>
      </c>
      <c r="H7" s="48">
        <v>577048</v>
      </c>
      <c r="I7" s="48">
        <v>577048</v>
      </c>
      <c r="J7" s="48">
        <v>68</v>
      </c>
      <c r="K7" s="48">
        <v>4624</v>
      </c>
      <c r="L7" s="48">
        <v>6373</v>
      </c>
      <c r="M7" s="48">
        <v>1561</v>
      </c>
      <c r="N7" s="48">
        <v>2914</v>
      </c>
      <c r="O7" s="48">
        <v>8392</v>
      </c>
      <c r="P7" s="48">
        <v>6443</v>
      </c>
      <c r="Q7" s="48">
        <v>2395</v>
      </c>
    </row>
    <row r="8" spans="1:17" x14ac:dyDescent="0.25">
      <c r="A8" s="6" t="s">
        <v>44</v>
      </c>
      <c r="B8" s="4">
        <v>-38752</v>
      </c>
      <c r="C8" s="4">
        <v>-447459</v>
      </c>
      <c r="D8" s="4">
        <v>-681297</v>
      </c>
      <c r="E8" s="4">
        <v>-1504830</v>
      </c>
      <c r="F8" s="4">
        <v>-1881773</v>
      </c>
      <c r="G8" s="4">
        <v>-2089484</v>
      </c>
      <c r="H8" s="4">
        <v>-3620078</v>
      </c>
      <c r="I8" s="4">
        <v>-4720618</v>
      </c>
      <c r="J8" s="4">
        <v>-2745682</v>
      </c>
      <c r="K8" s="4">
        <v>-5218113</v>
      </c>
      <c r="L8" s="4">
        <v>-6826625</v>
      </c>
      <c r="M8" s="4">
        <v>-3954930</v>
      </c>
      <c r="N8" s="4">
        <v>-7020024</v>
      </c>
      <c r="O8" s="4">
        <v>-9160858</v>
      </c>
      <c r="P8" s="4">
        <v>-4867059</v>
      </c>
      <c r="Q8" s="4">
        <v>-8275916</v>
      </c>
    </row>
    <row r="9" spans="1:17" x14ac:dyDescent="0.25">
      <c r="A9" s="47" t="s">
        <v>197</v>
      </c>
      <c r="B9" s="48">
        <v>-2282</v>
      </c>
      <c r="C9" s="48">
        <v>-81349</v>
      </c>
      <c r="D9" s="48">
        <v>-281734</v>
      </c>
      <c r="E9" s="48">
        <v>-546300</v>
      </c>
      <c r="F9" s="48">
        <v>-652901</v>
      </c>
      <c r="G9" s="48">
        <v>-444240</v>
      </c>
      <c r="H9" s="48">
        <v>-934161</v>
      </c>
      <c r="I9" s="48">
        <v>-1081272</v>
      </c>
      <c r="J9" s="48">
        <v>-744860</v>
      </c>
      <c r="K9" s="48">
        <v>-1432119</v>
      </c>
      <c r="L9" s="48">
        <v>-1710301</v>
      </c>
      <c r="M9" s="48">
        <v>-1186800</v>
      </c>
      <c r="N9" s="48">
        <v>-2285624</v>
      </c>
      <c r="O9" s="48">
        <v>-2521985</v>
      </c>
      <c r="P9" s="48">
        <v>-1300439</v>
      </c>
      <c r="Q9" s="48">
        <v>-2404575</v>
      </c>
    </row>
    <row r="10" spans="1:17" x14ac:dyDescent="0.25">
      <c r="A10" s="47" t="s">
        <v>198</v>
      </c>
      <c r="B10" s="48">
        <v>-11079</v>
      </c>
      <c r="C10" s="48">
        <v>-30641</v>
      </c>
      <c r="D10" s="48">
        <v>-56662</v>
      </c>
      <c r="E10" s="48">
        <v>-145844</v>
      </c>
      <c r="F10" s="48">
        <v>-202300</v>
      </c>
      <c r="G10" s="48">
        <v>-170380</v>
      </c>
      <c r="H10" s="48">
        <v>-340686</v>
      </c>
      <c r="I10" s="48">
        <v>-857754</v>
      </c>
      <c r="J10" s="48">
        <v>-322724</v>
      </c>
      <c r="K10" s="48">
        <v>-520439</v>
      </c>
      <c r="L10" s="48">
        <v>-875988</v>
      </c>
      <c r="M10" s="48">
        <v>-846988</v>
      </c>
      <c r="N10" s="48">
        <v>-1230634</v>
      </c>
      <c r="O10" s="48">
        <v>-1934143</v>
      </c>
      <c r="P10" s="48">
        <v>-1066571</v>
      </c>
      <c r="Q10" s="48">
        <v>-1540415</v>
      </c>
    </row>
    <row r="11" spans="1:17" x14ac:dyDescent="0.25">
      <c r="A11" s="47" t="s">
        <v>199</v>
      </c>
      <c r="B11" s="48">
        <v>-10128</v>
      </c>
      <c r="C11" s="48">
        <v>-105969</v>
      </c>
      <c r="D11" s="48">
        <v>-71483</v>
      </c>
      <c r="E11" s="48">
        <v>-231378</v>
      </c>
      <c r="F11" s="48">
        <v>-277034</v>
      </c>
      <c r="G11" s="48">
        <v>-378801</v>
      </c>
      <c r="H11" s="48">
        <v>-618615</v>
      </c>
      <c r="I11" s="48">
        <v>-788560</v>
      </c>
      <c r="J11" s="48">
        <v>-740321</v>
      </c>
      <c r="K11" s="48">
        <v>-1410787</v>
      </c>
      <c r="L11" s="48">
        <v>-1811478</v>
      </c>
      <c r="M11" s="48">
        <v>-558769</v>
      </c>
      <c r="N11" s="48">
        <v>-982568</v>
      </c>
      <c r="O11" s="48">
        <v>-1370407</v>
      </c>
      <c r="P11" s="48">
        <v>-1040839</v>
      </c>
      <c r="Q11" s="48">
        <v>-1557724</v>
      </c>
    </row>
    <row r="12" spans="1:17" x14ac:dyDescent="0.25">
      <c r="A12" s="47" t="s">
        <v>200</v>
      </c>
      <c r="B12" s="48">
        <v>-2454</v>
      </c>
      <c r="C12" s="48">
        <v>-47124</v>
      </c>
      <c r="D12" s="48">
        <v>-151352</v>
      </c>
      <c r="E12" s="48">
        <v>-362270</v>
      </c>
      <c r="F12" s="48">
        <v>-454295</v>
      </c>
      <c r="G12" s="48">
        <v>-408668</v>
      </c>
      <c r="H12" s="48">
        <v>-786147</v>
      </c>
      <c r="I12" s="48">
        <v>-931178</v>
      </c>
      <c r="J12" s="48">
        <v>-606024</v>
      </c>
      <c r="K12" s="48">
        <v>-1229707</v>
      </c>
      <c r="L12" s="48">
        <v>-1520888</v>
      </c>
      <c r="M12" s="48">
        <v>-835243</v>
      </c>
      <c r="N12" s="48">
        <v>-1637306</v>
      </c>
      <c r="O12" s="48">
        <v>-2143634</v>
      </c>
      <c r="P12" s="48">
        <v>-1022336</v>
      </c>
      <c r="Q12" s="48">
        <v>-1890192</v>
      </c>
    </row>
    <row r="13" spans="1:17" x14ac:dyDescent="0.25">
      <c r="A13" s="47" t="s">
        <v>201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-53264</v>
      </c>
      <c r="J13" s="48">
        <v>-41590</v>
      </c>
      <c r="K13" s="48">
        <v>0</v>
      </c>
      <c r="L13" s="48">
        <v>-147879</v>
      </c>
      <c r="M13" s="48">
        <v>-131243</v>
      </c>
      <c r="N13" s="48">
        <v>-238403</v>
      </c>
      <c r="O13" s="48">
        <v>-328163</v>
      </c>
      <c r="P13" s="48">
        <v>-131013</v>
      </c>
      <c r="Q13" s="48">
        <v>-186960</v>
      </c>
    </row>
    <row r="14" spans="1:17" x14ac:dyDescent="0.25">
      <c r="A14" s="47" t="s">
        <v>202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-74847</v>
      </c>
      <c r="I14" s="48">
        <v>-117854</v>
      </c>
      <c r="J14" s="48">
        <v>-115052</v>
      </c>
      <c r="K14" s="48">
        <v>-219837</v>
      </c>
      <c r="L14" s="48">
        <v>-307575</v>
      </c>
      <c r="M14" s="48">
        <v>-142830</v>
      </c>
      <c r="N14" s="48">
        <v>-246425</v>
      </c>
      <c r="O14" s="48">
        <v>-308244</v>
      </c>
      <c r="P14" s="48">
        <v>-120096</v>
      </c>
      <c r="Q14" s="48">
        <v>-220352</v>
      </c>
    </row>
    <row r="15" spans="1:17" x14ac:dyDescent="0.25">
      <c r="A15" s="47" t="s">
        <v>203</v>
      </c>
      <c r="B15" s="48">
        <v>0</v>
      </c>
      <c r="C15" s="48">
        <v>-12469</v>
      </c>
      <c r="D15" s="48">
        <v>-16526</v>
      </c>
      <c r="E15" s="48">
        <v>-34762</v>
      </c>
      <c r="F15" s="48">
        <v>-41376</v>
      </c>
      <c r="G15" s="48">
        <v>-18050</v>
      </c>
      <c r="H15" s="48">
        <v>-38176</v>
      </c>
      <c r="I15" s="48">
        <v>-53113</v>
      </c>
      <c r="J15" s="48">
        <v>-34244</v>
      </c>
      <c r="K15" s="48">
        <v>-78325</v>
      </c>
      <c r="L15" s="48">
        <v>-104353</v>
      </c>
      <c r="M15" s="48">
        <v>-40573</v>
      </c>
      <c r="N15" s="48">
        <v>-77585</v>
      </c>
      <c r="O15" s="48">
        <v>-101607</v>
      </c>
      <c r="P15" s="48">
        <v>-52436</v>
      </c>
      <c r="Q15" s="48">
        <v>-84484</v>
      </c>
    </row>
    <row r="16" spans="1:17" x14ac:dyDescent="0.25">
      <c r="A16" s="47" t="s">
        <v>204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-18318</v>
      </c>
      <c r="I16" s="48">
        <v>-26267</v>
      </c>
      <c r="J16" s="48">
        <v>-20573</v>
      </c>
      <c r="K16" s="48">
        <v>-33868</v>
      </c>
      <c r="L16" s="48">
        <v>-51724</v>
      </c>
      <c r="M16" s="48">
        <v>-33910</v>
      </c>
      <c r="N16" s="48">
        <v>-49142</v>
      </c>
      <c r="O16" s="48">
        <v>-64476</v>
      </c>
      <c r="P16" s="48">
        <v>-27106</v>
      </c>
      <c r="Q16" s="48">
        <v>-31871</v>
      </c>
    </row>
    <row r="17" spans="1:17" x14ac:dyDescent="0.25">
      <c r="A17" s="47" t="s">
        <v>205</v>
      </c>
      <c r="B17" s="48">
        <v>0</v>
      </c>
      <c r="C17" s="48">
        <v>-27053</v>
      </c>
      <c r="D17" s="48">
        <v>-30762</v>
      </c>
      <c r="E17" s="48">
        <v>-43419</v>
      </c>
      <c r="F17" s="48">
        <v>-56264</v>
      </c>
      <c r="G17" s="48">
        <v>-35498</v>
      </c>
      <c r="H17" s="48">
        <v>-55487</v>
      </c>
      <c r="I17" s="48">
        <v>-63285</v>
      </c>
      <c r="J17" s="48">
        <v>-24171</v>
      </c>
      <c r="K17" s="48">
        <v>-43728</v>
      </c>
      <c r="L17" s="48">
        <v>-86991</v>
      </c>
      <c r="M17" s="48">
        <v>-27844</v>
      </c>
      <c r="N17" s="48">
        <v>-43298</v>
      </c>
      <c r="O17" s="48">
        <v>-57994</v>
      </c>
      <c r="P17" s="48">
        <v>-25179</v>
      </c>
      <c r="Q17" s="48">
        <v>-38876</v>
      </c>
    </row>
    <row r="18" spans="1:17" x14ac:dyDescent="0.25">
      <c r="A18" s="47" t="s">
        <v>206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-51813</v>
      </c>
      <c r="M18" s="48">
        <v>-18497</v>
      </c>
      <c r="N18" s="48">
        <v>0</v>
      </c>
      <c r="O18" s="48">
        <v>-68651</v>
      </c>
      <c r="P18" s="48">
        <v>-12004</v>
      </c>
      <c r="Q18" s="48">
        <v>0</v>
      </c>
    </row>
    <row r="19" spans="1:17" x14ac:dyDescent="0.25">
      <c r="A19" s="47" t="s">
        <v>207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-36641</v>
      </c>
      <c r="M19" s="48">
        <v>-17340</v>
      </c>
      <c r="N19" s="48">
        <v>0</v>
      </c>
      <c r="O19" s="48">
        <v>-30398</v>
      </c>
      <c r="P19" s="48">
        <v>-9370</v>
      </c>
      <c r="Q19" s="48">
        <v>0</v>
      </c>
    </row>
    <row r="20" spans="1:17" x14ac:dyDescent="0.25">
      <c r="A20" s="47" t="s">
        <v>103</v>
      </c>
      <c r="B20" s="48">
        <v>-7762</v>
      </c>
      <c r="C20" s="48">
        <v>-96016</v>
      </c>
      <c r="D20" s="48">
        <v>0</v>
      </c>
      <c r="E20" s="48">
        <v>0</v>
      </c>
      <c r="F20" s="48">
        <v>0</v>
      </c>
      <c r="G20" s="48">
        <v>-495064</v>
      </c>
      <c r="H20" s="48">
        <v>-626932</v>
      </c>
      <c r="I20" s="48">
        <v>-627078</v>
      </c>
      <c r="J20" s="48">
        <v>-26</v>
      </c>
      <c r="K20" s="48">
        <v>-1418</v>
      </c>
      <c r="L20" s="48">
        <v>-3806</v>
      </c>
      <c r="M20" s="48">
        <v>-890</v>
      </c>
      <c r="N20" s="48">
        <v>-5693</v>
      </c>
      <c r="O20" s="48">
        <v>-8728</v>
      </c>
      <c r="P20" s="48">
        <v>-3844</v>
      </c>
      <c r="Q20" s="48">
        <v>-2475</v>
      </c>
    </row>
    <row r="21" spans="1:17" x14ac:dyDescent="0.25">
      <c r="A21" s="47" t="s">
        <v>100</v>
      </c>
      <c r="B21" s="48">
        <v>-5047</v>
      </c>
      <c r="C21" s="48">
        <v>-46838</v>
      </c>
      <c r="D21" s="48">
        <v>-72778</v>
      </c>
      <c r="E21" s="48">
        <v>-140857</v>
      </c>
      <c r="F21" s="48">
        <v>-197603</v>
      </c>
      <c r="G21" s="48">
        <v>-138783</v>
      </c>
      <c r="H21" s="48">
        <v>-126709</v>
      </c>
      <c r="I21" s="48">
        <v>-120993</v>
      </c>
      <c r="J21" s="48">
        <v>-96097</v>
      </c>
      <c r="K21" s="48">
        <v>-247885</v>
      </c>
      <c r="L21" s="48">
        <v>-117188</v>
      </c>
      <c r="M21" s="48">
        <v>-114003</v>
      </c>
      <c r="N21" s="48">
        <v>-223346</v>
      </c>
      <c r="O21" s="48">
        <v>-222428</v>
      </c>
      <c r="P21" s="48">
        <v>-55826</v>
      </c>
      <c r="Q21" s="48">
        <v>-317992</v>
      </c>
    </row>
    <row r="22" spans="1:17" s="7" customFormat="1" x14ac:dyDescent="0.25">
      <c r="A22" s="14" t="s">
        <v>45</v>
      </c>
      <c r="B22" s="15">
        <v>30025</v>
      </c>
      <c r="C22" s="15">
        <v>408018</v>
      </c>
      <c r="D22" s="15">
        <v>1284297</v>
      </c>
      <c r="E22" s="15">
        <v>2197417</v>
      </c>
      <c r="F22" s="15">
        <v>2246572</v>
      </c>
      <c r="G22" s="15">
        <v>1107176</v>
      </c>
      <c r="H22" s="15">
        <v>2674489</v>
      </c>
      <c r="I22" s="15">
        <v>2240233</v>
      </c>
      <c r="J22" s="15">
        <v>1690822</v>
      </c>
      <c r="K22" s="15">
        <v>4261799</v>
      </c>
      <c r="L22" s="15">
        <v>3904590</v>
      </c>
      <c r="M22" s="15">
        <v>2342624</v>
      </c>
      <c r="N22" s="15">
        <v>5484763</v>
      </c>
      <c r="O22" s="15">
        <v>5143443</v>
      </c>
      <c r="P22" s="15">
        <v>501779</v>
      </c>
      <c r="Q22" s="15">
        <v>2489266</v>
      </c>
    </row>
    <row r="24" spans="1:17" x14ac:dyDescent="0.25">
      <c r="A24" s="6" t="s">
        <v>46</v>
      </c>
      <c r="B24" s="4">
        <v>-3970</v>
      </c>
      <c r="C24" s="4">
        <v>-61982</v>
      </c>
      <c r="D24" s="4">
        <v>-100534</v>
      </c>
      <c r="E24" s="4">
        <v>-223458</v>
      </c>
      <c r="F24" s="4">
        <v>-286699</v>
      </c>
      <c r="G24" s="4">
        <v>-205306</v>
      </c>
      <c r="H24" s="4">
        <v>-409510</v>
      </c>
      <c r="I24" s="4">
        <v>-860351</v>
      </c>
      <c r="J24" s="4">
        <v>-389611</v>
      </c>
      <c r="K24" s="4">
        <v>-866339</v>
      </c>
      <c r="L24" s="4">
        <v>-1211955</v>
      </c>
      <c r="M24" s="4">
        <v>-769716</v>
      </c>
      <c r="N24" s="4">
        <v>-1277723</v>
      </c>
      <c r="O24" s="4">
        <v>-1828255</v>
      </c>
      <c r="P24" s="4">
        <v>-782042</v>
      </c>
      <c r="Q24" s="4">
        <v>-1192329</v>
      </c>
    </row>
    <row r="25" spans="1:17" x14ac:dyDescent="0.25">
      <c r="A25" s="47" t="s">
        <v>198</v>
      </c>
      <c r="B25" s="48">
        <v>0</v>
      </c>
      <c r="C25" s="48">
        <v>-16090</v>
      </c>
      <c r="D25" s="48">
        <v>-18638</v>
      </c>
      <c r="E25" s="48">
        <v>-45742</v>
      </c>
      <c r="F25" s="48">
        <v>-65624</v>
      </c>
      <c r="G25" s="48">
        <v>-56315</v>
      </c>
      <c r="H25" s="48">
        <v>-118599</v>
      </c>
      <c r="I25" s="48">
        <v>-329624</v>
      </c>
      <c r="J25" s="48">
        <v>-110661</v>
      </c>
      <c r="K25" s="48">
        <v>-190889</v>
      </c>
      <c r="L25" s="48">
        <v>-338449</v>
      </c>
      <c r="M25" s="48">
        <v>-268805</v>
      </c>
      <c r="N25" s="48">
        <v>-414102</v>
      </c>
      <c r="O25" s="48">
        <v>-709182</v>
      </c>
      <c r="P25" s="48">
        <v>-284577</v>
      </c>
      <c r="Q25" s="48">
        <v>-415460</v>
      </c>
    </row>
    <row r="26" spans="1:17" x14ac:dyDescent="0.25">
      <c r="A26" s="47" t="s">
        <v>208</v>
      </c>
      <c r="B26" s="48">
        <v>0</v>
      </c>
      <c r="C26" s="48">
        <v>-19329</v>
      </c>
      <c r="D26" s="48">
        <v>-49077</v>
      </c>
      <c r="E26" s="48">
        <v>-99089</v>
      </c>
      <c r="F26" s="48">
        <v>-114024</v>
      </c>
      <c r="G26" s="48">
        <v>-74645</v>
      </c>
      <c r="H26" s="48">
        <v>-160355</v>
      </c>
      <c r="I26" s="48">
        <v>-193232</v>
      </c>
      <c r="J26" s="48">
        <v>-150568</v>
      </c>
      <c r="K26" s="48">
        <v>-321015</v>
      </c>
      <c r="L26" s="48">
        <v>-364750</v>
      </c>
      <c r="M26" s="48">
        <v>-163471</v>
      </c>
      <c r="N26" s="48">
        <v>-297825</v>
      </c>
      <c r="O26" s="48">
        <v>-331518</v>
      </c>
      <c r="P26" s="48">
        <v>-104689</v>
      </c>
      <c r="Q26" s="48">
        <v>-176726</v>
      </c>
    </row>
    <row r="27" spans="1:17" x14ac:dyDescent="0.25">
      <c r="A27" s="47" t="s">
        <v>209</v>
      </c>
      <c r="B27" s="48">
        <v>-1314</v>
      </c>
      <c r="C27" s="48">
        <v>-5619</v>
      </c>
      <c r="D27" s="48">
        <v>-9919</v>
      </c>
      <c r="E27" s="48">
        <v>-12451</v>
      </c>
      <c r="F27" s="48">
        <v>-22713</v>
      </c>
      <c r="G27" s="48">
        <v>-20223</v>
      </c>
      <c r="H27" s="48">
        <v>-28535</v>
      </c>
      <c r="I27" s="48">
        <v>-193403</v>
      </c>
      <c r="J27" s="48">
        <v>-24677</v>
      </c>
      <c r="K27" s="48">
        <v>-78225</v>
      </c>
      <c r="L27" s="48">
        <v>-120485</v>
      </c>
      <c r="M27" s="48">
        <v>-93152</v>
      </c>
      <c r="N27" s="48">
        <v>-117913</v>
      </c>
      <c r="O27" s="48">
        <v>-157873</v>
      </c>
      <c r="P27" s="48">
        <v>-50193</v>
      </c>
      <c r="Q27" s="48">
        <v>-95102</v>
      </c>
    </row>
    <row r="28" spans="1:17" x14ac:dyDescent="0.25">
      <c r="A28" s="47" t="s">
        <v>210</v>
      </c>
      <c r="B28" s="48">
        <v>0</v>
      </c>
      <c r="C28" s="48">
        <v>0</v>
      </c>
      <c r="D28" s="48">
        <v>-1393</v>
      </c>
      <c r="E28" s="48">
        <v>-28074</v>
      </c>
      <c r="F28" s="48">
        <v>-30043</v>
      </c>
      <c r="G28" s="48">
        <v>-2235</v>
      </c>
      <c r="H28" s="48">
        <v>-10201</v>
      </c>
      <c r="I28" s="48">
        <v>-16969</v>
      </c>
      <c r="J28" s="48">
        <v>-15654</v>
      </c>
      <c r="K28" s="48">
        <v>-86484</v>
      </c>
      <c r="L28" s="48">
        <v>-109522</v>
      </c>
      <c r="M28" s="48">
        <v>-44935</v>
      </c>
      <c r="N28" s="48">
        <v>-119437</v>
      </c>
      <c r="O28" s="48">
        <v>-135770</v>
      </c>
      <c r="P28" s="48">
        <v>-40935</v>
      </c>
      <c r="Q28" s="48">
        <v>-82760</v>
      </c>
    </row>
    <row r="29" spans="1:17" x14ac:dyDescent="0.25">
      <c r="A29" s="47" t="s">
        <v>211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-9389</v>
      </c>
      <c r="K29" s="48">
        <v>0</v>
      </c>
      <c r="L29" s="48">
        <v>-15372</v>
      </c>
      <c r="M29" s="48">
        <v>-42253</v>
      </c>
      <c r="N29" s="48">
        <v>-69675</v>
      </c>
      <c r="O29" s="48">
        <v>-166017</v>
      </c>
      <c r="P29" s="48">
        <v>-77442</v>
      </c>
      <c r="Q29" s="48">
        <v>-108400</v>
      </c>
    </row>
    <row r="30" spans="1:17" x14ac:dyDescent="0.25">
      <c r="A30" s="47" t="s">
        <v>197</v>
      </c>
      <c r="B30" s="48">
        <v>0</v>
      </c>
      <c r="C30" s="48">
        <v>-953</v>
      </c>
      <c r="D30" s="48">
        <v>-5618</v>
      </c>
      <c r="E30" s="48">
        <v>-14283</v>
      </c>
      <c r="F30" s="48">
        <v>-14377</v>
      </c>
      <c r="G30" s="48">
        <v>-17233</v>
      </c>
      <c r="H30" s="48">
        <v>-26020</v>
      </c>
      <c r="I30" s="48">
        <v>-35163</v>
      </c>
      <c r="J30" s="48">
        <v>-11686</v>
      </c>
      <c r="K30" s="48">
        <v>-55332</v>
      </c>
      <c r="L30" s="48">
        <v>-72272</v>
      </c>
      <c r="M30" s="48">
        <v>-39975</v>
      </c>
      <c r="N30" s="48">
        <v>-61646</v>
      </c>
      <c r="O30" s="48">
        <v>-81597</v>
      </c>
      <c r="P30" s="48">
        <v>-43395</v>
      </c>
      <c r="Q30" s="48">
        <v>-101292</v>
      </c>
    </row>
    <row r="31" spans="1:17" x14ac:dyDescent="0.25">
      <c r="A31" s="47" t="s">
        <v>204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-8296</v>
      </c>
      <c r="I31" s="48">
        <v>-16253</v>
      </c>
      <c r="J31" s="48">
        <v>-9135</v>
      </c>
      <c r="K31" s="48">
        <v>-11453</v>
      </c>
      <c r="L31" s="48">
        <v>-28767</v>
      </c>
      <c r="M31" s="48">
        <v>-23588</v>
      </c>
      <c r="N31" s="48">
        <v>-30505</v>
      </c>
      <c r="O31" s="48">
        <v>-45526</v>
      </c>
      <c r="P31" s="48">
        <v>-11621</v>
      </c>
      <c r="Q31" s="48">
        <v>-21894</v>
      </c>
    </row>
    <row r="32" spans="1:17" x14ac:dyDescent="0.25">
      <c r="A32" s="47" t="s">
        <v>212</v>
      </c>
      <c r="B32" s="48">
        <v>-1571</v>
      </c>
      <c r="C32" s="48">
        <v>-1955</v>
      </c>
      <c r="D32" s="48">
        <v>0</v>
      </c>
      <c r="E32" s="48">
        <v>0</v>
      </c>
      <c r="F32" s="48">
        <v>-2337</v>
      </c>
      <c r="G32" s="48">
        <v>-2550</v>
      </c>
      <c r="H32" s="48">
        <v>-8003</v>
      </c>
      <c r="I32" s="48">
        <v>-9993</v>
      </c>
      <c r="J32" s="48">
        <v>-8677</v>
      </c>
      <c r="K32" s="48">
        <v>-18546</v>
      </c>
      <c r="L32" s="48">
        <v>-29863</v>
      </c>
      <c r="M32" s="48">
        <v>-16155</v>
      </c>
      <c r="N32" s="48">
        <v>-34446</v>
      </c>
      <c r="O32" s="48">
        <v>-79501</v>
      </c>
      <c r="P32" s="48">
        <v>-22098</v>
      </c>
      <c r="Q32" s="48">
        <v>-29051</v>
      </c>
    </row>
    <row r="33" spans="1:17" x14ac:dyDescent="0.25">
      <c r="A33" s="47" t="s">
        <v>201</v>
      </c>
      <c r="B33" s="48">
        <v>0</v>
      </c>
      <c r="C33" s="48">
        <v>-2221</v>
      </c>
      <c r="D33" s="48">
        <v>-1832</v>
      </c>
      <c r="E33" s="48">
        <v>-2408</v>
      </c>
      <c r="F33" s="48">
        <v>-3206</v>
      </c>
      <c r="G33" s="48">
        <v>-1349</v>
      </c>
      <c r="H33" s="48">
        <v>-2050</v>
      </c>
      <c r="I33" s="48">
        <v>-3136</v>
      </c>
      <c r="J33" s="48">
        <v>-7704</v>
      </c>
      <c r="K33" s="48">
        <v>-10493</v>
      </c>
      <c r="L33" s="48">
        <v>-13879</v>
      </c>
      <c r="M33" s="48">
        <v>-9382</v>
      </c>
      <c r="N33" s="48">
        <v>-14429</v>
      </c>
      <c r="O33" s="48">
        <v>-20667</v>
      </c>
      <c r="P33" s="48">
        <v>-32692</v>
      </c>
      <c r="Q33" s="48">
        <v>-43292</v>
      </c>
    </row>
    <row r="34" spans="1:17" x14ac:dyDescent="0.25">
      <c r="A34" s="47" t="s">
        <v>199</v>
      </c>
      <c r="B34" s="48">
        <v>-466</v>
      </c>
      <c r="C34" s="48">
        <v>-6746</v>
      </c>
      <c r="D34" s="48">
        <v>-9400</v>
      </c>
      <c r="E34" s="48">
        <v>-14147</v>
      </c>
      <c r="F34" s="48">
        <v>-17685</v>
      </c>
      <c r="G34" s="48">
        <v>-11856</v>
      </c>
      <c r="H34" s="48">
        <v>-17802</v>
      </c>
      <c r="I34" s="48">
        <v>-21679</v>
      </c>
      <c r="J34" s="48">
        <v>-499</v>
      </c>
      <c r="K34" s="48">
        <v>-10747</v>
      </c>
      <c r="L34" s="48">
        <v>-15411</v>
      </c>
      <c r="M34" s="48">
        <v>-6523</v>
      </c>
      <c r="N34" s="48">
        <v>-10522</v>
      </c>
      <c r="O34" s="48">
        <v>-16703</v>
      </c>
      <c r="P34" s="48">
        <v>-3455</v>
      </c>
      <c r="Q34" s="48">
        <v>-6388</v>
      </c>
    </row>
    <row r="35" spans="1:17" x14ac:dyDescent="0.25">
      <c r="A35" s="47" t="s">
        <v>100</v>
      </c>
      <c r="B35" s="48">
        <v>-619</v>
      </c>
      <c r="C35" s="48">
        <v>-9069</v>
      </c>
      <c r="D35" s="48">
        <v>-4657</v>
      </c>
      <c r="E35" s="48">
        <v>-7264</v>
      </c>
      <c r="F35" s="48">
        <v>-16690</v>
      </c>
      <c r="G35" s="48">
        <v>-18900</v>
      </c>
      <c r="H35" s="48">
        <v>-29649</v>
      </c>
      <c r="I35" s="48">
        <v>-40899</v>
      </c>
      <c r="J35" s="48">
        <v>-40961</v>
      </c>
      <c r="K35" s="48">
        <v>-83155</v>
      </c>
      <c r="L35" s="48">
        <v>-103185</v>
      </c>
      <c r="M35" s="48">
        <v>-61477</v>
      </c>
      <c r="N35" s="48">
        <v>-107223</v>
      </c>
      <c r="O35" s="48">
        <v>-83901</v>
      </c>
      <c r="P35" s="48">
        <v>-110945</v>
      </c>
      <c r="Q35" s="48">
        <v>-111964</v>
      </c>
    </row>
    <row r="36" spans="1:17" x14ac:dyDescent="0.25">
      <c r="A36" s="6" t="s">
        <v>47</v>
      </c>
      <c r="B36" s="4">
        <v>22</v>
      </c>
      <c r="C36" s="4">
        <v>1658</v>
      </c>
      <c r="D36" s="4">
        <v>2357</v>
      </c>
      <c r="E36" s="4">
        <v>2938</v>
      </c>
      <c r="F36" s="4">
        <v>49512</v>
      </c>
      <c r="G36" s="4">
        <v>12107</v>
      </c>
      <c r="H36" s="4">
        <v>32526</v>
      </c>
      <c r="I36" s="4">
        <v>58803</v>
      </c>
      <c r="J36" s="4">
        <v>29708</v>
      </c>
      <c r="K36" s="4">
        <v>71452</v>
      </c>
      <c r="L36" s="4">
        <v>44010</v>
      </c>
      <c r="M36" s="4">
        <v>9801</v>
      </c>
      <c r="N36" s="4">
        <v>13856</v>
      </c>
      <c r="O36" s="4">
        <v>24569</v>
      </c>
      <c r="P36" s="4">
        <v>8995</v>
      </c>
      <c r="Q36" s="4">
        <v>22688</v>
      </c>
    </row>
    <row r="37" spans="1:17" x14ac:dyDescent="0.25">
      <c r="A37" s="47" t="s">
        <v>98</v>
      </c>
      <c r="B37" s="48">
        <v>0</v>
      </c>
      <c r="C37" s="48">
        <v>0</v>
      </c>
      <c r="D37" s="48"/>
      <c r="E37" s="48">
        <v>0</v>
      </c>
      <c r="F37" s="48">
        <v>35712</v>
      </c>
      <c r="G37" s="48">
        <v>0</v>
      </c>
      <c r="H37" s="48">
        <v>0</v>
      </c>
      <c r="I37" s="48">
        <v>22764</v>
      </c>
      <c r="J37" s="48">
        <v>5691</v>
      </c>
      <c r="K37" s="48">
        <v>8537</v>
      </c>
      <c r="L37" s="48">
        <v>11382</v>
      </c>
      <c r="M37" s="48">
        <v>5691</v>
      </c>
      <c r="N37" s="48"/>
      <c r="O37" s="48">
        <v>11382</v>
      </c>
      <c r="P37" s="48">
        <v>0</v>
      </c>
      <c r="Q37" s="48"/>
    </row>
    <row r="38" spans="1:17" x14ac:dyDescent="0.25">
      <c r="A38" s="47" t="s">
        <v>213</v>
      </c>
      <c r="B38" s="48">
        <v>0</v>
      </c>
      <c r="C38" s="48">
        <v>0</v>
      </c>
      <c r="D38" s="48"/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13890</v>
      </c>
      <c r="K38" s="48">
        <v>13890</v>
      </c>
      <c r="L38" s="48">
        <v>15952</v>
      </c>
      <c r="M38" s="48">
        <v>1000</v>
      </c>
      <c r="N38" s="48"/>
      <c r="O38" s="48">
        <v>1000</v>
      </c>
      <c r="P38" s="48">
        <v>0</v>
      </c>
      <c r="Q38" s="48"/>
    </row>
    <row r="39" spans="1:17" x14ac:dyDescent="0.25">
      <c r="A39" s="47" t="s">
        <v>100</v>
      </c>
      <c r="B39" s="48">
        <v>22</v>
      </c>
      <c r="C39" s="48">
        <v>1658</v>
      </c>
      <c r="D39" s="48"/>
      <c r="E39" s="48">
        <v>2938</v>
      </c>
      <c r="F39" s="48">
        <v>6604</v>
      </c>
      <c r="G39" s="48">
        <v>12107</v>
      </c>
      <c r="H39" s="48">
        <v>13335</v>
      </c>
      <c r="I39" s="48">
        <v>16154</v>
      </c>
      <c r="J39" s="48">
        <v>10127</v>
      </c>
      <c r="K39" s="48">
        <v>49025</v>
      </c>
      <c r="L39" s="48">
        <v>16676</v>
      </c>
      <c r="M39" s="48">
        <v>3110</v>
      </c>
      <c r="N39" s="48"/>
      <c r="O39" s="48">
        <v>12187</v>
      </c>
      <c r="P39" s="48">
        <v>8995</v>
      </c>
      <c r="Q39" s="48"/>
    </row>
    <row r="40" spans="1:17" x14ac:dyDescent="0.25">
      <c r="A40" s="47" t="s">
        <v>226</v>
      </c>
      <c r="B40" s="48">
        <v>0</v>
      </c>
      <c r="C40" s="48">
        <v>0</v>
      </c>
      <c r="D40" s="48"/>
      <c r="E40" s="48">
        <v>0</v>
      </c>
      <c r="F40" s="48">
        <v>0</v>
      </c>
      <c r="G40" s="48">
        <v>0</v>
      </c>
      <c r="H40" s="48">
        <v>19191</v>
      </c>
      <c r="I40" s="48">
        <v>19885</v>
      </c>
      <c r="J40" s="48">
        <v>0</v>
      </c>
      <c r="K40" s="48">
        <v>0</v>
      </c>
      <c r="L40" s="48">
        <v>0</v>
      </c>
      <c r="M40" s="48">
        <v>0</v>
      </c>
      <c r="N40" s="48"/>
      <c r="O40" s="48">
        <v>0</v>
      </c>
      <c r="P40" s="48">
        <v>0</v>
      </c>
      <c r="Q40" s="48"/>
    </row>
    <row r="41" spans="1:17" x14ac:dyDescent="0.25">
      <c r="A41" s="47" t="s">
        <v>63</v>
      </c>
      <c r="B41" s="48">
        <v>0</v>
      </c>
      <c r="C41" s="48">
        <v>0</v>
      </c>
      <c r="D41" s="48"/>
      <c r="E41" s="48">
        <v>0</v>
      </c>
      <c r="F41" s="48">
        <v>7196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/>
      <c r="O41" s="48">
        <v>0</v>
      </c>
      <c r="P41" s="48">
        <v>0</v>
      </c>
      <c r="Q41" s="48"/>
    </row>
    <row r="42" spans="1:17" x14ac:dyDescent="0.25">
      <c r="A42" s="6" t="s">
        <v>48</v>
      </c>
      <c r="B42" s="4">
        <v>0</v>
      </c>
      <c r="C42" s="4">
        <v>-118494</v>
      </c>
      <c r="D42" s="4">
        <v>-55791</v>
      </c>
      <c r="E42" s="4">
        <v>-59723</v>
      </c>
      <c r="F42" s="4">
        <v>-74936</v>
      </c>
      <c r="G42" s="4">
        <v>-4106</v>
      </c>
      <c r="H42" s="4">
        <v>-10713</v>
      </c>
      <c r="I42" s="4">
        <v>-31543</v>
      </c>
      <c r="J42" s="4">
        <v>-46449</v>
      </c>
      <c r="K42" s="4">
        <v>-43831</v>
      </c>
      <c r="L42" s="4">
        <v>-51467</v>
      </c>
      <c r="M42" s="4">
        <v>-36054</v>
      </c>
      <c r="N42" s="4">
        <v>-55016</v>
      </c>
      <c r="O42" s="4">
        <v>-128120</v>
      </c>
      <c r="P42" s="4">
        <v>-337343</v>
      </c>
      <c r="Q42" s="4">
        <v>-401656</v>
      </c>
    </row>
    <row r="43" spans="1:17" x14ac:dyDescent="0.25">
      <c r="A43" s="47" t="s">
        <v>227</v>
      </c>
      <c r="B43" s="48">
        <v>0</v>
      </c>
      <c r="C43" s="48">
        <v>-6084</v>
      </c>
      <c r="D43" s="48">
        <v>-3904</v>
      </c>
      <c r="E43" s="48">
        <v>-5843</v>
      </c>
      <c r="F43" s="48">
        <v>-21734</v>
      </c>
      <c r="G43" s="48">
        <v>-3815</v>
      </c>
      <c r="H43" s="48">
        <v>-6981</v>
      </c>
      <c r="I43" s="48">
        <v>-11873</v>
      </c>
      <c r="J43" s="48">
        <v>-16252</v>
      </c>
      <c r="K43" s="48">
        <v>-10545</v>
      </c>
      <c r="L43" s="48">
        <v>-13058</v>
      </c>
      <c r="M43" s="48">
        <v>-2185</v>
      </c>
      <c r="N43" s="48">
        <v>-5083</v>
      </c>
      <c r="O43" s="48">
        <v>-37461</v>
      </c>
      <c r="P43" s="48">
        <v>-273697</v>
      </c>
      <c r="Q43" s="48">
        <v>-270123</v>
      </c>
    </row>
    <row r="44" spans="1:17" x14ac:dyDescent="0.25">
      <c r="A44" s="47" t="s">
        <v>100</v>
      </c>
      <c r="B44" s="48">
        <v>0</v>
      </c>
      <c r="C44" s="48">
        <v>-244</v>
      </c>
      <c r="D44" s="48">
        <v>-2342</v>
      </c>
      <c r="E44" s="48">
        <v>-4335</v>
      </c>
      <c r="F44" s="48">
        <v>-3657</v>
      </c>
      <c r="G44" s="48">
        <v>-291</v>
      </c>
      <c r="H44" s="48">
        <v>-3732</v>
      </c>
      <c r="I44" s="48">
        <v>-19670</v>
      </c>
      <c r="J44" s="48">
        <v>-30197</v>
      </c>
      <c r="K44" s="48">
        <v>-33286</v>
      </c>
      <c r="L44" s="48">
        <v>-38409</v>
      </c>
      <c r="M44" s="48">
        <v>-33869</v>
      </c>
      <c r="N44" s="48">
        <v>-49933</v>
      </c>
      <c r="O44" s="48">
        <v>-90659</v>
      </c>
      <c r="P44" s="48">
        <v>-63646</v>
      </c>
      <c r="Q44" s="48">
        <v>-131533</v>
      </c>
    </row>
    <row r="45" spans="1:17" x14ac:dyDescent="0.25">
      <c r="A45" s="47" t="s">
        <v>229</v>
      </c>
      <c r="B45" s="48">
        <v>0</v>
      </c>
      <c r="C45" s="48">
        <v>-100338</v>
      </c>
      <c r="D45" s="48">
        <v>-49545</v>
      </c>
      <c r="E45" s="48">
        <v>-49545</v>
      </c>
      <c r="F45" s="48">
        <v>-49545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</row>
    <row r="46" spans="1:17" x14ac:dyDescent="0.25">
      <c r="A46" s="47" t="s">
        <v>230</v>
      </c>
      <c r="B46" s="48">
        <v>0</v>
      </c>
      <c r="C46" s="48">
        <v>-11828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</row>
    <row r="47" spans="1:17" s="7" customFormat="1" x14ac:dyDescent="0.25">
      <c r="A47" s="14" t="s">
        <v>49</v>
      </c>
      <c r="B47" s="15">
        <v>26077</v>
      </c>
      <c r="C47" s="15">
        <v>229200</v>
      </c>
      <c r="D47" s="15">
        <v>1130329</v>
      </c>
      <c r="E47" s="15">
        <v>1917174</v>
      </c>
      <c r="F47" s="15">
        <v>1934449</v>
      </c>
      <c r="G47" s="15">
        <v>909871</v>
      </c>
      <c r="H47" s="15">
        <v>2286792</v>
      </c>
      <c r="I47" s="15">
        <v>1407142</v>
      </c>
      <c r="J47" s="15">
        <v>1284470</v>
      </c>
      <c r="K47" s="15">
        <v>3423081</v>
      </c>
      <c r="L47" s="15">
        <v>2685178</v>
      </c>
      <c r="M47" s="15">
        <v>1546655</v>
      </c>
      <c r="N47" s="15">
        <v>4165880</v>
      </c>
      <c r="O47" s="15">
        <v>3211637</v>
      </c>
      <c r="P47" s="15">
        <v>-608611</v>
      </c>
      <c r="Q47" s="15">
        <v>917969</v>
      </c>
    </row>
    <row r="49" spans="1:17" x14ac:dyDescent="0.25">
      <c r="A49" s="6" t="s">
        <v>50</v>
      </c>
      <c r="B49" s="4">
        <v>0</v>
      </c>
      <c r="C49" s="4">
        <v>8040</v>
      </c>
      <c r="D49" s="4">
        <v>5272</v>
      </c>
      <c r="E49" s="4">
        <v>18162</v>
      </c>
      <c r="F49" s="4">
        <v>30467</v>
      </c>
      <c r="G49" s="4">
        <v>23172</v>
      </c>
      <c r="H49" s="4">
        <v>41843</v>
      </c>
      <c r="I49" s="4">
        <v>89277</v>
      </c>
      <c r="J49" s="4">
        <v>579885</v>
      </c>
      <c r="K49" s="4">
        <v>1016667</v>
      </c>
      <c r="L49" s="4">
        <v>701630</v>
      </c>
      <c r="M49" s="4">
        <v>44622</v>
      </c>
      <c r="N49" s="4">
        <v>143926</v>
      </c>
      <c r="O49" s="4">
        <v>585229</v>
      </c>
      <c r="P49" s="4">
        <v>191835</v>
      </c>
      <c r="Q49" s="4">
        <v>328870</v>
      </c>
    </row>
    <row r="50" spans="1:17" x14ac:dyDescent="0.25">
      <c r="A50" s="47" t="s">
        <v>214</v>
      </c>
      <c r="B50" s="48"/>
      <c r="C50" s="48"/>
      <c r="D50" s="48">
        <v>5272</v>
      </c>
      <c r="E50" s="48">
        <v>18162</v>
      </c>
      <c r="F50" s="48">
        <v>30467</v>
      </c>
      <c r="G50" s="48">
        <v>18367</v>
      </c>
      <c r="H50" s="48">
        <v>30294</v>
      </c>
      <c r="I50" s="48">
        <v>56625</v>
      </c>
      <c r="J50" s="48">
        <v>20684</v>
      </c>
      <c r="K50" s="48">
        <v>116953</v>
      </c>
      <c r="L50" s="48">
        <v>196796</v>
      </c>
      <c r="M50" s="48">
        <v>30790</v>
      </c>
      <c r="N50" s="48"/>
      <c r="O50" s="48">
        <v>377853</v>
      </c>
      <c r="P50" s="48">
        <v>183468</v>
      </c>
      <c r="Q50" s="48"/>
    </row>
    <row r="51" spans="1:17" x14ac:dyDescent="0.25">
      <c r="A51" s="47" t="s">
        <v>225</v>
      </c>
      <c r="B51" s="48"/>
      <c r="C51" s="48"/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20909</v>
      </c>
      <c r="J51" s="48">
        <v>553546</v>
      </c>
      <c r="K51" s="48">
        <v>892321</v>
      </c>
      <c r="L51" s="48">
        <v>492255</v>
      </c>
      <c r="M51" s="48">
        <v>0</v>
      </c>
      <c r="N51" s="48"/>
      <c r="O51" s="48">
        <v>181722</v>
      </c>
      <c r="P51" s="48">
        <v>0</v>
      </c>
      <c r="Q51" s="48"/>
    </row>
    <row r="52" spans="1:17" x14ac:dyDescent="0.25">
      <c r="A52" s="47" t="s">
        <v>215</v>
      </c>
      <c r="B52" s="48"/>
      <c r="C52" s="48"/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/>
      <c r="O52" s="48">
        <v>2032</v>
      </c>
      <c r="P52" s="48">
        <v>3681</v>
      </c>
      <c r="Q52" s="48"/>
    </row>
    <row r="53" spans="1:17" x14ac:dyDescent="0.25">
      <c r="A53" s="47" t="s">
        <v>216</v>
      </c>
      <c r="B53" s="48"/>
      <c r="C53" s="48"/>
      <c r="D53" s="48">
        <v>0</v>
      </c>
      <c r="E53" s="48">
        <v>0</v>
      </c>
      <c r="F53" s="48">
        <v>0</v>
      </c>
      <c r="G53" s="48">
        <v>4805</v>
      </c>
      <c r="H53" s="48">
        <v>11549</v>
      </c>
      <c r="I53" s="48">
        <v>11743</v>
      </c>
      <c r="J53" s="48">
        <v>5655</v>
      </c>
      <c r="K53" s="48">
        <v>7393</v>
      </c>
      <c r="L53" s="48">
        <v>12579</v>
      </c>
      <c r="M53" s="48">
        <v>13832</v>
      </c>
      <c r="N53" s="48"/>
      <c r="O53" s="48">
        <v>23622</v>
      </c>
      <c r="P53" s="48">
        <v>4689</v>
      </c>
      <c r="Q53" s="48"/>
    </row>
    <row r="54" spans="1:17" x14ac:dyDescent="0.25">
      <c r="A54" s="6" t="s">
        <v>51</v>
      </c>
      <c r="B54" s="4">
        <v>-647</v>
      </c>
      <c r="C54" s="4">
        <v>-13707</v>
      </c>
      <c r="D54" s="4">
        <v>-78690</v>
      </c>
      <c r="E54" s="4">
        <v>-128918</v>
      </c>
      <c r="F54" s="4">
        <v>-168490</v>
      </c>
      <c r="G54" s="4">
        <v>-548147</v>
      </c>
      <c r="H54" s="4">
        <v>-697112</v>
      </c>
      <c r="I54" s="4">
        <v>-676676</v>
      </c>
      <c r="J54" s="4">
        <v>-487985</v>
      </c>
      <c r="K54" s="4">
        <v>-1027124</v>
      </c>
      <c r="L54" s="4">
        <v>-1304772</v>
      </c>
      <c r="M54" s="4">
        <v>-1162718</v>
      </c>
      <c r="N54" s="4">
        <v>-1239777</v>
      </c>
      <c r="O54" s="4">
        <v>-1881087</v>
      </c>
      <c r="P54" s="4">
        <v>-1366378</v>
      </c>
      <c r="Q54" s="4">
        <v>-2229943</v>
      </c>
    </row>
    <row r="55" spans="1:17" x14ac:dyDescent="0.25">
      <c r="A55" s="47" t="s">
        <v>217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-128609</v>
      </c>
      <c r="I55" s="48">
        <v>-255835</v>
      </c>
      <c r="J55" s="48">
        <v>-250303</v>
      </c>
      <c r="K55" s="48">
        <v>-459703</v>
      </c>
      <c r="L55" s="48">
        <v>-702382</v>
      </c>
      <c r="M55" s="48">
        <v>-480571</v>
      </c>
      <c r="N55" s="48"/>
      <c r="O55" s="48">
        <v>-1251120</v>
      </c>
      <c r="P55" s="48">
        <v>-974632</v>
      </c>
      <c r="Q55" s="48"/>
    </row>
    <row r="56" spans="1:17" x14ac:dyDescent="0.25">
      <c r="A56" s="47" t="s">
        <v>218</v>
      </c>
      <c r="B56" s="48">
        <v>0</v>
      </c>
      <c r="C56" s="48">
        <v>0</v>
      </c>
      <c r="D56" s="48">
        <v>-778</v>
      </c>
      <c r="E56" s="48">
        <v>-1239</v>
      </c>
      <c r="F56" s="48">
        <v>0</v>
      </c>
      <c r="G56" s="48">
        <v>-174319</v>
      </c>
      <c r="H56" s="48">
        <v>-187024</v>
      </c>
      <c r="I56" s="48">
        <v>0</v>
      </c>
      <c r="J56" s="48">
        <v>0</v>
      </c>
      <c r="K56" s="48">
        <v>0</v>
      </c>
      <c r="L56" s="48">
        <v>0</v>
      </c>
      <c r="M56" s="48">
        <v>-357500</v>
      </c>
      <c r="N56" s="48"/>
      <c r="O56" s="48">
        <v>0</v>
      </c>
      <c r="P56" s="48">
        <v>-116069</v>
      </c>
      <c r="Q56" s="48"/>
    </row>
    <row r="57" spans="1:17" x14ac:dyDescent="0.25">
      <c r="A57" s="47" t="s">
        <v>219</v>
      </c>
      <c r="B57" s="48">
        <v>0</v>
      </c>
      <c r="C57" s="48">
        <v>-9815</v>
      </c>
      <c r="D57" s="48">
        <v>-70065</v>
      </c>
      <c r="E57" s="48">
        <v>-115847</v>
      </c>
      <c r="F57" s="48">
        <v>-151635</v>
      </c>
      <c r="G57" s="48">
        <v>-355192</v>
      </c>
      <c r="H57" s="48">
        <v>-355733</v>
      </c>
      <c r="I57" s="48">
        <v>-388815</v>
      </c>
      <c r="J57" s="48">
        <v>-124369</v>
      </c>
      <c r="K57" s="48">
        <v>-171018</v>
      </c>
      <c r="L57" s="48">
        <v>-230813</v>
      </c>
      <c r="M57" s="48">
        <v>-226227</v>
      </c>
      <c r="N57" s="48"/>
      <c r="O57" s="48">
        <v>-333623</v>
      </c>
      <c r="P57" s="48">
        <v>-120065</v>
      </c>
      <c r="Q57" s="48"/>
    </row>
    <row r="58" spans="1:17" x14ac:dyDescent="0.25">
      <c r="A58" s="47" t="s">
        <v>220</v>
      </c>
      <c r="B58" s="48">
        <v>-30</v>
      </c>
      <c r="C58" s="48">
        <v>-637</v>
      </c>
      <c r="D58" s="48">
        <v>-3959</v>
      </c>
      <c r="E58" s="48">
        <v>-7944</v>
      </c>
      <c r="F58" s="48">
        <v>-12967</v>
      </c>
      <c r="G58" s="48">
        <v>-17253</v>
      </c>
      <c r="H58" s="48">
        <v>-23649</v>
      </c>
      <c r="I58" s="48">
        <v>-32026</v>
      </c>
      <c r="J58" s="48">
        <v>-54178</v>
      </c>
      <c r="K58" s="48">
        <v>-89962</v>
      </c>
      <c r="L58" s="48">
        <v>-101843</v>
      </c>
      <c r="M58" s="48">
        <v>-66198</v>
      </c>
      <c r="N58" s="48"/>
      <c r="O58" s="48">
        <v>-152946</v>
      </c>
      <c r="P58" s="48">
        <v>-81017</v>
      </c>
      <c r="Q58" s="48"/>
    </row>
    <row r="59" spans="1:17" x14ac:dyDescent="0.25">
      <c r="A59" s="47" t="s">
        <v>221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-59135</v>
      </c>
      <c r="K59" s="48">
        <v>-306441</v>
      </c>
      <c r="L59" s="48">
        <v>-252397</v>
      </c>
      <c r="M59" s="48">
        <v>-24930</v>
      </c>
      <c r="N59" s="48"/>
      <c r="O59" s="48">
        <v>-135534</v>
      </c>
      <c r="P59" s="48">
        <v>0</v>
      </c>
      <c r="Q59" s="48"/>
    </row>
    <row r="60" spans="1:17" x14ac:dyDescent="0.25">
      <c r="A60" s="47" t="s">
        <v>222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-16959</v>
      </c>
      <c r="M60" s="48">
        <v>-6848</v>
      </c>
      <c r="N60" s="48"/>
      <c r="O60" s="48">
        <v>-7213</v>
      </c>
      <c r="P60" s="48">
        <v>0</v>
      </c>
      <c r="Q60" s="48"/>
    </row>
    <row r="61" spans="1:17" x14ac:dyDescent="0.25">
      <c r="A61" s="47" t="s">
        <v>223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-378</v>
      </c>
      <c r="M61" s="48">
        <v>-444</v>
      </c>
      <c r="N61" s="48"/>
      <c r="O61" s="48">
        <v>-651</v>
      </c>
      <c r="P61" s="48">
        <v>-626</v>
      </c>
      <c r="Q61" s="48"/>
    </row>
    <row r="62" spans="1:17" x14ac:dyDescent="0.25">
      <c r="A62" s="47" t="s">
        <v>228</v>
      </c>
      <c r="B62" s="48">
        <v>-616</v>
      </c>
      <c r="C62" s="48">
        <v>-3255</v>
      </c>
      <c r="D62" s="48">
        <v>-3888</v>
      </c>
      <c r="E62" s="48">
        <v>-3888</v>
      </c>
      <c r="F62" s="48">
        <v>-3888</v>
      </c>
      <c r="G62" s="48">
        <v>-1383</v>
      </c>
      <c r="H62" s="48">
        <v>-2097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/>
      <c r="O62" s="48">
        <v>0</v>
      </c>
      <c r="P62" s="48">
        <v>0</v>
      </c>
      <c r="Q62" s="48"/>
    </row>
    <row r="63" spans="1:17" x14ac:dyDescent="0.25">
      <c r="A63" s="47" t="s">
        <v>224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/>
      <c r="O63" s="48">
        <v>0</v>
      </c>
      <c r="P63" s="48">
        <v>-73969</v>
      </c>
      <c r="Q63" s="48"/>
    </row>
    <row r="64" spans="1:17" s="7" customFormat="1" x14ac:dyDescent="0.25">
      <c r="A64" s="14" t="s">
        <v>52</v>
      </c>
      <c r="B64" s="15">
        <v>25430</v>
      </c>
      <c r="C64" s="15">
        <v>223533</v>
      </c>
      <c r="D64" s="15">
        <v>1056911</v>
      </c>
      <c r="E64" s="15">
        <v>1806418</v>
      </c>
      <c r="F64" s="15">
        <v>1796426</v>
      </c>
      <c r="G64" s="15">
        <v>384896</v>
      </c>
      <c r="H64" s="15">
        <v>1631523</v>
      </c>
      <c r="I64" s="15">
        <v>819743</v>
      </c>
      <c r="J64" s="15">
        <v>1376370</v>
      </c>
      <c r="K64" s="15">
        <v>3412624</v>
      </c>
      <c r="L64" s="15">
        <v>2082036</v>
      </c>
      <c r="M64" s="15">
        <v>428559</v>
      </c>
      <c r="N64" s="15">
        <v>3070029</v>
      </c>
      <c r="O64" s="15">
        <v>1915779</v>
      </c>
      <c r="P64" s="15">
        <v>-1783154</v>
      </c>
      <c r="Q64" s="15">
        <v>-983104</v>
      </c>
    </row>
    <row r="66" spans="1:17" x14ac:dyDescent="0.25">
      <c r="A66" s="6" t="s">
        <v>53</v>
      </c>
      <c r="B66" s="4">
        <v>-3834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-4475</v>
      </c>
      <c r="J66" s="4">
        <v>-2629</v>
      </c>
      <c r="K66" s="4">
        <v>-2728</v>
      </c>
      <c r="L66" s="4">
        <v>-6207</v>
      </c>
      <c r="M66" s="4">
        <v>5911</v>
      </c>
      <c r="N66" s="4">
        <v>5906</v>
      </c>
      <c r="O66" s="4">
        <v>-1247</v>
      </c>
      <c r="P66" s="4">
        <v>-50925</v>
      </c>
      <c r="Q66" s="4">
        <v>-70222</v>
      </c>
    </row>
    <row r="67" spans="1:17" x14ac:dyDescent="0.25">
      <c r="A67" s="6" t="s">
        <v>54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254</v>
      </c>
      <c r="I67" s="4">
        <v>15236</v>
      </c>
      <c r="J67" s="4">
        <v>-111218</v>
      </c>
      <c r="K67" s="4">
        <v>-320944</v>
      </c>
      <c r="L67" s="4">
        <v>-135667</v>
      </c>
      <c r="M67" s="4">
        <v>-175775</v>
      </c>
      <c r="N67" s="4">
        <v>-170060</v>
      </c>
      <c r="O67" s="4">
        <v>71616</v>
      </c>
      <c r="P67" s="4">
        <v>-58869</v>
      </c>
      <c r="Q67" s="4">
        <v>-109850</v>
      </c>
    </row>
    <row r="68" spans="1:17" s="7" customFormat="1" x14ac:dyDescent="0.25">
      <c r="A68" s="14" t="s">
        <v>158</v>
      </c>
      <c r="B68" s="15">
        <v>21596</v>
      </c>
      <c r="C68" s="15">
        <v>223533</v>
      </c>
      <c r="D68" s="15">
        <v>1056911</v>
      </c>
      <c r="E68" s="15">
        <v>1806418</v>
      </c>
      <c r="F68" s="15">
        <v>1796426</v>
      </c>
      <c r="G68" s="15">
        <v>384896</v>
      </c>
      <c r="H68" s="15">
        <v>1631777</v>
      </c>
      <c r="I68" s="15">
        <v>830504</v>
      </c>
      <c r="J68" s="15">
        <v>1262523</v>
      </c>
      <c r="K68" s="15">
        <v>3088952</v>
      </c>
      <c r="L68" s="15">
        <v>1940162</v>
      </c>
      <c r="M68" s="15">
        <v>258695</v>
      </c>
      <c r="N68" s="15">
        <v>2905875</v>
      </c>
      <c r="O68" s="15">
        <v>1986148</v>
      </c>
      <c r="P68" s="15">
        <v>-1892948</v>
      </c>
      <c r="Q68" s="15">
        <v>-1163176</v>
      </c>
    </row>
    <row r="70" spans="1:17" x14ac:dyDescent="0.25">
      <c r="A70" s="6" t="s">
        <v>55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</row>
    <row r="71" spans="1:17" x14ac:dyDescent="0.25">
      <c r="A71" s="6" t="s">
        <v>122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-353673</v>
      </c>
      <c r="N71" s="4">
        <v>-94441</v>
      </c>
      <c r="O71" s="4">
        <v>-23924</v>
      </c>
      <c r="P71" s="4">
        <v>-327840</v>
      </c>
      <c r="Q71" s="4">
        <v>-210040</v>
      </c>
    </row>
    <row r="72" spans="1:17" x14ac:dyDescent="0.25">
      <c r="A72" s="6" t="s">
        <v>56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-1310</v>
      </c>
      <c r="I72" s="4">
        <v>-8166</v>
      </c>
      <c r="J72" s="4">
        <v>104011</v>
      </c>
      <c r="K72" s="4">
        <v>135423</v>
      </c>
      <c r="L72" s="4">
        <v>101110</v>
      </c>
      <c r="M72" s="4">
        <v>37564</v>
      </c>
      <c r="N72" s="4">
        <v>-8769</v>
      </c>
      <c r="O72" s="4">
        <v>-111542</v>
      </c>
      <c r="P72" s="4">
        <v>-401488</v>
      </c>
      <c r="Q72" s="4">
        <v>-189457</v>
      </c>
    </row>
    <row r="73" spans="1:17" s="7" customFormat="1" x14ac:dyDescent="0.25">
      <c r="A73" s="14" t="s">
        <v>178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-1310</v>
      </c>
      <c r="I73" s="15">
        <v>-8166</v>
      </c>
      <c r="J73" s="15">
        <v>104011</v>
      </c>
      <c r="K73" s="15">
        <v>135423</v>
      </c>
      <c r="L73" s="15">
        <v>101110</v>
      </c>
      <c r="M73" s="15">
        <v>-316109</v>
      </c>
      <c r="N73" s="15">
        <v>-103210</v>
      </c>
      <c r="O73" s="15">
        <v>-135466</v>
      </c>
      <c r="P73" s="15">
        <v>-729328</v>
      </c>
      <c r="Q73" s="15">
        <v>-399497</v>
      </c>
    </row>
    <row r="74" spans="1:17" s="7" customFormat="1" ht="13.8" thickBot="1" x14ac:dyDescent="0.3">
      <c r="A74" s="16" t="s">
        <v>179</v>
      </c>
      <c r="B74" s="17">
        <v>21596</v>
      </c>
      <c r="C74" s="17">
        <v>223533</v>
      </c>
      <c r="D74" s="17">
        <v>1056911</v>
      </c>
      <c r="E74" s="17">
        <v>1806418</v>
      </c>
      <c r="F74" s="17">
        <v>1796426</v>
      </c>
      <c r="G74" s="17">
        <v>384896</v>
      </c>
      <c r="H74" s="17">
        <v>1630467</v>
      </c>
      <c r="I74" s="17">
        <v>822338</v>
      </c>
      <c r="J74" s="17">
        <v>1366534</v>
      </c>
      <c r="K74" s="17">
        <v>3224375</v>
      </c>
      <c r="L74" s="17">
        <v>2041272</v>
      </c>
      <c r="M74" s="17">
        <v>-57414</v>
      </c>
      <c r="N74" s="17">
        <v>2802665</v>
      </c>
      <c r="O74" s="17">
        <v>1850682</v>
      </c>
      <c r="P74" s="17">
        <v>-2622276</v>
      </c>
      <c r="Q74" s="17">
        <v>-1562673</v>
      </c>
    </row>
  </sheetData>
  <hyperlinks>
    <hyperlink ref="A2" location="'Contents '!C12" display="Назад к оглавлению" xr:uid="{F0485CA2-D3C7-4F05-A70F-AF9FB693798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CB77-FB28-490D-929E-3BCFF931BC65}">
  <dimension ref="A1:U74"/>
  <sheetViews>
    <sheetView zoomScaleNormal="100" workbookViewId="0">
      <pane xSplit="1" ySplit="3" topLeftCell="Q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01.88671875" style="6" bestFit="1" customWidth="1"/>
    <col min="2" max="21" width="14.77734375" style="6" customWidth="1"/>
    <col min="22" max="16384" width="8.88671875" style="6"/>
  </cols>
  <sheetData>
    <row r="1" spans="1:21" x14ac:dyDescent="0.25">
      <c r="A1" s="7" t="s">
        <v>140</v>
      </c>
    </row>
    <row r="2" spans="1:21" x14ac:dyDescent="0.25">
      <c r="A2" s="8" t="s">
        <v>138</v>
      </c>
    </row>
    <row r="3" spans="1:21" x14ac:dyDescent="0.25">
      <c r="A3" s="9" t="s">
        <v>139</v>
      </c>
      <c r="B3" s="19">
        <v>2019</v>
      </c>
      <c r="C3" s="19">
        <v>2020</v>
      </c>
      <c r="D3" s="19" t="s">
        <v>165</v>
      </c>
      <c r="E3" s="19" t="s">
        <v>166</v>
      </c>
      <c r="F3" s="19" t="s">
        <v>172</v>
      </c>
      <c r="G3" s="19" t="s">
        <v>186</v>
      </c>
      <c r="H3" s="19" t="s">
        <v>167</v>
      </c>
      <c r="I3" s="19" t="s">
        <v>168</v>
      </c>
      <c r="J3" s="19" t="s">
        <v>173</v>
      </c>
      <c r="K3" s="19" t="s">
        <v>187</v>
      </c>
      <c r="L3" s="19" t="s">
        <v>169</v>
      </c>
      <c r="M3" s="19" t="s">
        <v>170</v>
      </c>
      <c r="N3" s="19" t="s">
        <v>171</v>
      </c>
      <c r="O3" s="19" t="s">
        <v>188</v>
      </c>
      <c r="P3" s="19" t="s">
        <v>174</v>
      </c>
      <c r="Q3" s="19" t="s">
        <v>175</v>
      </c>
      <c r="R3" s="19" t="s">
        <v>176</v>
      </c>
      <c r="S3" s="19" t="s">
        <v>189</v>
      </c>
      <c r="T3" s="19" t="s">
        <v>177</v>
      </c>
      <c r="U3" s="19" t="s">
        <v>232</v>
      </c>
    </row>
    <row r="4" spans="1:21" x14ac:dyDescent="0.25">
      <c r="A4" s="6" t="s">
        <v>43</v>
      </c>
      <c r="B4" s="4">
        <v>68777</v>
      </c>
      <c r="C4" s="4">
        <v>855477</v>
      </c>
      <c r="D4" s="4">
        <v>1965594</v>
      </c>
      <c r="E4" s="4">
        <v>1736653</v>
      </c>
      <c r="F4" s="4">
        <v>426098</v>
      </c>
      <c r="G4" s="4">
        <v>2162751</v>
      </c>
      <c r="H4" s="4">
        <v>3196660</v>
      </c>
      <c r="I4" s="4">
        <v>3097907</v>
      </c>
      <c r="J4" s="4">
        <v>666284</v>
      </c>
      <c r="K4" s="4">
        <v>3764191</v>
      </c>
      <c r="L4" s="4">
        <v>4436504</v>
      </c>
      <c r="M4" s="4">
        <v>5043408</v>
      </c>
      <c r="N4" s="4">
        <v>1251303</v>
      </c>
      <c r="O4" s="4">
        <v>6294711</v>
      </c>
      <c r="P4" s="4">
        <v>6297554</v>
      </c>
      <c r="Q4" s="4">
        <v>6207233</v>
      </c>
      <c r="R4" s="4">
        <v>1799514</v>
      </c>
      <c r="S4" s="4">
        <v>8006747</v>
      </c>
      <c r="T4" s="4">
        <v>5368838</v>
      </c>
      <c r="U4" s="4">
        <v>5396344</v>
      </c>
    </row>
    <row r="5" spans="1:21" x14ac:dyDescent="0.25">
      <c r="A5" s="47" t="s">
        <v>195</v>
      </c>
      <c r="B5" s="48">
        <f>'2. Income Statement (accum)'!B5</f>
        <v>60127</v>
      </c>
      <c r="C5" s="48">
        <f>'2. Income Statement (accum)'!C5</f>
        <v>665307</v>
      </c>
      <c r="D5" s="48">
        <f>'2. Income Statement (accum)'!D5</f>
        <v>1845188</v>
      </c>
      <c r="E5" s="48">
        <f>'2. Income Statement (accum)'!E5-'2. Income Statement (accum)'!D5</f>
        <v>1642195</v>
      </c>
      <c r="F5" s="48">
        <f>'2. Income Statement (accum)'!F5-'2. Income Statement (accum)'!E5</f>
        <v>402928</v>
      </c>
      <c r="G5" s="48">
        <f>F5+E5</f>
        <v>2045123</v>
      </c>
      <c r="H5" s="48">
        <f>'2. Income Statement (accum)'!G5</f>
        <v>2589850</v>
      </c>
      <c r="I5" s="48">
        <f>'2. Income Statement (accum)'!H5-'2. Income Statement (accum)'!G5</f>
        <v>2848961</v>
      </c>
      <c r="J5" s="48">
        <f>'2. Income Statement (accum)'!I5-'2. Income Statement (accum)'!H5</f>
        <v>640896</v>
      </c>
      <c r="K5" s="48">
        <f>J5+I5</f>
        <v>3489857</v>
      </c>
      <c r="L5" s="48">
        <f>'2. Income Statement (accum)'!J5</f>
        <v>4236927</v>
      </c>
      <c r="M5" s="48">
        <f>'2. Income Statement (accum)'!K5-'2. Income Statement (accum)'!J5</f>
        <v>4795303</v>
      </c>
      <c r="N5" s="48">
        <f>'2. Income Statement (accum)'!L5-'2. Income Statement (accum)'!K5</f>
        <v>1201743</v>
      </c>
      <c r="O5" s="48">
        <f>N5+M5</f>
        <v>5997046</v>
      </c>
      <c r="P5" s="48">
        <f>'2. Income Statement (accum)'!M5</f>
        <v>5973481</v>
      </c>
      <c r="Q5" s="48"/>
      <c r="R5" s="48"/>
      <c r="S5" s="48">
        <f>'2. Income Statement (accum)'!O5-'2. Income Statement (accum)'!M5</f>
        <v>7617451</v>
      </c>
      <c r="T5" s="48">
        <f>'2. Income Statement (accum)'!P5</f>
        <v>5088847</v>
      </c>
      <c r="U5" s="48">
        <v>5049757</v>
      </c>
    </row>
    <row r="6" spans="1:21" x14ac:dyDescent="0.25">
      <c r="A6" s="47" t="s">
        <v>196</v>
      </c>
      <c r="B6" s="48">
        <f>'2. Income Statement (accum)'!B6</f>
        <v>0</v>
      </c>
      <c r="C6" s="48">
        <f>'2. Income Statement (accum)'!C6</f>
        <v>59643</v>
      </c>
      <c r="D6" s="48">
        <f>'2. Income Statement (accum)'!D6</f>
        <v>120406</v>
      </c>
      <c r="E6" s="48">
        <f>'2. Income Statement (accum)'!E6-'2. Income Statement (accum)'!D6</f>
        <v>94458</v>
      </c>
      <c r="F6" s="48">
        <f>'2. Income Statement (accum)'!F6-'2. Income Statement (accum)'!E6</f>
        <v>23170</v>
      </c>
      <c r="G6" s="48">
        <f t="shared" ref="G6:G7" si="0">F6+E6</f>
        <v>117628</v>
      </c>
      <c r="H6" s="48">
        <f>'2. Income Statement (accum)'!G6</f>
        <v>141701</v>
      </c>
      <c r="I6" s="48">
        <f>'2. Income Statement (accum)'!H6-'2. Income Statement (accum)'!G6</f>
        <v>137007</v>
      </c>
      <c r="J6" s="48">
        <f>'2. Income Statement (accum)'!I6-'2. Income Statement (accum)'!H6</f>
        <v>25388</v>
      </c>
      <c r="K6" s="48">
        <f t="shared" ref="K6:K7" si="1">J6+I6</f>
        <v>162395</v>
      </c>
      <c r="L6" s="48">
        <f>'2. Income Statement (accum)'!J6</f>
        <v>199509</v>
      </c>
      <c r="M6" s="48">
        <f>'2. Income Statement (accum)'!K6-'2. Income Statement (accum)'!J6</f>
        <v>243549</v>
      </c>
      <c r="N6" s="48">
        <f>'2. Income Statement (accum)'!L6-'2. Income Statement (accum)'!K6</f>
        <v>47811</v>
      </c>
      <c r="O6" s="48">
        <f t="shared" ref="O6:O7" si="2">N6+M6</f>
        <v>291360</v>
      </c>
      <c r="P6" s="48">
        <f>'2. Income Statement (accum)'!M6</f>
        <v>322512</v>
      </c>
      <c r="Q6" s="48"/>
      <c r="R6" s="48"/>
      <c r="S6" s="48">
        <f>'2. Income Statement (accum)'!O6-'2. Income Statement (accum)'!M6</f>
        <v>382465</v>
      </c>
      <c r="T6" s="48">
        <f>'2. Income Statement (accum)'!P6</f>
        <v>273548</v>
      </c>
      <c r="U6" s="48">
        <v>350635</v>
      </c>
    </row>
    <row r="7" spans="1:21" x14ac:dyDescent="0.25">
      <c r="A7" s="47" t="s">
        <v>94</v>
      </c>
      <c r="B7" s="48">
        <f>'2. Income Statement (accum)'!B7</f>
        <v>8650</v>
      </c>
      <c r="C7" s="48">
        <f>'2. Income Statement (accum)'!C7</f>
        <v>130527</v>
      </c>
      <c r="D7" s="48">
        <f>'2. Income Statement (accum)'!D7</f>
        <v>0</v>
      </c>
      <c r="E7" s="48">
        <f>'2. Income Statement (accum)'!E7-'2. Income Statement (accum)'!D7</f>
        <v>0</v>
      </c>
      <c r="F7" s="48">
        <f>'2. Income Statement (accum)'!F7-'2. Income Statement (accum)'!E7</f>
        <v>0</v>
      </c>
      <c r="G7" s="48">
        <f t="shared" si="0"/>
        <v>0</v>
      </c>
      <c r="H7" s="48">
        <f>'2. Income Statement (accum)'!G7</f>
        <v>465109</v>
      </c>
      <c r="I7" s="48">
        <f>'2. Income Statement (accum)'!H7-'2. Income Statement (accum)'!G7</f>
        <v>111939</v>
      </c>
      <c r="J7" s="48">
        <f>'2. Income Statement (accum)'!I7-'2. Income Statement (accum)'!H7</f>
        <v>0</v>
      </c>
      <c r="K7" s="48">
        <f t="shared" si="1"/>
        <v>111939</v>
      </c>
      <c r="L7" s="48">
        <f>'2. Income Statement (accum)'!J7</f>
        <v>68</v>
      </c>
      <c r="M7" s="48">
        <f>'2. Income Statement (accum)'!K7-'2. Income Statement (accum)'!J7</f>
        <v>4556</v>
      </c>
      <c r="N7" s="48">
        <f>'2. Income Statement (accum)'!L7-'2. Income Statement (accum)'!K7</f>
        <v>1749</v>
      </c>
      <c r="O7" s="48">
        <f t="shared" si="2"/>
        <v>6305</v>
      </c>
      <c r="P7" s="48">
        <f>'2. Income Statement (accum)'!M7</f>
        <v>1561</v>
      </c>
      <c r="Q7" s="48"/>
      <c r="R7" s="48"/>
      <c r="S7" s="48">
        <f>'2. Income Statement (accum)'!O7-'2. Income Statement (accum)'!M7</f>
        <v>6831</v>
      </c>
      <c r="T7" s="48">
        <f>'2. Income Statement (accum)'!P7</f>
        <v>6443</v>
      </c>
      <c r="U7" s="48">
        <v>-4048</v>
      </c>
    </row>
    <row r="8" spans="1:21" x14ac:dyDescent="0.25">
      <c r="A8" s="6" t="s">
        <v>44</v>
      </c>
      <c r="B8" s="4">
        <v>-38752</v>
      </c>
      <c r="C8" s="4">
        <v>-447459</v>
      </c>
      <c r="D8" s="4">
        <v>-681297</v>
      </c>
      <c r="E8" s="4">
        <v>-823533</v>
      </c>
      <c r="F8" s="4">
        <v>-376943</v>
      </c>
      <c r="G8" s="4">
        <v>-1200476</v>
      </c>
      <c r="H8" s="4">
        <v>-2089484</v>
      </c>
      <c r="I8" s="4">
        <v>-1530594</v>
      </c>
      <c r="J8" s="4">
        <v>-1100540</v>
      </c>
      <c r="K8" s="4">
        <v>-2631134</v>
      </c>
      <c r="L8" s="4">
        <v>-2745682</v>
      </c>
      <c r="M8" s="4">
        <v>-2472431</v>
      </c>
      <c r="N8" s="4">
        <v>-1608512</v>
      </c>
      <c r="O8" s="4">
        <v>-4080943</v>
      </c>
      <c r="P8" s="4">
        <v>-3954930</v>
      </c>
      <c r="Q8" s="4">
        <v>-3065094</v>
      </c>
      <c r="R8" s="4">
        <v>-2140834</v>
      </c>
      <c r="S8" s="4">
        <v>-5205928</v>
      </c>
      <c r="T8" s="4">
        <v>-4867059</v>
      </c>
      <c r="U8" s="4">
        <v>-3408857</v>
      </c>
    </row>
    <row r="9" spans="1:21" x14ac:dyDescent="0.25">
      <c r="A9" s="47" t="s">
        <v>197</v>
      </c>
      <c r="B9" s="48">
        <f>'2. Income Statement (accum)'!B9</f>
        <v>-2282</v>
      </c>
      <c r="C9" s="48">
        <f>'2. Income Statement (accum)'!C9</f>
        <v>-81349</v>
      </c>
      <c r="D9" s="48">
        <f>'2. Income Statement (accum)'!D9</f>
        <v>-281734</v>
      </c>
      <c r="E9" s="48">
        <f>'2. Income Statement (accum)'!E9-'2. Income Statement (accum)'!D9</f>
        <v>-264566</v>
      </c>
      <c r="F9" s="48">
        <f>'2. Income Statement (accum)'!F9-'2. Income Statement (accum)'!E9</f>
        <v>-106601</v>
      </c>
      <c r="G9" s="48">
        <f t="shared" ref="G9:G21" si="3">F9+E9</f>
        <v>-371167</v>
      </c>
      <c r="H9" s="48">
        <f>'2. Income Statement (accum)'!G9</f>
        <v>-444240</v>
      </c>
      <c r="I9" s="48">
        <f>'2. Income Statement (accum)'!H9-'2. Income Statement (accum)'!G9</f>
        <v>-489921</v>
      </c>
      <c r="J9" s="48">
        <f>'2. Income Statement (accum)'!I9-'2. Income Statement (accum)'!H9</f>
        <v>-147111</v>
      </c>
      <c r="K9" s="48">
        <f t="shared" ref="K9:K21" si="4">J9+I9</f>
        <v>-637032</v>
      </c>
      <c r="L9" s="48">
        <f>'2. Income Statement (accum)'!J9</f>
        <v>-744860</v>
      </c>
      <c r="M9" s="48">
        <f>'2. Income Statement (accum)'!K9-'2. Income Statement (accum)'!J9</f>
        <v>-687259</v>
      </c>
      <c r="N9" s="48">
        <f>'2. Income Statement (accum)'!L9-'2. Income Statement (accum)'!K9</f>
        <v>-278182</v>
      </c>
      <c r="O9" s="48">
        <f t="shared" ref="O9:O21" si="5">N9+M9</f>
        <v>-965441</v>
      </c>
      <c r="P9" s="48">
        <f>'2. Income Statement (accum)'!M9</f>
        <v>-1186800</v>
      </c>
      <c r="Q9" s="48"/>
      <c r="R9" s="48"/>
      <c r="S9" s="48">
        <f>'2. Income Statement (accum)'!O9-'2. Income Statement (accum)'!M9</f>
        <v>-1335185</v>
      </c>
      <c r="T9" s="48">
        <f>'2. Income Statement (accum)'!P9</f>
        <v>-1300439</v>
      </c>
      <c r="U9" s="48">
        <v>-1104136</v>
      </c>
    </row>
    <row r="10" spans="1:21" x14ac:dyDescent="0.25">
      <c r="A10" s="47" t="s">
        <v>198</v>
      </c>
      <c r="B10" s="48">
        <f>'2. Income Statement (accum)'!B10</f>
        <v>-11079</v>
      </c>
      <c r="C10" s="48">
        <f>'2. Income Statement (accum)'!C10</f>
        <v>-30641</v>
      </c>
      <c r="D10" s="48">
        <f>'2. Income Statement (accum)'!D10</f>
        <v>-56662</v>
      </c>
      <c r="E10" s="48">
        <f>'2. Income Statement (accum)'!E10-'2. Income Statement (accum)'!D10</f>
        <v>-89182</v>
      </c>
      <c r="F10" s="48">
        <f>'2. Income Statement (accum)'!F10-'2. Income Statement (accum)'!E10</f>
        <v>-56456</v>
      </c>
      <c r="G10" s="48">
        <f t="shared" si="3"/>
        <v>-145638</v>
      </c>
      <c r="H10" s="48">
        <f>'2. Income Statement (accum)'!G10</f>
        <v>-170380</v>
      </c>
      <c r="I10" s="48">
        <f>'2. Income Statement (accum)'!H10-'2. Income Statement (accum)'!G10</f>
        <v>-170306</v>
      </c>
      <c r="J10" s="48">
        <f>'2. Income Statement (accum)'!I10-'2. Income Statement (accum)'!H10</f>
        <v>-517068</v>
      </c>
      <c r="K10" s="48">
        <f t="shared" si="4"/>
        <v>-687374</v>
      </c>
      <c r="L10" s="48">
        <f>'2. Income Statement (accum)'!J10</f>
        <v>-322724</v>
      </c>
      <c r="M10" s="48">
        <f>'2. Income Statement (accum)'!K10-'2. Income Statement (accum)'!J10</f>
        <v>-197715</v>
      </c>
      <c r="N10" s="48">
        <f>'2. Income Statement (accum)'!L10-'2. Income Statement (accum)'!K10</f>
        <v>-355549</v>
      </c>
      <c r="O10" s="48">
        <f t="shared" si="5"/>
        <v>-553264</v>
      </c>
      <c r="P10" s="48">
        <f>'2. Income Statement (accum)'!M10</f>
        <v>-846988</v>
      </c>
      <c r="Q10" s="48"/>
      <c r="R10" s="48"/>
      <c r="S10" s="48">
        <f>'2. Income Statement (accum)'!O10-'2. Income Statement (accum)'!M10</f>
        <v>-1087155</v>
      </c>
      <c r="T10" s="48">
        <f>'2. Income Statement (accum)'!P10</f>
        <v>-1066571</v>
      </c>
      <c r="U10" s="48">
        <v>-473844</v>
      </c>
    </row>
    <row r="11" spans="1:21" x14ac:dyDescent="0.25">
      <c r="A11" s="47" t="s">
        <v>199</v>
      </c>
      <c r="B11" s="48">
        <f>'2. Income Statement (accum)'!B11</f>
        <v>-10128</v>
      </c>
      <c r="C11" s="48">
        <f>'2. Income Statement (accum)'!C11</f>
        <v>-105969</v>
      </c>
      <c r="D11" s="48">
        <f>'2. Income Statement (accum)'!D11</f>
        <v>-71483</v>
      </c>
      <c r="E11" s="48">
        <f>'2. Income Statement (accum)'!E11-'2. Income Statement (accum)'!D11</f>
        <v>-159895</v>
      </c>
      <c r="F11" s="48">
        <f>'2. Income Statement (accum)'!F11-'2. Income Statement (accum)'!E11</f>
        <v>-45656</v>
      </c>
      <c r="G11" s="48">
        <f t="shared" si="3"/>
        <v>-205551</v>
      </c>
      <c r="H11" s="48">
        <f>'2. Income Statement (accum)'!G11</f>
        <v>-378801</v>
      </c>
      <c r="I11" s="48">
        <f>'2. Income Statement (accum)'!H11-'2. Income Statement (accum)'!G11</f>
        <v>-239814</v>
      </c>
      <c r="J11" s="48">
        <f>'2. Income Statement (accum)'!I11-'2. Income Statement (accum)'!H11</f>
        <v>-169945</v>
      </c>
      <c r="K11" s="48">
        <f t="shared" si="4"/>
        <v>-409759</v>
      </c>
      <c r="L11" s="48">
        <f>'2. Income Statement (accum)'!J11</f>
        <v>-740321</v>
      </c>
      <c r="M11" s="48">
        <f>'2. Income Statement (accum)'!K11-'2. Income Statement (accum)'!J11</f>
        <v>-670466</v>
      </c>
      <c r="N11" s="48">
        <f>'2. Income Statement (accum)'!L11-'2. Income Statement (accum)'!K11</f>
        <v>-400691</v>
      </c>
      <c r="O11" s="48">
        <f t="shared" si="5"/>
        <v>-1071157</v>
      </c>
      <c r="P11" s="48">
        <f>'2. Income Statement (accum)'!M11</f>
        <v>-558769</v>
      </c>
      <c r="Q11" s="48"/>
      <c r="R11" s="48"/>
      <c r="S11" s="48">
        <f>'2. Income Statement (accum)'!O11-'2. Income Statement (accum)'!M11</f>
        <v>-811638</v>
      </c>
      <c r="T11" s="48">
        <f>'2. Income Statement (accum)'!P11</f>
        <v>-1040839</v>
      </c>
      <c r="U11" s="48">
        <v>-516885</v>
      </c>
    </row>
    <row r="12" spans="1:21" x14ac:dyDescent="0.25">
      <c r="A12" s="47" t="s">
        <v>200</v>
      </c>
      <c r="B12" s="48">
        <f>'2. Income Statement (accum)'!B12</f>
        <v>-2454</v>
      </c>
      <c r="C12" s="48">
        <f>'2. Income Statement (accum)'!C12</f>
        <v>-47124</v>
      </c>
      <c r="D12" s="48">
        <f>'2. Income Statement (accum)'!D12</f>
        <v>-151352</v>
      </c>
      <c r="E12" s="48">
        <f>'2. Income Statement (accum)'!E12-'2. Income Statement (accum)'!D12</f>
        <v>-210918</v>
      </c>
      <c r="F12" s="48">
        <f>'2. Income Statement (accum)'!F12-'2. Income Statement (accum)'!E12</f>
        <v>-92025</v>
      </c>
      <c r="G12" s="48">
        <f t="shared" si="3"/>
        <v>-302943</v>
      </c>
      <c r="H12" s="48">
        <f>'2. Income Statement (accum)'!G12</f>
        <v>-408668</v>
      </c>
      <c r="I12" s="48">
        <f>'2. Income Statement (accum)'!H12-'2. Income Statement (accum)'!G12</f>
        <v>-377479</v>
      </c>
      <c r="J12" s="48">
        <f>'2. Income Statement (accum)'!I12-'2. Income Statement (accum)'!H12</f>
        <v>-145031</v>
      </c>
      <c r="K12" s="48">
        <f t="shared" si="4"/>
        <v>-522510</v>
      </c>
      <c r="L12" s="48">
        <f>'2. Income Statement (accum)'!J12</f>
        <v>-606024</v>
      </c>
      <c r="M12" s="48">
        <f>'2. Income Statement (accum)'!K12-'2. Income Statement (accum)'!J12</f>
        <v>-623683</v>
      </c>
      <c r="N12" s="48">
        <f>'2. Income Statement (accum)'!L12-'2. Income Statement (accum)'!K12</f>
        <v>-291181</v>
      </c>
      <c r="O12" s="48">
        <f t="shared" si="5"/>
        <v>-914864</v>
      </c>
      <c r="P12" s="48">
        <f>'2. Income Statement (accum)'!M12</f>
        <v>-835243</v>
      </c>
      <c r="Q12" s="48"/>
      <c r="R12" s="48"/>
      <c r="S12" s="48">
        <f>'2. Income Statement (accum)'!O12-'2. Income Statement (accum)'!M12</f>
        <v>-1308391</v>
      </c>
      <c r="T12" s="48">
        <f>'2. Income Statement (accum)'!P12</f>
        <v>-1022336</v>
      </c>
      <c r="U12" s="48">
        <v>-867856</v>
      </c>
    </row>
    <row r="13" spans="1:21" x14ac:dyDescent="0.25">
      <c r="A13" s="47" t="s">
        <v>201</v>
      </c>
      <c r="B13" s="48">
        <f>'2. Income Statement (accum)'!B13</f>
        <v>0</v>
      </c>
      <c r="C13" s="48">
        <f>'2. Income Statement (accum)'!C13</f>
        <v>0</v>
      </c>
      <c r="D13" s="48">
        <f>'2. Income Statement (accum)'!D13</f>
        <v>0</v>
      </c>
      <c r="E13" s="48">
        <f>'2. Income Statement (accum)'!E13-'2. Income Statement (accum)'!D13</f>
        <v>0</v>
      </c>
      <c r="F13" s="48">
        <f>'2. Income Statement (accum)'!F13-'2. Income Statement (accum)'!E13</f>
        <v>0</v>
      </c>
      <c r="G13" s="48">
        <f t="shared" si="3"/>
        <v>0</v>
      </c>
      <c r="H13" s="48">
        <f>'2. Income Statement (accum)'!G13</f>
        <v>0</v>
      </c>
      <c r="I13" s="48">
        <f>'2. Income Statement (accum)'!H13-'2. Income Statement (accum)'!G13</f>
        <v>0</v>
      </c>
      <c r="J13" s="48">
        <f>'2. Income Statement (accum)'!I13-'2. Income Statement (accum)'!H13</f>
        <v>-53264</v>
      </c>
      <c r="K13" s="48">
        <f t="shared" si="4"/>
        <v>-53264</v>
      </c>
      <c r="L13" s="48">
        <f>'2. Income Statement (accum)'!J13</f>
        <v>-41590</v>
      </c>
      <c r="M13" s="48">
        <f>'2. Income Statement (accum)'!K13-'2. Income Statement (accum)'!J13</f>
        <v>41590</v>
      </c>
      <c r="N13" s="48">
        <f>'2. Income Statement (accum)'!L13-'2. Income Statement (accum)'!K13</f>
        <v>-147879</v>
      </c>
      <c r="O13" s="48">
        <f t="shared" si="5"/>
        <v>-106289</v>
      </c>
      <c r="P13" s="48">
        <f>'2. Income Statement (accum)'!M13</f>
        <v>-131243</v>
      </c>
      <c r="Q13" s="48"/>
      <c r="R13" s="48"/>
      <c r="S13" s="48">
        <f>'2. Income Statement (accum)'!O13-'2. Income Statement (accum)'!M13</f>
        <v>-196920</v>
      </c>
      <c r="T13" s="48">
        <f>'2. Income Statement (accum)'!P13</f>
        <v>-131013</v>
      </c>
      <c r="U13" s="48">
        <v>-55947</v>
      </c>
    </row>
    <row r="14" spans="1:21" x14ac:dyDescent="0.25">
      <c r="A14" s="47" t="s">
        <v>202</v>
      </c>
      <c r="B14" s="48">
        <f>'2. Income Statement (accum)'!B14</f>
        <v>0</v>
      </c>
      <c r="C14" s="48">
        <f>'2. Income Statement (accum)'!C14</f>
        <v>0</v>
      </c>
      <c r="D14" s="48">
        <f>'2. Income Statement (accum)'!D14</f>
        <v>0</v>
      </c>
      <c r="E14" s="48">
        <f>'2. Income Statement (accum)'!E14-'2. Income Statement (accum)'!D14</f>
        <v>0</v>
      </c>
      <c r="F14" s="48">
        <f>'2. Income Statement (accum)'!F14-'2. Income Statement (accum)'!E14</f>
        <v>0</v>
      </c>
      <c r="G14" s="48">
        <f t="shared" si="3"/>
        <v>0</v>
      </c>
      <c r="H14" s="48">
        <f>'2. Income Statement (accum)'!G14</f>
        <v>0</v>
      </c>
      <c r="I14" s="48">
        <f>'2. Income Statement (accum)'!H14-'2. Income Statement (accum)'!G14</f>
        <v>-74847</v>
      </c>
      <c r="J14" s="48">
        <f>'2. Income Statement (accum)'!I14-'2. Income Statement (accum)'!H14</f>
        <v>-43007</v>
      </c>
      <c r="K14" s="48">
        <f t="shared" si="4"/>
        <v>-117854</v>
      </c>
      <c r="L14" s="48">
        <f>'2. Income Statement (accum)'!J14</f>
        <v>-115052</v>
      </c>
      <c r="M14" s="48">
        <f>'2. Income Statement (accum)'!K14-'2. Income Statement (accum)'!J14</f>
        <v>-104785</v>
      </c>
      <c r="N14" s="48">
        <f>'2. Income Statement (accum)'!L14-'2. Income Statement (accum)'!K14</f>
        <v>-87738</v>
      </c>
      <c r="O14" s="48">
        <f t="shared" si="5"/>
        <v>-192523</v>
      </c>
      <c r="P14" s="48">
        <f>'2. Income Statement (accum)'!M14</f>
        <v>-142830</v>
      </c>
      <c r="Q14" s="48"/>
      <c r="R14" s="48"/>
      <c r="S14" s="48">
        <f>'2. Income Statement (accum)'!O14-'2. Income Statement (accum)'!M14</f>
        <v>-165414</v>
      </c>
      <c r="T14" s="48">
        <f>'2. Income Statement (accum)'!P14</f>
        <v>-120096</v>
      </c>
      <c r="U14" s="48">
        <v>-100256</v>
      </c>
    </row>
    <row r="15" spans="1:21" x14ac:dyDescent="0.25">
      <c r="A15" s="47" t="s">
        <v>203</v>
      </c>
      <c r="B15" s="48">
        <f>'2. Income Statement (accum)'!B15</f>
        <v>0</v>
      </c>
      <c r="C15" s="48">
        <f>'2. Income Statement (accum)'!C15</f>
        <v>-12469</v>
      </c>
      <c r="D15" s="48">
        <f>'2. Income Statement (accum)'!D15</f>
        <v>-16526</v>
      </c>
      <c r="E15" s="48">
        <f>'2. Income Statement (accum)'!E15-'2. Income Statement (accum)'!D15</f>
        <v>-18236</v>
      </c>
      <c r="F15" s="48">
        <f>'2. Income Statement (accum)'!F15-'2. Income Statement (accum)'!E15</f>
        <v>-6614</v>
      </c>
      <c r="G15" s="48">
        <f t="shared" si="3"/>
        <v>-24850</v>
      </c>
      <c r="H15" s="48">
        <f>'2. Income Statement (accum)'!G15</f>
        <v>-18050</v>
      </c>
      <c r="I15" s="48">
        <f>'2. Income Statement (accum)'!H15-'2. Income Statement (accum)'!G15</f>
        <v>-20126</v>
      </c>
      <c r="J15" s="48">
        <f>'2. Income Statement (accum)'!I15-'2. Income Statement (accum)'!H15</f>
        <v>-14937</v>
      </c>
      <c r="K15" s="48">
        <f t="shared" si="4"/>
        <v>-35063</v>
      </c>
      <c r="L15" s="48">
        <f>'2. Income Statement (accum)'!J15</f>
        <v>-34244</v>
      </c>
      <c r="M15" s="48">
        <f>'2. Income Statement (accum)'!K15-'2. Income Statement (accum)'!J15</f>
        <v>-44081</v>
      </c>
      <c r="N15" s="48">
        <f>'2. Income Statement (accum)'!L15-'2. Income Statement (accum)'!K15</f>
        <v>-26028</v>
      </c>
      <c r="O15" s="48">
        <f t="shared" si="5"/>
        <v>-70109</v>
      </c>
      <c r="P15" s="48">
        <f>'2. Income Statement (accum)'!M15</f>
        <v>-40573</v>
      </c>
      <c r="Q15" s="48"/>
      <c r="R15" s="48"/>
      <c r="S15" s="48">
        <f>'2. Income Statement (accum)'!O15-'2. Income Statement (accum)'!M15</f>
        <v>-61034</v>
      </c>
      <c r="T15" s="48">
        <f>'2. Income Statement (accum)'!P15</f>
        <v>-52436</v>
      </c>
      <c r="U15" s="48">
        <v>-32048</v>
      </c>
    </row>
    <row r="16" spans="1:21" x14ac:dyDescent="0.25">
      <c r="A16" s="47" t="s">
        <v>204</v>
      </c>
      <c r="B16" s="48">
        <f>'2. Income Statement (accum)'!B16</f>
        <v>0</v>
      </c>
      <c r="C16" s="48">
        <f>'2. Income Statement (accum)'!C16</f>
        <v>0</v>
      </c>
      <c r="D16" s="48">
        <f>'2. Income Statement (accum)'!D16</f>
        <v>0</v>
      </c>
      <c r="E16" s="48">
        <f>'2. Income Statement (accum)'!E16-'2. Income Statement (accum)'!D16</f>
        <v>0</v>
      </c>
      <c r="F16" s="48">
        <f>'2. Income Statement (accum)'!F16-'2. Income Statement (accum)'!E16</f>
        <v>0</v>
      </c>
      <c r="G16" s="48">
        <f t="shared" si="3"/>
        <v>0</v>
      </c>
      <c r="H16" s="48">
        <f>'2. Income Statement (accum)'!G16</f>
        <v>0</v>
      </c>
      <c r="I16" s="48">
        <f>'2. Income Statement (accum)'!H16-'2. Income Statement (accum)'!G16</f>
        <v>-18318</v>
      </c>
      <c r="J16" s="48">
        <f>'2. Income Statement (accum)'!I16-'2. Income Statement (accum)'!H16</f>
        <v>-7949</v>
      </c>
      <c r="K16" s="48">
        <f t="shared" si="4"/>
        <v>-26267</v>
      </c>
      <c r="L16" s="48">
        <f>'2. Income Statement (accum)'!J16</f>
        <v>-20573</v>
      </c>
      <c r="M16" s="48">
        <f>'2. Income Statement (accum)'!K16-'2. Income Statement (accum)'!J16</f>
        <v>-13295</v>
      </c>
      <c r="N16" s="48">
        <f>'2. Income Statement (accum)'!L16-'2. Income Statement (accum)'!K16</f>
        <v>-17856</v>
      </c>
      <c r="O16" s="48">
        <f t="shared" si="5"/>
        <v>-31151</v>
      </c>
      <c r="P16" s="48">
        <f>'2. Income Statement (accum)'!M16</f>
        <v>-33910</v>
      </c>
      <c r="Q16" s="48"/>
      <c r="R16" s="48"/>
      <c r="S16" s="48">
        <f>'2. Income Statement (accum)'!O16-'2. Income Statement (accum)'!M16</f>
        <v>-30566</v>
      </c>
      <c r="T16" s="48">
        <f>'2. Income Statement (accum)'!P16</f>
        <v>-27106</v>
      </c>
      <c r="U16" s="48">
        <v>-4765</v>
      </c>
    </row>
    <row r="17" spans="1:21" x14ac:dyDescent="0.25">
      <c r="A17" s="47" t="s">
        <v>205</v>
      </c>
      <c r="B17" s="48">
        <f>'2. Income Statement (accum)'!B17</f>
        <v>0</v>
      </c>
      <c r="C17" s="48">
        <f>'2. Income Statement (accum)'!C17</f>
        <v>-27053</v>
      </c>
      <c r="D17" s="48">
        <f>'2. Income Statement (accum)'!D17</f>
        <v>-30762</v>
      </c>
      <c r="E17" s="48">
        <f>'2. Income Statement (accum)'!E17-'2. Income Statement (accum)'!D17</f>
        <v>-12657</v>
      </c>
      <c r="F17" s="48">
        <f>'2. Income Statement (accum)'!F17-'2. Income Statement (accum)'!E17</f>
        <v>-12845</v>
      </c>
      <c r="G17" s="48">
        <f t="shared" si="3"/>
        <v>-25502</v>
      </c>
      <c r="H17" s="48">
        <f>'2. Income Statement (accum)'!G17</f>
        <v>-35498</v>
      </c>
      <c r="I17" s="48">
        <f>'2. Income Statement (accum)'!H17-'2. Income Statement (accum)'!G17</f>
        <v>-19989</v>
      </c>
      <c r="J17" s="48">
        <f>'2. Income Statement (accum)'!I17-'2. Income Statement (accum)'!H17</f>
        <v>-7798</v>
      </c>
      <c r="K17" s="48">
        <f t="shared" si="4"/>
        <v>-27787</v>
      </c>
      <c r="L17" s="48">
        <f>'2. Income Statement (accum)'!J17</f>
        <v>-24171</v>
      </c>
      <c r="M17" s="48">
        <f>'2. Income Statement (accum)'!K17-'2. Income Statement (accum)'!J17</f>
        <v>-19557</v>
      </c>
      <c r="N17" s="48">
        <f>'2. Income Statement (accum)'!L17-'2. Income Statement (accum)'!K17</f>
        <v>-43263</v>
      </c>
      <c r="O17" s="48">
        <f t="shared" si="5"/>
        <v>-62820</v>
      </c>
      <c r="P17" s="48">
        <f>'2. Income Statement (accum)'!M17</f>
        <v>-27844</v>
      </c>
      <c r="Q17" s="48"/>
      <c r="R17" s="48"/>
      <c r="S17" s="48">
        <f>'2. Income Statement (accum)'!O17-'2. Income Statement (accum)'!M17</f>
        <v>-30150</v>
      </c>
      <c r="T17" s="48">
        <f>'2. Income Statement (accum)'!P17</f>
        <v>-25179</v>
      </c>
      <c r="U17" s="48">
        <v>-13697</v>
      </c>
    </row>
    <row r="18" spans="1:21" x14ac:dyDescent="0.25">
      <c r="A18" s="47" t="s">
        <v>206</v>
      </c>
      <c r="B18" s="48">
        <f>'2. Income Statement (accum)'!B18</f>
        <v>0</v>
      </c>
      <c r="C18" s="48">
        <f>'2. Income Statement (accum)'!C18</f>
        <v>0</v>
      </c>
      <c r="D18" s="48">
        <f>'2. Income Statement (accum)'!D18</f>
        <v>0</v>
      </c>
      <c r="E18" s="48">
        <f>'2. Income Statement (accum)'!E18-'2. Income Statement (accum)'!D18</f>
        <v>0</v>
      </c>
      <c r="F18" s="48">
        <f>'2. Income Statement (accum)'!F18-'2. Income Statement (accum)'!E18</f>
        <v>0</v>
      </c>
      <c r="G18" s="48">
        <f t="shared" si="3"/>
        <v>0</v>
      </c>
      <c r="H18" s="48">
        <f>'2. Income Statement (accum)'!G18</f>
        <v>0</v>
      </c>
      <c r="I18" s="48">
        <f>'2. Income Statement (accum)'!H18-'2. Income Statement (accum)'!G18</f>
        <v>0</v>
      </c>
      <c r="J18" s="48">
        <f>'2. Income Statement (accum)'!I18-'2. Income Statement (accum)'!H18</f>
        <v>0</v>
      </c>
      <c r="K18" s="48">
        <f t="shared" si="4"/>
        <v>0</v>
      </c>
      <c r="L18" s="48">
        <f>'2. Income Statement (accum)'!J18</f>
        <v>0</v>
      </c>
      <c r="M18" s="48">
        <f>'2. Income Statement (accum)'!K18-'2. Income Statement (accum)'!J18</f>
        <v>0</v>
      </c>
      <c r="N18" s="48">
        <f>'2. Income Statement (accum)'!L18-'2. Income Statement (accum)'!K18</f>
        <v>-51813</v>
      </c>
      <c r="O18" s="48">
        <f t="shared" si="5"/>
        <v>-51813</v>
      </c>
      <c r="P18" s="48">
        <f>'2. Income Statement (accum)'!M18</f>
        <v>-18497</v>
      </c>
      <c r="Q18" s="48"/>
      <c r="R18" s="48"/>
      <c r="S18" s="48">
        <f>'2. Income Statement (accum)'!O18-'2. Income Statement (accum)'!M18</f>
        <v>-50154</v>
      </c>
      <c r="T18" s="48">
        <f>'2. Income Statement (accum)'!P18</f>
        <v>-12004</v>
      </c>
      <c r="U18" s="48">
        <v>12004</v>
      </c>
    </row>
    <row r="19" spans="1:21" x14ac:dyDescent="0.25">
      <c r="A19" s="47" t="s">
        <v>207</v>
      </c>
      <c r="B19" s="48">
        <f>'2. Income Statement (accum)'!B19</f>
        <v>0</v>
      </c>
      <c r="C19" s="48">
        <f>'2. Income Statement (accum)'!C19</f>
        <v>0</v>
      </c>
      <c r="D19" s="48">
        <f>'2. Income Statement (accum)'!D19</f>
        <v>0</v>
      </c>
      <c r="E19" s="48">
        <f>'2. Income Statement (accum)'!E19-'2. Income Statement (accum)'!D19</f>
        <v>0</v>
      </c>
      <c r="F19" s="48">
        <f>'2. Income Statement (accum)'!F19-'2. Income Statement (accum)'!E19</f>
        <v>0</v>
      </c>
      <c r="G19" s="48">
        <f t="shared" si="3"/>
        <v>0</v>
      </c>
      <c r="H19" s="48">
        <f>'2. Income Statement (accum)'!G19</f>
        <v>0</v>
      </c>
      <c r="I19" s="48">
        <f>'2. Income Statement (accum)'!H19-'2. Income Statement (accum)'!G19</f>
        <v>0</v>
      </c>
      <c r="J19" s="48">
        <f>'2. Income Statement (accum)'!I19-'2. Income Statement (accum)'!H19</f>
        <v>0</v>
      </c>
      <c r="K19" s="48">
        <f t="shared" si="4"/>
        <v>0</v>
      </c>
      <c r="L19" s="48">
        <f>'2. Income Statement (accum)'!J19</f>
        <v>0</v>
      </c>
      <c r="M19" s="48">
        <f>'2. Income Statement (accum)'!K19-'2. Income Statement (accum)'!J19</f>
        <v>0</v>
      </c>
      <c r="N19" s="48">
        <f>'2. Income Statement (accum)'!L19-'2. Income Statement (accum)'!K19</f>
        <v>-36641</v>
      </c>
      <c r="O19" s="48">
        <f t="shared" si="5"/>
        <v>-36641</v>
      </c>
      <c r="P19" s="48">
        <f>'2. Income Statement (accum)'!M19</f>
        <v>-17340</v>
      </c>
      <c r="Q19" s="48"/>
      <c r="R19" s="48"/>
      <c r="S19" s="48">
        <f>'2. Income Statement (accum)'!O19-'2. Income Statement (accum)'!M19</f>
        <v>-13058</v>
      </c>
      <c r="T19" s="48">
        <f>'2. Income Statement (accum)'!P19</f>
        <v>-9370</v>
      </c>
      <c r="U19" s="48">
        <v>9370</v>
      </c>
    </row>
    <row r="20" spans="1:21" x14ac:dyDescent="0.25">
      <c r="A20" s="47" t="s">
        <v>103</v>
      </c>
      <c r="B20" s="48">
        <f>'2. Income Statement (accum)'!B20</f>
        <v>-7762</v>
      </c>
      <c r="C20" s="48">
        <f>'2. Income Statement (accum)'!C20</f>
        <v>-96016</v>
      </c>
      <c r="D20" s="48">
        <f>'2. Income Statement (accum)'!D20</f>
        <v>0</v>
      </c>
      <c r="E20" s="48">
        <f>'2. Income Statement (accum)'!E20-'2. Income Statement (accum)'!D20</f>
        <v>0</v>
      </c>
      <c r="F20" s="48">
        <f>'2. Income Statement (accum)'!F20-'2. Income Statement (accum)'!E20</f>
        <v>0</v>
      </c>
      <c r="G20" s="48">
        <f t="shared" si="3"/>
        <v>0</v>
      </c>
      <c r="H20" s="48">
        <f>'2. Income Statement (accum)'!G20</f>
        <v>-495064</v>
      </c>
      <c r="I20" s="48">
        <f>'2. Income Statement (accum)'!H20-'2. Income Statement (accum)'!G20</f>
        <v>-131868</v>
      </c>
      <c r="J20" s="48">
        <f>'2. Income Statement (accum)'!I20-'2. Income Statement (accum)'!H20</f>
        <v>-146</v>
      </c>
      <c r="K20" s="48">
        <f t="shared" si="4"/>
        <v>-132014</v>
      </c>
      <c r="L20" s="48">
        <f>'2. Income Statement (accum)'!J20</f>
        <v>-26</v>
      </c>
      <c r="M20" s="48">
        <f>'2. Income Statement (accum)'!K20-'2. Income Statement (accum)'!J20</f>
        <v>-1392</v>
      </c>
      <c r="N20" s="48">
        <f>'2. Income Statement (accum)'!L20-'2. Income Statement (accum)'!K20</f>
        <v>-2388</v>
      </c>
      <c r="O20" s="48">
        <f t="shared" si="5"/>
        <v>-3780</v>
      </c>
      <c r="P20" s="48">
        <f>'2. Income Statement (accum)'!M20</f>
        <v>-890</v>
      </c>
      <c r="Q20" s="48"/>
      <c r="R20" s="48"/>
      <c r="S20" s="48">
        <f>'2. Income Statement (accum)'!O20-'2. Income Statement (accum)'!M20</f>
        <v>-7838</v>
      </c>
      <c r="T20" s="48">
        <f>'2. Income Statement (accum)'!P20</f>
        <v>-3844</v>
      </c>
      <c r="U20" s="48">
        <v>1369</v>
      </c>
    </row>
    <row r="21" spans="1:21" x14ac:dyDescent="0.25">
      <c r="A21" s="47" t="s">
        <v>100</v>
      </c>
      <c r="B21" s="48">
        <f>'2. Income Statement (accum)'!B21</f>
        <v>-5047</v>
      </c>
      <c r="C21" s="48">
        <f>'2. Income Statement (accum)'!C21</f>
        <v>-46838</v>
      </c>
      <c r="D21" s="48">
        <f>'2. Income Statement (accum)'!D21</f>
        <v>-72778</v>
      </c>
      <c r="E21" s="48">
        <f>'2. Income Statement (accum)'!E21-'2. Income Statement (accum)'!D21</f>
        <v>-68079</v>
      </c>
      <c r="F21" s="48">
        <f>'2. Income Statement (accum)'!F21-'2. Income Statement (accum)'!E21</f>
        <v>-56746</v>
      </c>
      <c r="G21" s="48">
        <f t="shared" si="3"/>
        <v>-124825</v>
      </c>
      <c r="H21" s="48">
        <f>'2. Income Statement (accum)'!G21</f>
        <v>-138783</v>
      </c>
      <c r="I21" s="48">
        <f>'2. Income Statement (accum)'!H21-'2. Income Statement (accum)'!G21</f>
        <v>12074</v>
      </c>
      <c r="J21" s="48">
        <f>'2. Income Statement (accum)'!I21-'2. Income Statement (accum)'!H21</f>
        <v>5716</v>
      </c>
      <c r="K21" s="48">
        <f t="shared" si="4"/>
        <v>17790</v>
      </c>
      <c r="L21" s="48">
        <f>'2. Income Statement (accum)'!J21</f>
        <v>-96097</v>
      </c>
      <c r="M21" s="48">
        <f>'2. Income Statement (accum)'!K21-'2. Income Statement (accum)'!J21</f>
        <v>-151788</v>
      </c>
      <c r="N21" s="48">
        <f>'2. Income Statement (accum)'!L21-'2. Income Statement (accum)'!K21</f>
        <v>130697</v>
      </c>
      <c r="O21" s="48">
        <f t="shared" si="5"/>
        <v>-21091</v>
      </c>
      <c r="P21" s="48">
        <f>'2. Income Statement (accum)'!M21</f>
        <v>-114003</v>
      </c>
      <c r="Q21" s="48"/>
      <c r="R21" s="48"/>
      <c r="S21" s="48">
        <f>'2. Income Statement (accum)'!O21-'2. Income Statement (accum)'!M21</f>
        <v>-108425</v>
      </c>
      <c r="T21" s="48">
        <f>'2. Income Statement (accum)'!P21</f>
        <v>-55826</v>
      </c>
      <c r="U21" s="48">
        <v>-262166</v>
      </c>
    </row>
    <row r="22" spans="1:21" s="7" customFormat="1" x14ac:dyDescent="0.25">
      <c r="A22" s="14" t="s">
        <v>45</v>
      </c>
      <c r="B22" s="15">
        <v>30025</v>
      </c>
      <c r="C22" s="15">
        <v>408018</v>
      </c>
      <c r="D22" s="15">
        <v>1284297</v>
      </c>
      <c r="E22" s="15">
        <v>913120</v>
      </c>
      <c r="F22" s="15">
        <v>49155</v>
      </c>
      <c r="G22" s="15">
        <v>962275</v>
      </c>
      <c r="H22" s="15">
        <v>1107176</v>
      </c>
      <c r="I22" s="15">
        <v>1567313</v>
      </c>
      <c r="J22" s="15">
        <v>-434256</v>
      </c>
      <c r="K22" s="15">
        <v>1133057</v>
      </c>
      <c r="L22" s="15">
        <v>1690822</v>
      </c>
      <c r="M22" s="15">
        <v>2570977</v>
      </c>
      <c r="N22" s="15">
        <v>-357209</v>
      </c>
      <c r="O22" s="15">
        <v>2213768</v>
      </c>
      <c r="P22" s="15">
        <v>2342624</v>
      </c>
      <c r="Q22" s="15">
        <v>3142139</v>
      </c>
      <c r="R22" s="15">
        <v>-341320</v>
      </c>
      <c r="S22" s="15">
        <v>2800819</v>
      </c>
      <c r="T22" s="15">
        <v>501779</v>
      </c>
      <c r="U22" s="15">
        <v>1987487</v>
      </c>
    </row>
    <row r="24" spans="1:21" x14ac:dyDescent="0.25">
      <c r="A24" s="6" t="s">
        <v>46</v>
      </c>
      <c r="B24" s="4">
        <v>-3970</v>
      </c>
      <c r="C24" s="4">
        <v>-61982</v>
      </c>
      <c r="D24" s="4">
        <v>-100534</v>
      </c>
      <c r="E24" s="4">
        <v>-122924</v>
      </c>
      <c r="F24" s="4">
        <v>-63241</v>
      </c>
      <c r="G24" s="4">
        <v>-186165</v>
      </c>
      <c r="H24" s="4">
        <v>-205306</v>
      </c>
      <c r="I24" s="4">
        <v>-204204</v>
      </c>
      <c r="J24" s="4">
        <v>-450841</v>
      </c>
      <c r="K24" s="4">
        <v>-655045</v>
      </c>
      <c r="L24" s="4">
        <v>-389611</v>
      </c>
      <c r="M24" s="4">
        <v>-476728</v>
      </c>
      <c r="N24" s="4">
        <v>-345616</v>
      </c>
      <c r="O24" s="4">
        <v>-822344</v>
      </c>
      <c r="P24" s="4">
        <v>-769716</v>
      </c>
      <c r="Q24" s="4">
        <v>-508007</v>
      </c>
      <c r="R24" s="4">
        <v>-550532</v>
      </c>
      <c r="S24" s="4">
        <v>-1058539</v>
      </c>
      <c r="T24" s="4">
        <v>-782042</v>
      </c>
      <c r="U24" s="4">
        <v>-410287</v>
      </c>
    </row>
    <row r="25" spans="1:21" x14ac:dyDescent="0.25">
      <c r="A25" s="47" t="s">
        <v>198</v>
      </c>
      <c r="B25" s="48">
        <f>'2. Income Statement (accum)'!B25</f>
        <v>0</v>
      </c>
      <c r="C25" s="48">
        <f>'2. Income Statement (accum)'!C25</f>
        <v>-16090</v>
      </c>
      <c r="D25" s="48">
        <f>'2. Income Statement (accum)'!D25</f>
        <v>-18638</v>
      </c>
      <c r="E25" s="48">
        <f>'2. Income Statement (accum)'!E25-'2. Income Statement (accum)'!D25</f>
        <v>-27104</v>
      </c>
      <c r="F25" s="48">
        <f>'2. Income Statement (accum)'!F25-'2. Income Statement (accum)'!E25</f>
        <v>-19882</v>
      </c>
      <c r="G25" s="48">
        <f t="shared" ref="G25:G35" si="6">F25+E25</f>
        <v>-46986</v>
      </c>
      <c r="H25" s="48">
        <f>'2. Income Statement (accum)'!G25</f>
        <v>-56315</v>
      </c>
      <c r="I25" s="48">
        <f>'2. Income Statement (accum)'!H25-'2. Income Statement (accum)'!G25</f>
        <v>-62284</v>
      </c>
      <c r="J25" s="48">
        <f>'2. Income Statement (accum)'!I25-'2. Income Statement (accum)'!H25</f>
        <v>-211025</v>
      </c>
      <c r="K25" s="48">
        <f t="shared" ref="K25:K35" si="7">J25+I25</f>
        <v>-273309</v>
      </c>
      <c r="L25" s="48">
        <f>'2. Income Statement (accum)'!J25</f>
        <v>-110661</v>
      </c>
      <c r="M25" s="48">
        <f>'2. Income Statement (accum)'!K25-'2. Income Statement (accum)'!J25</f>
        <v>-80228</v>
      </c>
      <c r="N25" s="48">
        <f>'2. Income Statement (accum)'!L25-'2. Income Statement (accum)'!K25</f>
        <v>-147560</v>
      </c>
      <c r="O25" s="48">
        <f t="shared" ref="O25:O35" si="8">N25+M25</f>
        <v>-227788</v>
      </c>
      <c r="P25" s="48">
        <f>'2. Income Statement (accum)'!M25</f>
        <v>-268805</v>
      </c>
      <c r="Q25" s="48"/>
      <c r="R25" s="48"/>
      <c r="S25" s="48">
        <f>'2. Income Statement (accum)'!O25-'2. Income Statement (accum)'!M25</f>
        <v>-440377</v>
      </c>
      <c r="T25" s="48">
        <f>'2. Income Statement (accum)'!P25</f>
        <v>-284577</v>
      </c>
      <c r="U25" s="48">
        <v>-130883</v>
      </c>
    </row>
    <row r="26" spans="1:21" x14ac:dyDescent="0.25">
      <c r="A26" s="47" t="s">
        <v>208</v>
      </c>
      <c r="B26" s="48">
        <f>'2. Income Statement (accum)'!B26</f>
        <v>0</v>
      </c>
      <c r="C26" s="48">
        <f>'2. Income Statement (accum)'!C26</f>
        <v>-19329</v>
      </c>
      <c r="D26" s="48">
        <f>'2. Income Statement (accum)'!D26</f>
        <v>-49077</v>
      </c>
      <c r="E26" s="48">
        <f>'2. Income Statement (accum)'!E26-'2. Income Statement (accum)'!D26</f>
        <v>-50012</v>
      </c>
      <c r="F26" s="48">
        <f>'2. Income Statement (accum)'!F26-'2. Income Statement (accum)'!E26</f>
        <v>-14935</v>
      </c>
      <c r="G26" s="48">
        <f t="shared" si="6"/>
        <v>-64947</v>
      </c>
      <c r="H26" s="48">
        <f>'2. Income Statement (accum)'!G26</f>
        <v>-74645</v>
      </c>
      <c r="I26" s="48">
        <f>'2. Income Statement (accum)'!H26-'2. Income Statement (accum)'!G26</f>
        <v>-85710</v>
      </c>
      <c r="J26" s="48">
        <f>'2. Income Statement (accum)'!I26-'2. Income Statement (accum)'!H26</f>
        <v>-32877</v>
      </c>
      <c r="K26" s="48">
        <f t="shared" si="7"/>
        <v>-118587</v>
      </c>
      <c r="L26" s="48">
        <f>'2. Income Statement (accum)'!J26</f>
        <v>-150568</v>
      </c>
      <c r="M26" s="48">
        <f>'2. Income Statement (accum)'!K26-'2. Income Statement (accum)'!J26</f>
        <v>-170447</v>
      </c>
      <c r="N26" s="48">
        <f>'2. Income Statement (accum)'!L26-'2. Income Statement (accum)'!K26</f>
        <v>-43735</v>
      </c>
      <c r="O26" s="48">
        <f t="shared" si="8"/>
        <v>-214182</v>
      </c>
      <c r="P26" s="48">
        <f>'2. Income Statement (accum)'!M26</f>
        <v>-163471</v>
      </c>
      <c r="Q26" s="48"/>
      <c r="R26" s="48"/>
      <c r="S26" s="48">
        <f>'2. Income Statement (accum)'!O26-'2. Income Statement (accum)'!M26</f>
        <v>-168047</v>
      </c>
      <c r="T26" s="48">
        <f>'2. Income Statement (accum)'!P26</f>
        <v>-104689</v>
      </c>
      <c r="U26" s="48">
        <v>-72037</v>
      </c>
    </row>
    <row r="27" spans="1:21" x14ac:dyDescent="0.25">
      <c r="A27" s="47" t="s">
        <v>209</v>
      </c>
      <c r="B27" s="48">
        <f>'2. Income Statement (accum)'!B27</f>
        <v>-1314</v>
      </c>
      <c r="C27" s="48">
        <f>'2. Income Statement (accum)'!C27</f>
        <v>-5619</v>
      </c>
      <c r="D27" s="48">
        <f>'2. Income Statement (accum)'!D27</f>
        <v>-9919</v>
      </c>
      <c r="E27" s="48">
        <f>'2. Income Statement (accum)'!E27-'2. Income Statement (accum)'!D27</f>
        <v>-2532</v>
      </c>
      <c r="F27" s="48">
        <f>'2. Income Statement (accum)'!F27-'2. Income Statement (accum)'!E27</f>
        <v>-10262</v>
      </c>
      <c r="G27" s="48">
        <f t="shared" si="6"/>
        <v>-12794</v>
      </c>
      <c r="H27" s="48">
        <f>'2. Income Statement (accum)'!G27</f>
        <v>-20223</v>
      </c>
      <c r="I27" s="48">
        <f>'2. Income Statement (accum)'!H27-'2. Income Statement (accum)'!G27</f>
        <v>-8312</v>
      </c>
      <c r="J27" s="48">
        <f>'2. Income Statement (accum)'!I27-'2. Income Statement (accum)'!H27</f>
        <v>-164868</v>
      </c>
      <c r="K27" s="48">
        <f t="shared" si="7"/>
        <v>-173180</v>
      </c>
      <c r="L27" s="48">
        <f>'2. Income Statement (accum)'!J27</f>
        <v>-24677</v>
      </c>
      <c r="M27" s="48">
        <f>'2. Income Statement (accum)'!K27-'2. Income Statement (accum)'!J27</f>
        <v>-53548</v>
      </c>
      <c r="N27" s="48">
        <f>'2. Income Statement (accum)'!L27-'2. Income Statement (accum)'!K27</f>
        <v>-42260</v>
      </c>
      <c r="O27" s="48">
        <f t="shared" si="8"/>
        <v>-95808</v>
      </c>
      <c r="P27" s="48">
        <f>'2. Income Statement (accum)'!M27</f>
        <v>-93152</v>
      </c>
      <c r="Q27" s="48"/>
      <c r="R27" s="48"/>
      <c r="S27" s="48">
        <f>'2. Income Statement (accum)'!O27-'2. Income Statement (accum)'!M27</f>
        <v>-64721</v>
      </c>
      <c r="T27" s="48">
        <f>'2. Income Statement (accum)'!P27</f>
        <v>-50193</v>
      </c>
      <c r="U27" s="48">
        <v>-44909</v>
      </c>
    </row>
    <row r="28" spans="1:21" x14ac:dyDescent="0.25">
      <c r="A28" s="47" t="s">
        <v>210</v>
      </c>
      <c r="B28" s="48">
        <f>'2. Income Statement (accum)'!B28</f>
        <v>0</v>
      </c>
      <c r="C28" s="48">
        <f>'2. Income Statement (accum)'!C28</f>
        <v>0</v>
      </c>
      <c r="D28" s="48">
        <f>'2. Income Statement (accum)'!D28</f>
        <v>-1393</v>
      </c>
      <c r="E28" s="48">
        <f>'2. Income Statement (accum)'!E28-'2. Income Statement (accum)'!D28</f>
        <v>-26681</v>
      </c>
      <c r="F28" s="48">
        <f>'2. Income Statement (accum)'!F28-'2. Income Statement (accum)'!E28</f>
        <v>-1969</v>
      </c>
      <c r="G28" s="48">
        <f t="shared" si="6"/>
        <v>-28650</v>
      </c>
      <c r="H28" s="48">
        <f>'2. Income Statement (accum)'!G28</f>
        <v>-2235</v>
      </c>
      <c r="I28" s="48">
        <f>'2. Income Statement (accum)'!H28-'2. Income Statement (accum)'!G28</f>
        <v>-7966</v>
      </c>
      <c r="J28" s="48">
        <f>'2. Income Statement (accum)'!I28-'2. Income Statement (accum)'!H28</f>
        <v>-6768</v>
      </c>
      <c r="K28" s="48">
        <f t="shared" si="7"/>
        <v>-14734</v>
      </c>
      <c r="L28" s="48">
        <f>'2. Income Statement (accum)'!J28</f>
        <v>-15654</v>
      </c>
      <c r="M28" s="48">
        <f>'2. Income Statement (accum)'!K28-'2. Income Statement (accum)'!J28</f>
        <v>-70830</v>
      </c>
      <c r="N28" s="48">
        <f>'2. Income Statement (accum)'!L28-'2. Income Statement (accum)'!K28</f>
        <v>-23038</v>
      </c>
      <c r="O28" s="48">
        <f t="shared" si="8"/>
        <v>-93868</v>
      </c>
      <c r="P28" s="48">
        <f>'2. Income Statement (accum)'!M28</f>
        <v>-44935</v>
      </c>
      <c r="Q28" s="48"/>
      <c r="R28" s="48"/>
      <c r="S28" s="48">
        <f>'2. Income Statement (accum)'!O28-'2. Income Statement (accum)'!M28</f>
        <v>-90835</v>
      </c>
      <c r="T28" s="48">
        <f>'2. Income Statement (accum)'!P28</f>
        <v>-40935</v>
      </c>
      <c r="U28" s="48">
        <v>-41825</v>
      </c>
    </row>
    <row r="29" spans="1:21" x14ac:dyDescent="0.25">
      <c r="A29" s="47" t="s">
        <v>211</v>
      </c>
      <c r="B29" s="48">
        <f>'2. Income Statement (accum)'!B29</f>
        <v>0</v>
      </c>
      <c r="C29" s="48">
        <f>'2. Income Statement (accum)'!C29</f>
        <v>0</v>
      </c>
      <c r="D29" s="48">
        <f>'2. Income Statement (accum)'!D29</f>
        <v>0</v>
      </c>
      <c r="E29" s="48">
        <f>'2. Income Statement (accum)'!E29-'2. Income Statement (accum)'!D29</f>
        <v>0</v>
      </c>
      <c r="F29" s="48">
        <f>'2. Income Statement (accum)'!F29-'2. Income Statement (accum)'!E29</f>
        <v>0</v>
      </c>
      <c r="G29" s="48">
        <f t="shared" si="6"/>
        <v>0</v>
      </c>
      <c r="H29" s="48">
        <f>'2. Income Statement (accum)'!G29</f>
        <v>0</v>
      </c>
      <c r="I29" s="48">
        <f>'2. Income Statement (accum)'!H29-'2. Income Statement (accum)'!G29</f>
        <v>0</v>
      </c>
      <c r="J29" s="48">
        <f>'2. Income Statement (accum)'!I29-'2. Income Statement (accum)'!H29</f>
        <v>0</v>
      </c>
      <c r="K29" s="48">
        <f t="shared" si="7"/>
        <v>0</v>
      </c>
      <c r="L29" s="48">
        <f>'2. Income Statement (accum)'!J29</f>
        <v>-9389</v>
      </c>
      <c r="M29" s="48">
        <f>'2. Income Statement (accum)'!K29-'2. Income Statement (accum)'!J29</f>
        <v>9389</v>
      </c>
      <c r="N29" s="48">
        <f>'2. Income Statement (accum)'!L29-'2. Income Statement (accum)'!K29</f>
        <v>-15372</v>
      </c>
      <c r="O29" s="48">
        <f t="shared" si="8"/>
        <v>-5983</v>
      </c>
      <c r="P29" s="48">
        <f>'2. Income Statement (accum)'!M29</f>
        <v>-42253</v>
      </c>
      <c r="Q29" s="48"/>
      <c r="R29" s="48"/>
      <c r="S29" s="48">
        <f>'2. Income Statement (accum)'!O29-'2. Income Statement (accum)'!M29</f>
        <v>-123764</v>
      </c>
      <c r="T29" s="48">
        <f>'2. Income Statement (accum)'!P29</f>
        <v>-77442</v>
      </c>
      <c r="U29" s="48">
        <v>-30958</v>
      </c>
    </row>
    <row r="30" spans="1:21" x14ac:dyDescent="0.25">
      <c r="A30" s="47" t="s">
        <v>197</v>
      </c>
      <c r="B30" s="48">
        <f>'2. Income Statement (accum)'!B30</f>
        <v>0</v>
      </c>
      <c r="C30" s="48">
        <f>'2. Income Statement (accum)'!C30</f>
        <v>-953</v>
      </c>
      <c r="D30" s="48">
        <f>'2. Income Statement (accum)'!D30</f>
        <v>-5618</v>
      </c>
      <c r="E30" s="48">
        <f>'2. Income Statement (accum)'!E30-'2. Income Statement (accum)'!D30</f>
        <v>-8665</v>
      </c>
      <c r="F30" s="48">
        <f>'2. Income Statement (accum)'!F30-'2. Income Statement (accum)'!E30</f>
        <v>-94</v>
      </c>
      <c r="G30" s="48">
        <f t="shared" si="6"/>
        <v>-8759</v>
      </c>
      <c r="H30" s="48">
        <f>'2. Income Statement (accum)'!G30</f>
        <v>-17233</v>
      </c>
      <c r="I30" s="48">
        <f>'2. Income Statement (accum)'!H30-'2. Income Statement (accum)'!G30</f>
        <v>-8787</v>
      </c>
      <c r="J30" s="48">
        <f>'2. Income Statement (accum)'!I30-'2. Income Statement (accum)'!H30</f>
        <v>-9143</v>
      </c>
      <c r="K30" s="48">
        <f t="shared" si="7"/>
        <v>-17930</v>
      </c>
      <c r="L30" s="48">
        <f>'2. Income Statement (accum)'!J30</f>
        <v>-11686</v>
      </c>
      <c r="M30" s="48">
        <f>'2. Income Statement (accum)'!K30-'2. Income Statement (accum)'!J30</f>
        <v>-43646</v>
      </c>
      <c r="N30" s="48">
        <f>'2. Income Statement (accum)'!L30-'2. Income Statement (accum)'!K30</f>
        <v>-16940</v>
      </c>
      <c r="O30" s="48">
        <f t="shared" si="8"/>
        <v>-60586</v>
      </c>
      <c r="P30" s="48">
        <f>'2. Income Statement (accum)'!M30</f>
        <v>-39975</v>
      </c>
      <c r="Q30" s="48"/>
      <c r="R30" s="48"/>
      <c r="S30" s="48">
        <f>'2. Income Statement (accum)'!O30-'2. Income Statement (accum)'!M30</f>
        <v>-41622</v>
      </c>
      <c r="T30" s="48">
        <f>'2. Income Statement (accum)'!P30</f>
        <v>-43395</v>
      </c>
      <c r="U30" s="48">
        <v>-57897</v>
      </c>
    </row>
    <row r="31" spans="1:21" x14ac:dyDescent="0.25">
      <c r="A31" s="47" t="s">
        <v>204</v>
      </c>
      <c r="B31" s="48">
        <f>'2. Income Statement (accum)'!B31</f>
        <v>0</v>
      </c>
      <c r="C31" s="48">
        <f>'2. Income Statement (accum)'!C31</f>
        <v>0</v>
      </c>
      <c r="D31" s="48">
        <f>'2. Income Statement (accum)'!D31</f>
        <v>0</v>
      </c>
      <c r="E31" s="48">
        <f>'2. Income Statement (accum)'!E31-'2. Income Statement (accum)'!D31</f>
        <v>0</v>
      </c>
      <c r="F31" s="48">
        <f>'2. Income Statement (accum)'!F31-'2. Income Statement (accum)'!E31</f>
        <v>0</v>
      </c>
      <c r="G31" s="48">
        <f t="shared" si="6"/>
        <v>0</v>
      </c>
      <c r="H31" s="48">
        <f>'2. Income Statement (accum)'!G31</f>
        <v>0</v>
      </c>
      <c r="I31" s="48">
        <f>'2. Income Statement (accum)'!H31-'2. Income Statement (accum)'!G31</f>
        <v>-8296</v>
      </c>
      <c r="J31" s="48">
        <f>'2. Income Statement (accum)'!I31-'2. Income Statement (accum)'!H31</f>
        <v>-7957</v>
      </c>
      <c r="K31" s="48">
        <f t="shared" si="7"/>
        <v>-16253</v>
      </c>
      <c r="L31" s="48">
        <f>'2. Income Statement (accum)'!J31</f>
        <v>-9135</v>
      </c>
      <c r="M31" s="48">
        <f>'2. Income Statement (accum)'!K31-'2. Income Statement (accum)'!J31</f>
        <v>-2318</v>
      </c>
      <c r="N31" s="48">
        <f>'2. Income Statement (accum)'!L31-'2. Income Statement (accum)'!K31</f>
        <v>-17314</v>
      </c>
      <c r="O31" s="48">
        <f t="shared" si="8"/>
        <v>-19632</v>
      </c>
      <c r="P31" s="48">
        <f>'2. Income Statement (accum)'!M31</f>
        <v>-23588</v>
      </c>
      <c r="Q31" s="48"/>
      <c r="R31" s="48"/>
      <c r="S31" s="48">
        <f>'2. Income Statement (accum)'!O31-'2. Income Statement (accum)'!M31</f>
        <v>-21938</v>
      </c>
      <c r="T31" s="48">
        <f>'2. Income Statement (accum)'!P31</f>
        <v>-11621</v>
      </c>
      <c r="U31" s="48">
        <v>-10273</v>
      </c>
    </row>
    <row r="32" spans="1:21" x14ac:dyDescent="0.25">
      <c r="A32" s="47" t="s">
        <v>212</v>
      </c>
      <c r="B32" s="48">
        <f>'2. Income Statement (accum)'!B32</f>
        <v>-1571</v>
      </c>
      <c r="C32" s="48">
        <f>'2. Income Statement (accum)'!C32</f>
        <v>-1955</v>
      </c>
      <c r="D32" s="48">
        <f>'2. Income Statement (accum)'!D32</f>
        <v>0</v>
      </c>
      <c r="E32" s="48">
        <f>'2. Income Statement (accum)'!E32-'2. Income Statement (accum)'!D32</f>
        <v>0</v>
      </c>
      <c r="F32" s="48">
        <f>'2. Income Statement (accum)'!F32-'2. Income Statement (accum)'!E32</f>
        <v>-2337</v>
      </c>
      <c r="G32" s="48">
        <f t="shared" si="6"/>
        <v>-2337</v>
      </c>
      <c r="H32" s="48">
        <f>'2. Income Statement (accum)'!G32</f>
        <v>-2550</v>
      </c>
      <c r="I32" s="48">
        <f>'2. Income Statement (accum)'!H32-'2. Income Statement (accum)'!G32</f>
        <v>-5453</v>
      </c>
      <c r="J32" s="48">
        <f>'2. Income Statement (accum)'!I32-'2. Income Statement (accum)'!H32</f>
        <v>-1990</v>
      </c>
      <c r="K32" s="48">
        <f t="shared" si="7"/>
        <v>-7443</v>
      </c>
      <c r="L32" s="48">
        <f>'2. Income Statement (accum)'!J32</f>
        <v>-8677</v>
      </c>
      <c r="M32" s="48">
        <f>'2. Income Statement (accum)'!K32-'2. Income Statement (accum)'!J32</f>
        <v>-9869</v>
      </c>
      <c r="N32" s="48">
        <f>'2. Income Statement (accum)'!L32-'2. Income Statement (accum)'!K32</f>
        <v>-11317</v>
      </c>
      <c r="O32" s="48">
        <f t="shared" si="8"/>
        <v>-21186</v>
      </c>
      <c r="P32" s="48">
        <f>'2. Income Statement (accum)'!M32</f>
        <v>-16155</v>
      </c>
      <c r="Q32" s="48"/>
      <c r="R32" s="48"/>
      <c r="S32" s="48">
        <f>'2. Income Statement (accum)'!O32-'2. Income Statement (accum)'!M32</f>
        <v>-63346</v>
      </c>
      <c r="T32" s="48">
        <f>'2. Income Statement (accum)'!P32</f>
        <v>-22098</v>
      </c>
      <c r="U32" s="48">
        <v>-6953</v>
      </c>
    </row>
    <row r="33" spans="1:21" x14ac:dyDescent="0.25">
      <c r="A33" s="47" t="s">
        <v>201</v>
      </c>
      <c r="B33" s="48">
        <f>'2. Income Statement (accum)'!B33</f>
        <v>0</v>
      </c>
      <c r="C33" s="48">
        <f>'2. Income Statement (accum)'!C33</f>
        <v>-2221</v>
      </c>
      <c r="D33" s="48">
        <f>'2. Income Statement (accum)'!D33</f>
        <v>-1832</v>
      </c>
      <c r="E33" s="48">
        <f>'2. Income Statement (accum)'!E33-'2. Income Statement (accum)'!D33</f>
        <v>-576</v>
      </c>
      <c r="F33" s="48">
        <f>'2. Income Statement (accum)'!F33-'2. Income Statement (accum)'!E33</f>
        <v>-798</v>
      </c>
      <c r="G33" s="48">
        <f t="shared" si="6"/>
        <v>-1374</v>
      </c>
      <c r="H33" s="48">
        <f>'2. Income Statement (accum)'!G33</f>
        <v>-1349</v>
      </c>
      <c r="I33" s="48">
        <f>'2. Income Statement (accum)'!H33-'2. Income Statement (accum)'!G33</f>
        <v>-701</v>
      </c>
      <c r="J33" s="48">
        <f>'2. Income Statement (accum)'!I33-'2. Income Statement (accum)'!H33</f>
        <v>-1086</v>
      </c>
      <c r="K33" s="48">
        <f t="shared" si="7"/>
        <v>-1787</v>
      </c>
      <c r="L33" s="48">
        <f>'2. Income Statement (accum)'!J33</f>
        <v>-7704</v>
      </c>
      <c r="M33" s="48">
        <f>'2. Income Statement (accum)'!K33-'2. Income Statement (accum)'!J33</f>
        <v>-2789</v>
      </c>
      <c r="N33" s="48">
        <f>'2. Income Statement (accum)'!L33-'2. Income Statement (accum)'!K33</f>
        <v>-3386</v>
      </c>
      <c r="O33" s="48">
        <f t="shared" si="8"/>
        <v>-6175</v>
      </c>
      <c r="P33" s="48">
        <f>'2. Income Statement (accum)'!M33</f>
        <v>-9382</v>
      </c>
      <c r="Q33" s="48"/>
      <c r="R33" s="48"/>
      <c r="S33" s="48">
        <f>'2. Income Statement (accum)'!O33-'2. Income Statement (accum)'!M33</f>
        <v>-11285</v>
      </c>
      <c r="T33" s="48">
        <f>'2. Income Statement (accum)'!P33</f>
        <v>-32692</v>
      </c>
      <c r="U33" s="48">
        <v>-10600</v>
      </c>
    </row>
    <row r="34" spans="1:21" x14ac:dyDescent="0.25">
      <c r="A34" s="47" t="s">
        <v>199</v>
      </c>
      <c r="B34" s="48">
        <f>'2. Income Statement (accum)'!B34</f>
        <v>-466</v>
      </c>
      <c r="C34" s="48">
        <f>'2. Income Statement (accum)'!C34</f>
        <v>-6746</v>
      </c>
      <c r="D34" s="48">
        <f>'2. Income Statement (accum)'!D34</f>
        <v>-9400</v>
      </c>
      <c r="E34" s="48">
        <f>'2. Income Statement (accum)'!E34-'2. Income Statement (accum)'!D34</f>
        <v>-4747</v>
      </c>
      <c r="F34" s="48">
        <f>'2. Income Statement (accum)'!F34-'2. Income Statement (accum)'!E34</f>
        <v>-3538</v>
      </c>
      <c r="G34" s="48">
        <f t="shared" si="6"/>
        <v>-8285</v>
      </c>
      <c r="H34" s="48">
        <f>'2. Income Statement (accum)'!G34</f>
        <v>-11856</v>
      </c>
      <c r="I34" s="48">
        <f>'2. Income Statement (accum)'!H34-'2. Income Statement (accum)'!G34</f>
        <v>-5946</v>
      </c>
      <c r="J34" s="48">
        <f>'2. Income Statement (accum)'!I34-'2. Income Statement (accum)'!H34</f>
        <v>-3877</v>
      </c>
      <c r="K34" s="48">
        <f t="shared" si="7"/>
        <v>-9823</v>
      </c>
      <c r="L34" s="48">
        <f>'2. Income Statement (accum)'!J34</f>
        <v>-499</v>
      </c>
      <c r="M34" s="48">
        <f>'2. Income Statement (accum)'!K34-'2. Income Statement (accum)'!J34</f>
        <v>-10248</v>
      </c>
      <c r="N34" s="48">
        <f>'2. Income Statement (accum)'!L34-'2. Income Statement (accum)'!K34</f>
        <v>-4664</v>
      </c>
      <c r="O34" s="48">
        <f t="shared" si="8"/>
        <v>-14912</v>
      </c>
      <c r="P34" s="48">
        <f>'2. Income Statement (accum)'!M34</f>
        <v>-6523</v>
      </c>
      <c r="Q34" s="48"/>
      <c r="R34" s="48"/>
      <c r="S34" s="48">
        <f>'2. Income Statement (accum)'!O34-'2. Income Statement (accum)'!M34</f>
        <v>-10180</v>
      </c>
      <c r="T34" s="48">
        <f>'2. Income Statement (accum)'!P34</f>
        <v>-3455</v>
      </c>
      <c r="U34" s="48">
        <v>-2933</v>
      </c>
    </row>
    <row r="35" spans="1:21" x14ac:dyDescent="0.25">
      <c r="A35" s="47" t="s">
        <v>100</v>
      </c>
      <c r="B35" s="48">
        <f>'2. Income Statement (accum)'!B35</f>
        <v>-619</v>
      </c>
      <c r="C35" s="48">
        <f>'2. Income Statement (accum)'!C35</f>
        <v>-9069</v>
      </c>
      <c r="D35" s="48">
        <f>'2. Income Statement (accum)'!D35</f>
        <v>-4657</v>
      </c>
      <c r="E35" s="48">
        <f>'2. Income Statement (accum)'!E35-'2. Income Statement (accum)'!D35</f>
        <v>-2607</v>
      </c>
      <c r="F35" s="48">
        <f>'2. Income Statement (accum)'!F35-'2. Income Statement (accum)'!E35</f>
        <v>-9426</v>
      </c>
      <c r="G35" s="48">
        <f t="shared" si="6"/>
        <v>-12033</v>
      </c>
      <c r="H35" s="48">
        <f>'2. Income Statement (accum)'!G35</f>
        <v>-18900</v>
      </c>
      <c r="I35" s="48">
        <f>'2. Income Statement (accum)'!H35-'2. Income Statement (accum)'!G35</f>
        <v>-10749</v>
      </c>
      <c r="J35" s="48">
        <f>'2. Income Statement (accum)'!I35-'2. Income Statement (accum)'!H35</f>
        <v>-11250</v>
      </c>
      <c r="K35" s="48">
        <f t="shared" si="7"/>
        <v>-21999</v>
      </c>
      <c r="L35" s="48">
        <f>'2. Income Statement (accum)'!J35</f>
        <v>-40961</v>
      </c>
      <c r="M35" s="48">
        <f>'2. Income Statement (accum)'!K35-'2. Income Statement (accum)'!J35</f>
        <v>-42194</v>
      </c>
      <c r="N35" s="48">
        <f>'2. Income Statement (accum)'!L35-'2. Income Statement (accum)'!K35</f>
        <v>-20030</v>
      </c>
      <c r="O35" s="48">
        <f t="shared" si="8"/>
        <v>-62224</v>
      </c>
      <c r="P35" s="48">
        <f>'2. Income Statement (accum)'!M35</f>
        <v>-61477</v>
      </c>
      <c r="Q35" s="48"/>
      <c r="R35" s="48"/>
      <c r="S35" s="48">
        <f>'2. Income Statement (accum)'!O35-'2. Income Statement (accum)'!M35</f>
        <v>-22424</v>
      </c>
      <c r="T35" s="48">
        <f>'2. Income Statement (accum)'!P35</f>
        <v>-110945</v>
      </c>
      <c r="U35" s="48">
        <v>-1019</v>
      </c>
    </row>
    <row r="36" spans="1:21" x14ac:dyDescent="0.25">
      <c r="A36" s="6" t="s">
        <v>47</v>
      </c>
      <c r="B36" s="4">
        <v>22</v>
      </c>
      <c r="C36" s="4">
        <v>1658</v>
      </c>
      <c r="D36" s="4">
        <v>2357</v>
      </c>
      <c r="E36" s="4">
        <v>581</v>
      </c>
      <c r="F36" s="4">
        <v>46574</v>
      </c>
      <c r="G36" s="4">
        <v>47155</v>
      </c>
      <c r="H36" s="4">
        <v>12107</v>
      </c>
      <c r="I36" s="4">
        <v>20419</v>
      </c>
      <c r="J36" s="4">
        <v>26277</v>
      </c>
      <c r="K36" s="4">
        <v>46696</v>
      </c>
      <c r="L36" s="4">
        <v>29708</v>
      </c>
      <c r="M36" s="4">
        <v>41744</v>
      </c>
      <c r="N36" s="4">
        <v>-27442</v>
      </c>
      <c r="O36" s="4">
        <v>14302</v>
      </c>
      <c r="P36" s="4">
        <v>9801</v>
      </c>
      <c r="Q36" s="4">
        <v>4055</v>
      </c>
      <c r="R36" s="4">
        <v>10713</v>
      </c>
      <c r="S36" s="4">
        <v>14768</v>
      </c>
      <c r="T36" s="4">
        <v>8995</v>
      </c>
      <c r="U36" s="4">
        <v>13693</v>
      </c>
    </row>
    <row r="37" spans="1:21" x14ac:dyDescent="0.25">
      <c r="A37" s="47" t="s">
        <v>98</v>
      </c>
      <c r="B37" s="48">
        <f>'2. Income Statement (accum)'!B37</f>
        <v>0</v>
      </c>
      <c r="C37" s="48">
        <f>'2. Income Statement (accum)'!C37</f>
        <v>0</v>
      </c>
      <c r="D37" s="48">
        <f>'2. Income Statement (accum)'!D37</f>
        <v>0</v>
      </c>
      <c r="E37" s="48">
        <f>'2. Income Statement (accum)'!E37-'2. Income Statement (accum)'!D37</f>
        <v>0</v>
      </c>
      <c r="F37" s="48">
        <f>'2. Income Statement (accum)'!F37-'2. Income Statement (accum)'!E37</f>
        <v>35712</v>
      </c>
      <c r="G37" s="48">
        <f t="shared" ref="G37:G41" si="9">F37+E37</f>
        <v>35712</v>
      </c>
      <c r="H37" s="48">
        <f>'2. Income Statement (accum)'!G37</f>
        <v>0</v>
      </c>
      <c r="I37" s="48">
        <f>'2. Income Statement (accum)'!H37-'2. Income Statement (accum)'!G37</f>
        <v>0</v>
      </c>
      <c r="J37" s="48">
        <f>'2. Income Statement (accum)'!I37-'2. Income Statement (accum)'!H37</f>
        <v>22764</v>
      </c>
      <c r="K37" s="48">
        <f t="shared" ref="K37:K41" si="10">J37+I37</f>
        <v>22764</v>
      </c>
      <c r="L37" s="48">
        <f>'2. Income Statement (accum)'!J37</f>
        <v>5691</v>
      </c>
      <c r="M37" s="48">
        <f>'2. Income Statement (accum)'!K37-'2. Income Statement (accum)'!J37</f>
        <v>2846</v>
      </c>
      <c r="N37" s="48">
        <f>'2. Income Statement (accum)'!L37-'2. Income Statement (accum)'!K37</f>
        <v>2845</v>
      </c>
      <c r="O37" s="48">
        <f t="shared" ref="O37:O41" si="11">N37+M37</f>
        <v>5691</v>
      </c>
      <c r="P37" s="48">
        <f>'2. Income Statement (accum)'!M37</f>
        <v>5691</v>
      </c>
      <c r="Q37" s="48"/>
      <c r="R37" s="48"/>
      <c r="S37" s="48">
        <f>'2. Income Statement (accum)'!O37-'2. Income Statement (accum)'!M37</f>
        <v>5691</v>
      </c>
      <c r="T37" s="48">
        <f>'2. Income Statement (accum)'!P37</f>
        <v>0</v>
      </c>
      <c r="U37" s="48"/>
    </row>
    <row r="38" spans="1:21" x14ac:dyDescent="0.25">
      <c r="A38" s="47" t="s">
        <v>213</v>
      </c>
      <c r="B38" s="48">
        <f>'2. Income Statement (accum)'!B38</f>
        <v>0</v>
      </c>
      <c r="C38" s="48">
        <f>'2. Income Statement (accum)'!C38</f>
        <v>0</v>
      </c>
      <c r="D38" s="48">
        <f>'2. Income Statement (accum)'!D38</f>
        <v>0</v>
      </c>
      <c r="E38" s="48">
        <f>'2. Income Statement (accum)'!E38-'2. Income Statement (accum)'!D38</f>
        <v>0</v>
      </c>
      <c r="F38" s="48">
        <f>'2. Income Statement (accum)'!F38-'2. Income Statement (accum)'!E38</f>
        <v>0</v>
      </c>
      <c r="G38" s="48">
        <f t="shared" si="9"/>
        <v>0</v>
      </c>
      <c r="H38" s="48">
        <f>'2. Income Statement (accum)'!G38</f>
        <v>0</v>
      </c>
      <c r="I38" s="48">
        <f>'2. Income Statement (accum)'!H38-'2. Income Statement (accum)'!G38</f>
        <v>0</v>
      </c>
      <c r="J38" s="48">
        <f>'2. Income Statement (accum)'!I38-'2. Income Statement (accum)'!H38</f>
        <v>0</v>
      </c>
      <c r="K38" s="48">
        <f t="shared" si="10"/>
        <v>0</v>
      </c>
      <c r="L38" s="48">
        <f>'2. Income Statement (accum)'!J38</f>
        <v>13890</v>
      </c>
      <c r="M38" s="48">
        <f>'2. Income Statement (accum)'!K38-'2. Income Statement (accum)'!J38</f>
        <v>0</v>
      </c>
      <c r="N38" s="48">
        <f>'2. Income Statement (accum)'!L38-'2. Income Statement (accum)'!K38</f>
        <v>2062</v>
      </c>
      <c r="O38" s="48">
        <f t="shared" si="11"/>
        <v>2062</v>
      </c>
      <c r="P38" s="48">
        <f>'2. Income Statement (accum)'!M38</f>
        <v>1000</v>
      </c>
      <c r="Q38" s="48"/>
      <c r="R38" s="48"/>
      <c r="S38" s="48">
        <f>'2. Income Statement (accum)'!O38-'2. Income Statement (accum)'!M38</f>
        <v>0</v>
      </c>
      <c r="T38" s="48">
        <f>'2. Income Statement (accum)'!P38</f>
        <v>0</v>
      </c>
      <c r="U38" s="48"/>
    </row>
    <row r="39" spans="1:21" x14ac:dyDescent="0.25">
      <c r="A39" s="47" t="s">
        <v>100</v>
      </c>
      <c r="B39" s="48">
        <f>'2. Income Statement (accum)'!B39</f>
        <v>22</v>
      </c>
      <c r="C39" s="48">
        <f>'2. Income Statement (accum)'!C39</f>
        <v>1658</v>
      </c>
      <c r="D39" s="48">
        <f>'2. Income Statement (accum)'!D39</f>
        <v>0</v>
      </c>
      <c r="E39" s="48">
        <f>'2. Income Statement (accum)'!E39-'2. Income Statement (accum)'!D39</f>
        <v>2938</v>
      </c>
      <c r="F39" s="48">
        <f>'2. Income Statement (accum)'!F39-'2. Income Statement (accum)'!E39</f>
        <v>3666</v>
      </c>
      <c r="G39" s="48">
        <f t="shared" si="9"/>
        <v>6604</v>
      </c>
      <c r="H39" s="48">
        <f>'2. Income Statement (accum)'!G39</f>
        <v>12107</v>
      </c>
      <c r="I39" s="48">
        <f>'2. Income Statement (accum)'!H39-'2. Income Statement (accum)'!G39</f>
        <v>1228</v>
      </c>
      <c r="J39" s="48">
        <f>'2. Income Statement (accum)'!I39-'2. Income Statement (accum)'!H39</f>
        <v>2819</v>
      </c>
      <c r="K39" s="48">
        <f t="shared" si="10"/>
        <v>4047</v>
      </c>
      <c r="L39" s="48">
        <f>'2. Income Statement (accum)'!J39</f>
        <v>10127</v>
      </c>
      <c r="M39" s="48">
        <f>'2. Income Statement (accum)'!K39-'2. Income Statement (accum)'!J39</f>
        <v>38898</v>
      </c>
      <c r="N39" s="48">
        <f>'2. Income Statement (accum)'!L39-'2. Income Statement (accum)'!K39</f>
        <v>-32349</v>
      </c>
      <c r="O39" s="48">
        <f t="shared" si="11"/>
        <v>6549</v>
      </c>
      <c r="P39" s="48">
        <f>'2. Income Statement (accum)'!M39</f>
        <v>3110</v>
      </c>
      <c r="Q39" s="48"/>
      <c r="R39" s="48"/>
      <c r="S39" s="48">
        <f>'2. Income Statement (accum)'!O39-'2. Income Statement (accum)'!M39</f>
        <v>9077</v>
      </c>
      <c r="T39" s="48">
        <f>'2. Income Statement (accum)'!P39</f>
        <v>8995</v>
      </c>
      <c r="U39" s="48"/>
    </row>
    <row r="40" spans="1:21" x14ac:dyDescent="0.25">
      <c r="A40" s="47" t="s">
        <v>226</v>
      </c>
      <c r="B40" s="48">
        <f>'2. Income Statement (accum)'!B40</f>
        <v>0</v>
      </c>
      <c r="C40" s="48">
        <f>'2. Income Statement (accum)'!C40</f>
        <v>0</v>
      </c>
      <c r="D40" s="48">
        <f>'2. Income Statement (accum)'!D40</f>
        <v>0</v>
      </c>
      <c r="E40" s="48">
        <f>'2. Income Statement (accum)'!E40-'2. Income Statement (accum)'!D40</f>
        <v>0</v>
      </c>
      <c r="F40" s="48">
        <f>'2. Income Statement (accum)'!F40-'2. Income Statement (accum)'!E40</f>
        <v>0</v>
      </c>
      <c r="G40" s="48">
        <f t="shared" si="9"/>
        <v>0</v>
      </c>
      <c r="H40" s="48">
        <f>'2. Income Statement (accum)'!G40</f>
        <v>0</v>
      </c>
      <c r="I40" s="48">
        <f>'2. Income Statement (accum)'!H40-'2. Income Statement (accum)'!G40</f>
        <v>19191</v>
      </c>
      <c r="J40" s="48">
        <f>'2. Income Statement (accum)'!I40-'2. Income Statement (accum)'!H40</f>
        <v>694</v>
      </c>
      <c r="K40" s="48">
        <f t="shared" si="10"/>
        <v>19885</v>
      </c>
      <c r="L40" s="48">
        <f>'2. Income Statement (accum)'!J40</f>
        <v>0</v>
      </c>
      <c r="M40" s="48">
        <f>'2. Income Statement (accum)'!K40-'2. Income Statement (accum)'!J40</f>
        <v>0</v>
      </c>
      <c r="N40" s="48">
        <f>'2. Income Statement (accum)'!L40-'2. Income Statement (accum)'!K40</f>
        <v>0</v>
      </c>
      <c r="O40" s="48">
        <f t="shared" si="11"/>
        <v>0</v>
      </c>
      <c r="P40" s="48">
        <f>'2. Income Statement (accum)'!M40</f>
        <v>0</v>
      </c>
      <c r="Q40" s="48"/>
      <c r="R40" s="48"/>
      <c r="S40" s="48">
        <f>'2. Income Statement (accum)'!O40-'2. Income Statement (accum)'!M40</f>
        <v>0</v>
      </c>
      <c r="T40" s="48">
        <f>'2. Income Statement (accum)'!P40</f>
        <v>0</v>
      </c>
      <c r="U40" s="48"/>
    </row>
    <row r="41" spans="1:21" x14ac:dyDescent="0.25">
      <c r="A41" s="47" t="s">
        <v>63</v>
      </c>
      <c r="B41" s="48">
        <f>'2. Income Statement (accum)'!B41</f>
        <v>0</v>
      </c>
      <c r="C41" s="48">
        <f>'2. Income Statement (accum)'!C41</f>
        <v>0</v>
      </c>
      <c r="D41" s="48">
        <f>'2. Income Statement (accum)'!D41</f>
        <v>0</v>
      </c>
      <c r="E41" s="48">
        <f>'2. Income Statement (accum)'!E41-'2. Income Statement (accum)'!D41</f>
        <v>0</v>
      </c>
      <c r="F41" s="48">
        <f>'2. Income Statement (accum)'!F41-'2. Income Statement (accum)'!E41</f>
        <v>7196</v>
      </c>
      <c r="G41" s="48">
        <f t="shared" si="9"/>
        <v>7196</v>
      </c>
      <c r="H41" s="48">
        <f>'2. Income Statement (accum)'!G41</f>
        <v>0</v>
      </c>
      <c r="I41" s="48">
        <f>'2. Income Statement (accum)'!H41-'2. Income Statement (accum)'!G41</f>
        <v>0</v>
      </c>
      <c r="J41" s="48">
        <f>'2. Income Statement (accum)'!I41-'2. Income Statement (accum)'!H41</f>
        <v>0</v>
      </c>
      <c r="K41" s="48">
        <f t="shared" si="10"/>
        <v>0</v>
      </c>
      <c r="L41" s="48">
        <f>'2. Income Statement (accum)'!J41</f>
        <v>0</v>
      </c>
      <c r="M41" s="48">
        <f>'2. Income Statement (accum)'!K41-'2. Income Statement (accum)'!J41</f>
        <v>0</v>
      </c>
      <c r="N41" s="48">
        <f>'2. Income Statement (accum)'!L41-'2. Income Statement (accum)'!K41</f>
        <v>0</v>
      </c>
      <c r="O41" s="48">
        <f t="shared" si="11"/>
        <v>0</v>
      </c>
      <c r="P41" s="48">
        <f>'2. Income Statement (accum)'!M41</f>
        <v>0</v>
      </c>
      <c r="Q41" s="48"/>
      <c r="R41" s="48"/>
      <c r="S41" s="48">
        <f>'2. Income Statement (accum)'!O41-'2. Income Statement (accum)'!M41</f>
        <v>0</v>
      </c>
      <c r="T41" s="48">
        <f>'2. Income Statement (accum)'!P41</f>
        <v>0</v>
      </c>
      <c r="U41" s="48"/>
    </row>
    <row r="42" spans="1:21" x14ac:dyDescent="0.25">
      <c r="A42" s="6" t="s">
        <v>48</v>
      </c>
      <c r="B42" s="4">
        <v>0</v>
      </c>
      <c r="C42" s="4">
        <v>-118494</v>
      </c>
      <c r="D42" s="4">
        <v>-55791</v>
      </c>
      <c r="E42" s="4">
        <v>-3932</v>
      </c>
      <c r="F42" s="4">
        <v>-15213</v>
      </c>
      <c r="G42" s="4">
        <v>-19145</v>
      </c>
      <c r="H42" s="4">
        <v>-4106</v>
      </c>
      <c r="I42" s="4">
        <v>-6607</v>
      </c>
      <c r="J42" s="4">
        <v>-20830</v>
      </c>
      <c r="K42" s="4">
        <v>-27437</v>
      </c>
      <c r="L42" s="4">
        <v>-46449</v>
      </c>
      <c r="M42" s="4">
        <v>2618</v>
      </c>
      <c r="N42" s="4">
        <v>-7636</v>
      </c>
      <c r="O42" s="4">
        <v>-5018</v>
      </c>
      <c r="P42" s="4">
        <v>-36054</v>
      </c>
      <c r="Q42" s="4">
        <v>-18962</v>
      </c>
      <c r="R42" s="4">
        <v>-73104</v>
      </c>
      <c r="S42" s="4">
        <v>-92066</v>
      </c>
      <c r="T42" s="4">
        <v>-337343</v>
      </c>
      <c r="U42" s="4">
        <v>-64313</v>
      </c>
    </row>
    <row r="43" spans="1:21" x14ac:dyDescent="0.25">
      <c r="A43" s="47" t="s">
        <v>227</v>
      </c>
      <c r="B43" s="48">
        <f>'2. Income Statement (accum)'!B43</f>
        <v>0</v>
      </c>
      <c r="C43" s="48">
        <f>'2. Income Statement (accum)'!C43</f>
        <v>-6084</v>
      </c>
      <c r="D43" s="48">
        <f>'2. Income Statement (accum)'!D43</f>
        <v>-3904</v>
      </c>
      <c r="E43" s="48">
        <f>'2. Income Statement (accum)'!E43-'2. Income Statement (accum)'!D43</f>
        <v>-1939</v>
      </c>
      <c r="F43" s="48">
        <f>'2. Income Statement (accum)'!F43-'2. Income Statement (accum)'!E43</f>
        <v>-15891</v>
      </c>
      <c r="G43" s="48">
        <f t="shared" ref="G43:G46" si="12">F43+E43</f>
        <v>-17830</v>
      </c>
      <c r="H43" s="48">
        <f>'2. Income Statement (accum)'!G43</f>
        <v>-3815</v>
      </c>
      <c r="I43" s="48">
        <f>'2. Income Statement (accum)'!H43-'2. Income Statement (accum)'!G43</f>
        <v>-3166</v>
      </c>
      <c r="J43" s="48">
        <f>'2. Income Statement (accum)'!I43-'2. Income Statement (accum)'!H43</f>
        <v>-4892</v>
      </c>
      <c r="K43" s="48">
        <f t="shared" ref="K43:K46" si="13">J43+I43</f>
        <v>-8058</v>
      </c>
      <c r="L43" s="48">
        <f>'2. Income Statement (accum)'!J43</f>
        <v>-16252</v>
      </c>
      <c r="M43" s="48">
        <f>'2. Income Statement (accum)'!K43-'2. Income Statement (accum)'!J43</f>
        <v>5707</v>
      </c>
      <c r="N43" s="48">
        <f>'2. Income Statement (accum)'!L43-'2. Income Statement (accum)'!K43</f>
        <v>-2513</v>
      </c>
      <c r="O43" s="48">
        <f t="shared" ref="O43:O46" si="14">N43+M43</f>
        <v>3194</v>
      </c>
      <c r="P43" s="48">
        <f>'2. Income Statement (accum)'!M43</f>
        <v>-2185</v>
      </c>
      <c r="Q43" s="48"/>
      <c r="R43" s="48"/>
      <c r="S43" s="48">
        <f>'2. Income Statement (accum)'!O43-'2. Income Statement (accum)'!M43</f>
        <v>-35276</v>
      </c>
      <c r="T43" s="48">
        <f>'2. Income Statement (accum)'!P43</f>
        <v>-273697</v>
      </c>
      <c r="U43" s="48">
        <v>3574</v>
      </c>
    </row>
    <row r="44" spans="1:21" x14ac:dyDescent="0.25">
      <c r="A44" s="47" t="s">
        <v>100</v>
      </c>
      <c r="B44" s="48">
        <f>'2. Income Statement (accum)'!B44</f>
        <v>0</v>
      </c>
      <c r="C44" s="48">
        <f>'2. Income Statement (accum)'!C44</f>
        <v>-244</v>
      </c>
      <c r="D44" s="48">
        <f>'2. Income Statement (accum)'!D44</f>
        <v>-2342</v>
      </c>
      <c r="E44" s="48">
        <f>'2. Income Statement (accum)'!E44-'2. Income Statement (accum)'!D44</f>
        <v>-1993</v>
      </c>
      <c r="F44" s="48">
        <f>'2. Income Statement (accum)'!F44-'2. Income Statement (accum)'!E44</f>
        <v>678</v>
      </c>
      <c r="G44" s="48">
        <f t="shared" si="12"/>
        <v>-1315</v>
      </c>
      <c r="H44" s="48">
        <f>'2. Income Statement (accum)'!G44</f>
        <v>-291</v>
      </c>
      <c r="I44" s="48">
        <f>'2. Income Statement (accum)'!H44-'2. Income Statement (accum)'!G44</f>
        <v>-3441</v>
      </c>
      <c r="J44" s="48">
        <f>'2. Income Statement (accum)'!I44-'2. Income Statement (accum)'!H44</f>
        <v>-15938</v>
      </c>
      <c r="K44" s="48">
        <f t="shared" si="13"/>
        <v>-19379</v>
      </c>
      <c r="L44" s="48">
        <f>'2. Income Statement (accum)'!J44</f>
        <v>-30197</v>
      </c>
      <c r="M44" s="48">
        <f>'2. Income Statement (accum)'!K44-'2. Income Statement (accum)'!J44</f>
        <v>-3089</v>
      </c>
      <c r="N44" s="48">
        <f>'2. Income Statement (accum)'!L44-'2. Income Statement (accum)'!K44</f>
        <v>-5123</v>
      </c>
      <c r="O44" s="48">
        <f t="shared" si="14"/>
        <v>-8212</v>
      </c>
      <c r="P44" s="48">
        <f>'2. Income Statement (accum)'!M44</f>
        <v>-33869</v>
      </c>
      <c r="Q44" s="48"/>
      <c r="R44" s="48"/>
      <c r="S44" s="48">
        <f>'2. Income Statement (accum)'!O44-'2. Income Statement (accum)'!M44</f>
        <v>-56790</v>
      </c>
      <c r="T44" s="48">
        <f>'2. Income Statement (accum)'!P44</f>
        <v>-63646</v>
      </c>
      <c r="U44" s="48">
        <v>-67887</v>
      </c>
    </row>
    <row r="45" spans="1:21" x14ac:dyDescent="0.25">
      <c r="A45" s="47" t="s">
        <v>229</v>
      </c>
      <c r="B45" s="48">
        <f>'2. Income Statement (accum)'!B45</f>
        <v>0</v>
      </c>
      <c r="C45" s="48">
        <f>'2. Income Statement (accum)'!C45</f>
        <v>-100338</v>
      </c>
      <c r="D45" s="48">
        <f>'2. Income Statement (accum)'!D45</f>
        <v>-49545</v>
      </c>
      <c r="E45" s="48">
        <f>'2. Income Statement (accum)'!E45-'2. Income Statement (accum)'!D45</f>
        <v>0</v>
      </c>
      <c r="F45" s="48">
        <f>'2. Income Statement (accum)'!F45-'2. Income Statement (accum)'!E45</f>
        <v>0</v>
      </c>
      <c r="G45" s="48">
        <f t="shared" si="12"/>
        <v>0</v>
      </c>
      <c r="H45" s="48">
        <f>'2. Income Statement (accum)'!G45</f>
        <v>0</v>
      </c>
      <c r="I45" s="48">
        <f>'2. Income Statement (accum)'!H45-'2. Income Statement (accum)'!G45</f>
        <v>0</v>
      </c>
      <c r="J45" s="48">
        <f>'2. Income Statement (accum)'!I45-'2. Income Statement (accum)'!H45</f>
        <v>0</v>
      </c>
      <c r="K45" s="48">
        <f t="shared" si="13"/>
        <v>0</v>
      </c>
      <c r="L45" s="48">
        <f>'2. Income Statement (accum)'!J45</f>
        <v>0</v>
      </c>
      <c r="M45" s="48">
        <f>'2. Income Statement (accum)'!K45-'2. Income Statement (accum)'!J45</f>
        <v>0</v>
      </c>
      <c r="N45" s="48">
        <f>'2. Income Statement (accum)'!L45-'2. Income Statement (accum)'!K45</f>
        <v>0</v>
      </c>
      <c r="O45" s="48">
        <f t="shared" si="14"/>
        <v>0</v>
      </c>
      <c r="P45" s="48">
        <f>'2. Income Statement (accum)'!M45</f>
        <v>0</v>
      </c>
      <c r="Q45" s="48"/>
      <c r="R45" s="48"/>
      <c r="S45" s="48">
        <f>'2. Income Statement (accum)'!O45-'2. Income Statement (accum)'!M45</f>
        <v>0</v>
      </c>
      <c r="T45" s="48">
        <f>'2. Income Statement (accum)'!P45</f>
        <v>0</v>
      </c>
      <c r="U45" s="48">
        <v>0</v>
      </c>
    </row>
    <row r="46" spans="1:21" x14ac:dyDescent="0.25">
      <c r="A46" s="47" t="s">
        <v>230</v>
      </c>
      <c r="B46" s="48">
        <f>'2. Income Statement (accum)'!B46</f>
        <v>0</v>
      </c>
      <c r="C46" s="48">
        <f>'2. Income Statement (accum)'!C46</f>
        <v>-11828</v>
      </c>
      <c r="D46" s="48">
        <f>'2. Income Statement (accum)'!D46</f>
        <v>0</v>
      </c>
      <c r="E46" s="48">
        <f>'2. Income Statement (accum)'!E46-'2. Income Statement (accum)'!D46</f>
        <v>0</v>
      </c>
      <c r="F46" s="48">
        <f>'2. Income Statement (accum)'!F46-'2. Income Statement (accum)'!E46</f>
        <v>0</v>
      </c>
      <c r="G46" s="48">
        <f t="shared" si="12"/>
        <v>0</v>
      </c>
      <c r="H46" s="48">
        <f>'2. Income Statement (accum)'!G46</f>
        <v>0</v>
      </c>
      <c r="I46" s="48">
        <f>'2. Income Statement (accum)'!H46-'2. Income Statement (accum)'!G46</f>
        <v>0</v>
      </c>
      <c r="J46" s="48">
        <f>'2. Income Statement (accum)'!I46-'2. Income Statement (accum)'!H46</f>
        <v>0</v>
      </c>
      <c r="K46" s="48">
        <f t="shared" si="13"/>
        <v>0</v>
      </c>
      <c r="L46" s="48">
        <f>'2. Income Statement (accum)'!J46</f>
        <v>0</v>
      </c>
      <c r="M46" s="48">
        <f>'2. Income Statement (accum)'!K46-'2. Income Statement (accum)'!J46</f>
        <v>0</v>
      </c>
      <c r="N46" s="48">
        <f>'2. Income Statement (accum)'!L46-'2. Income Statement (accum)'!K46</f>
        <v>0</v>
      </c>
      <c r="O46" s="48">
        <f t="shared" si="14"/>
        <v>0</v>
      </c>
      <c r="P46" s="48">
        <f>'2. Income Statement (accum)'!M46</f>
        <v>0</v>
      </c>
      <c r="Q46" s="48"/>
      <c r="R46" s="48"/>
      <c r="S46" s="48">
        <f>'2. Income Statement (accum)'!O46-'2. Income Statement (accum)'!M46</f>
        <v>0</v>
      </c>
      <c r="T46" s="48">
        <f>'2. Income Statement (accum)'!P46</f>
        <v>0</v>
      </c>
      <c r="U46" s="48">
        <v>0</v>
      </c>
    </row>
    <row r="47" spans="1:21" s="7" customFormat="1" x14ac:dyDescent="0.25">
      <c r="A47" s="14" t="s">
        <v>49</v>
      </c>
      <c r="B47" s="15">
        <v>26077</v>
      </c>
      <c r="C47" s="15">
        <v>229200</v>
      </c>
      <c r="D47" s="15">
        <v>1130329</v>
      </c>
      <c r="E47" s="15">
        <v>786845</v>
      </c>
      <c r="F47" s="15">
        <v>17275</v>
      </c>
      <c r="G47" s="15">
        <v>804120</v>
      </c>
      <c r="H47" s="15">
        <v>909871</v>
      </c>
      <c r="I47" s="15">
        <v>1376921</v>
      </c>
      <c r="J47" s="15">
        <v>-879650</v>
      </c>
      <c r="K47" s="15">
        <v>497271</v>
      </c>
      <c r="L47" s="15">
        <v>1284470</v>
      </c>
      <c r="M47" s="15">
        <v>2138611</v>
      </c>
      <c r="N47" s="15">
        <v>-737903</v>
      </c>
      <c r="O47" s="15">
        <v>1400708</v>
      </c>
      <c r="P47" s="15">
        <v>1546655</v>
      </c>
      <c r="Q47" s="15">
        <v>2619225</v>
      </c>
      <c r="R47" s="15">
        <v>-954243</v>
      </c>
      <c r="S47" s="15">
        <v>1664982</v>
      </c>
      <c r="T47" s="15">
        <v>-608611</v>
      </c>
      <c r="U47" s="15">
        <v>1526580</v>
      </c>
    </row>
    <row r="49" spans="1:21" x14ac:dyDescent="0.25">
      <c r="A49" s="6" t="s">
        <v>50</v>
      </c>
      <c r="B49" s="4">
        <v>0</v>
      </c>
      <c r="C49" s="4">
        <v>8040</v>
      </c>
      <c r="D49" s="4">
        <v>5272</v>
      </c>
      <c r="E49" s="4">
        <v>12890</v>
      </c>
      <c r="F49" s="4">
        <v>12305</v>
      </c>
      <c r="G49" s="4">
        <v>25195</v>
      </c>
      <c r="H49" s="4">
        <v>23172</v>
      </c>
      <c r="I49" s="4">
        <v>18671</v>
      </c>
      <c r="J49" s="4">
        <v>47434</v>
      </c>
      <c r="K49" s="4">
        <v>66105</v>
      </c>
      <c r="L49" s="4">
        <v>579885</v>
      </c>
      <c r="M49" s="4">
        <v>436782</v>
      </c>
      <c r="N49" s="4">
        <v>-315037</v>
      </c>
      <c r="O49" s="4">
        <v>121745</v>
      </c>
      <c r="P49" s="4">
        <v>44622</v>
      </c>
      <c r="Q49" s="4">
        <v>99304</v>
      </c>
      <c r="R49" s="4">
        <v>441303</v>
      </c>
      <c r="S49" s="4">
        <v>540607</v>
      </c>
      <c r="T49" s="4">
        <v>191835</v>
      </c>
      <c r="U49" s="4">
        <v>137035</v>
      </c>
    </row>
    <row r="50" spans="1:21" x14ac:dyDescent="0.25">
      <c r="A50" s="47" t="s">
        <v>214</v>
      </c>
      <c r="B50" s="48">
        <f>'2. Income Statement (accum)'!B50</f>
        <v>0</v>
      </c>
      <c r="C50" s="48">
        <f>'2. Income Statement (accum)'!C50</f>
        <v>0</v>
      </c>
      <c r="D50" s="48">
        <f>'2. Income Statement (accum)'!D50</f>
        <v>5272</v>
      </c>
      <c r="E50" s="48">
        <f>'2. Income Statement (accum)'!E50-'2. Income Statement (accum)'!D50</f>
        <v>12890</v>
      </c>
      <c r="F50" s="48">
        <f>'2. Income Statement (accum)'!F50-'2. Income Statement (accum)'!E50</f>
        <v>12305</v>
      </c>
      <c r="G50" s="48">
        <f t="shared" ref="G50:G53" si="15">F50+E50</f>
        <v>25195</v>
      </c>
      <c r="H50" s="48">
        <f>'2. Income Statement (accum)'!G50</f>
        <v>18367</v>
      </c>
      <c r="I50" s="48">
        <f>'2. Income Statement (accum)'!H50-'2. Income Statement (accum)'!G50</f>
        <v>11927</v>
      </c>
      <c r="J50" s="48">
        <f>'2. Income Statement (accum)'!I50-'2. Income Statement (accum)'!H50</f>
        <v>26331</v>
      </c>
      <c r="K50" s="48">
        <f t="shared" ref="K50:K53" si="16">J50+I50</f>
        <v>38258</v>
      </c>
      <c r="L50" s="48">
        <f>'2. Income Statement (accum)'!J50</f>
        <v>20684</v>
      </c>
      <c r="M50" s="48">
        <f>'2. Income Statement (accum)'!K50-'2. Income Statement (accum)'!J50</f>
        <v>96269</v>
      </c>
      <c r="N50" s="48">
        <f>'2. Income Statement (accum)'!L50-'2. Income Statement (accum)'!K50</f>
        <v>79843</v>
      </c>
      <c r="O50" s="48">
        <f t="shared" ref="O50:O53" si="17">N50+M50</f>
        <v>176112</v>
      </c>
      <c r="P50" s="48">
        <f>'2. Income Statement (accum)'!M50</f>
        <v>30790</v>
      </c>
      <c r="Q50" s="48"/>
      <c r="R50" s="48"/>
      <c r="S50" s="48">
        <f>'2. Income Statement (accum)'!O50-'2. Income Statement (accum)'!M50</f>
        <v>347063</v>
      </c>
      <c r="T50" s="48">
        <f>'2. Income Statement (accum)'!P50</f>
        <v>183468</v>
      </c>
      <c r="U50" s="48"/>
    </row>
    <row r="51" spans="1:21" x14ac:dyDescent="0.25">
      <c r="A51" s="47" t="s">
        <v>225</v>
      </c>
      <c r="B51" s="48">
        <f>'2. Income Statement (accum)'!B51</f>
        <v>0</v>
      </c>
      <c r="C51" s="48">
        <f>'2. Income Statement (accum)'!C51</f>
        <v>0</v>
      </c>
      <c r="D51" s="48">
        <f>'2. Income Statement (accum)'!D51</f>
        <v>0</v>
      </c>
      <c r="E51" s="48">
        <f>'2. Income Statement (accum)'!E51-'2. Income Statement (accum)'!D51</f>
        <v>0</v>
      </c>
      <c r="F51" s="48">
        <f>'2. Income Statement (accum)'!F51-'2. Income Statement (accum)'!E51</f>
        <v>0</v>
      </c>
      <c r="G51" s="48">
        <f t="shared" si="15"/>
        <v>0</v>
      </c>
      <c r="H51" s="48">
        <f>'2. Income Statement (accum)'!G51</f>
        <v>0</v>
      </c>
      <c r="I51" s="48">
        <f>'2. Income Statement (accum)'!H51-'2. Income Statement (accum)'!G51</f>
        <v>0</v>
      </c>
      <c r="J51" s="48">
        <f>'2. Income Statement (accum)'!I51-'2. Income Statement (accum)'!H51</f>
        <v>20909</v>
      </c>
      <c r="K51" s="48">
        <f t="shared" si="16"/>
        <v>20909</v>
      </c>
      <c r="L51" s="48">
        <f>'2. Income Statement (accum)'!J51</f>
        <v>553546</v>
      </c>
      <c r="M51" s="48">
        <f>'2. Income Statement (accum)'!K51-'2. Income Statement (accum)'!J51</f>
        <v>338775</v>
      </c>
      <c r="N51" s="48">
        <f>'2. Income Statement (accum)'!L51-'2. Income Statement (accum)'!K51</f>
        <v>-400066</v>
      </c>
      <c r="O51" s="48">
        <f t="shared" si="17"/>
        <v>-61291</v>
      </c>
      <c r="P51" s="48">
        <f>'2. Income Statement (accum)'!M51</f>
        <v>0</v>
      </c>
      <c r="Q51" s="48"/>
      <c r="R51" s="48"/>
      <c r="S51" s="48">
        <f>'2. Income Statement (accum)'!O51-'2. Income Statement (accum)'!M51</f>
        <v>181722</v>
      </c>
      <c r="T51" s="48">
        <f>'2. Income Statement (accum)'!P51</f>
        <v>0</v>
      </c>
      <c r="U51" s="48"/>
    </row>
    <row r="52" spans="1:21" x14ac:dyDescent="0.25">
      <c r="A52" s="47" t="s">
        <v>215</v>
      </c>
      <c r="B52" s="48">
        <f>'2. Income Statement (accum)'!B52</f>
        <v>0</v>
      </c>
      <c r="C52" s="48">
        <f>'2. Income Statement (accum)'!C52</f>
        <v>0</v>
      </c>
      <c r="D52" s="48">
        <f>'2. Income Statement (accum)'!D52</f>
        <v>0</v>
      </c>
      <c r="E52" s="48">
        <f>'2. Income Statement (accum)'!E52-'2. Income Statement (accum)'!D52</f>
        <v>0</v>
      </c>
      <c r="F52" s="48">
        <f>'2. Income Statement (accum)'!F52-'2. Income Statement (accum)'!E52</f>
        <v>0</v>
      </c>
      <c r="G52" s="48">
        <f t="shared" si="15"/>
        <v>0</v>
      </c>
      <c r="H52" s="48">
        <f>'2. Income Statement (accum)'!G52</f>
        <v>0</v>
      </c>
      <c r="I52" s="48">
        <f>'2. Income Statement (accum)'!H52-'2. Income Statement (accum)'!G52</f>
        <v>0</v>
      </c>
      <c r="J52" s="48">
        <f>'2. Income Statement (accum)'!I52-'2. Income Statement (accum)'!H52</f>
        <v>0</v>
      </c>
      <c r="K52" s="48">
        <f t="shared" si="16"/>
        <v>0</v>
      </c>
      <c r="L52" s="48">
        <f>'2. Income Statement (accum)'!J52</f>
        <v>0</v>
      </c>
      <c r="M52" s="48">
        <f>'2. Income Statement (accum)'!K52-'2. Income Statement (accum)'!J52</f>
        <v>0</v>
      </c>
      <c r="N52" s="48">
        <f>'2. Income Statement (accum)'!L52-'2. Income Statement (accum)'!K52</f>
        <v>0</v>
      </c>
      <c r="O52" s="48">
        <f t="shared" si="17"/>
        <v>0</v>
      </c>
      <c r="P52" s="48">
        <f>'2. Income Statement (accum)'!M52</f>
        <v>0</v>
      </c>
      <c r="Q52" s="48"/>
      <c r="R52" s="48"/>
      <c r="S52" s="48">
        <f>'2. Income Statement (accum)'!O52-'2. Income Statement (accum)'!M52</f>
        <v>2032</v>
      </c>
      <c r="T52" s="48">
        <f>'2. Income Statement (accum)'!P52</f>
        <v>3681</v>
      </c>
      <c r="U52" s="48"/>
    </row>
    <row r="53" spans="1:21" x14ac:dyDescent="0.25">
      <c r="A53" s="47" t="s">
        <v>216</v>
      </c>
      <c r="B53" s="48">
        <f>'2. Income Statement (accum)'!B53</f>
        <v>0</v>
      </c>
      <c r="C53" s="48">
        <f>'2. Income Statement (accum)'!C53</f>
        <v>0</v>
      </c>
      <c r="D53" s="48">
        <f>'2. Income Statement (accum)'!D53</f>
        <v>0</v>
      </c>
      <c r="E53" s="48">
        <f>'2. Income Statement (accum)'!E53-'2. Income Statement (accum)'!D53</f>
        <v>0</v>
      </c>
      <c r="F53" s="48">
        <f>'2. Income Statement (accum)'!F53-'2. Income Statement (accum)'!E53</f>
        <v>0</v>
      </c>
      <c r="G53" s="48">
        <f t="shared" si="15"/>
        <v>0</v>
      </c>
      <c r="H53" s="48">
        <f>'2. Income Statement (accum)'!G53</f>
        <v>4805</v>
      </c>
      <c r="I53" s="48">
        <f>'2. Income Statement (accum)'!H53-'2. Income Statement (accum)'!G53</f>
        <v>6744</v>
      </c>
      <c r="J53" s="48">
        <f>'2. Income Statement (accum)'!I53-'2. Income Statement (accum)'!H53</f>
        <v>194</v>
      </c>
      <c r="K53" s="48">
        <f t="shared" si="16"/>
        <v>6938</v>
      </c>
      <c r="L53" s="48">
        <f>'2. Income Statement (accum)'!J53</f>
        <v>5655</v>
      </c>
      <c r="M53" s="48">
        <f>'2. Income Statement (accum)'!K53-'2. Income Statement (accum)'!J53</f>
        <v>1738</v>
      </c>
      <c r="N53" s="48">
        <f>'2. Income Statement (accum)'!L53-'2. Income Statement (accum)'!K53</f>
        <v>5186</v>
      </c>
      <c r="O53" s="48">
        <f t="shared" si="17"/>
        <v>6924</v>
      </c>
      <c r="P53" s="48">
        <f>'2. Income Statement (accum)'!M53</f>
        <v>13832</v>
      </c>
      <c r="Q53" s="48"/>
      <c r="R53" s="48"/>
      <c r="S53" s="48">
        <f>'2. Income Statement (accum)'!O53-'2. Income Statement (accum)'!M53</f>
        <v>9790</v>
      </c>
      <c r="T53" s="48">
        <f>'2. Income Statement (accum)'!P53</f>
        <v>4689</v>
      </c>
      <c r="U53" s="48"/>
    </row>
    <row r="54" spans="1:21" x14ac:dyDescent="0.25">
      <c r="A54" s="6" t="s">
        <v>51</v>
      </c>
      <c r="B54" s="4">
        <v>-647</v>
      </c>
      <c r="C54" s="4">
        <v>-13707</v>
      </c>
      <c r="D54" s="4">
        <v>-78690</v>
      </c>
      <c r="E54" s="4">
        <v>-50228</v>
      </c>
      <c r="F54" s="4">
        <v>-39572</v>
      </c>
      <c r="G54" s="4">
        <v>-89800</v>
      </c>
      <c r="H54" s="4">
        <v>-548147</v>
      </c>
      <c r="I54" s="4">
        <v>-148965</v>
      </c>
      <c r="J54" s="4">
        <v>20436</v>
      </c>
      <c r="K54" s="4">
        <v>-128529</v>
      </c>
      <c r="L54" s="4">
        <v>-487985</v>
      </c>
      <c r="M54" s="4">
        <v>-539139</v>
      </c>
      <c r="N54" s="4">
        <v>-277648</v>
      </c>
      <c r="O54" s="4">
        <v>-816787</v>
      </c>
      <c r="P54" s="4">
        <v>-1162718</v>
      </c>
      <c r="Q54" s="4">
        <v>-77059</v>
      </c>
      <c r="R54" s="4">
        <v>-641310</v>
      </c>
      <c r="S54" s="4">
        <v>-718369</v>
      </c>
      <c r="T54" s="4">
        <v>-1366378</v>
      </c>
      <c r="U54" s="4">
        <v>-863565</v>
      </c>
    </row>
    <row r="55" spans="1:21" x14ac:dyDescent="0.25">
      <c r="A55" s="47" t="s">
        <v>217</v>
      </c>
      <c r="B55" s="48">
        <f>'2. Income Statement (accum)'!B55</f>
        <v>0</v>
      </c>
      <c r="C55" s="48">
        <f>'2. Income Statement (accum)'!C55</f>
        <v>0</v>
      </c>
      <c r="D55" s="48">
        <f>'2. Income Statement (accum)'!D55</f>
        <v>0</v>
      </c>
      <c r="E55" s="48">
        <f>'2. Income Statement (accum)'!E55-'2. Income Statement (accum)'!D55</f>
        <v>0</v>
      </c>
      <c r="F55" s="48">
        <f>'2. Income Statement (accum)'!F55-'2. Income Statement (accum)'!E55</f>
        <v>0</v>
      </c>
      <c r="G55" s="48">
        <f t="shared" ref="G55:G63" si="18">F55+E55</f>
        <v>0</v>
      </c>
      <c r="H55" s="48">
        <f>'2. Income Statement (accum)'!G55</f>
        <v>0</v>
      </c>
      <c r="I55" s="48">
        <f>'2. Income Statement (accum)'!H55-'2. Income Statement (accum)'!G55</f>
        <v>-128609</v>
      </c>
      <c r="J55" s="48">
        <f>'2. Income Statement (accum)'!I55-'2. Income Statement (accum)'!H55</f>
        <v>-127226</v>
      </c>
      <c r="K55" s="48">
        <f t="shared" ref="K55:K63" si="19">J55+I55</f>
        <v>-255835</v>
      </c>
      <c r="L55" s="48">
        <f>'2. Income Statement (accum)'!J55</f>
        <v>-250303</v>
      </c>
      <c r="M55" s="48">
        <f>'2. Income Statement (accum)'!K55-'2. Income Statement (accum)'!J55</f>
        <v>-209400</v>
      </c>
      <c r="N55" s="48">
        <f>'2. Income Statement (accum)'!L55-'2. Income Statement (accum)'!K55</f>
        <v>-242679</v>
      </c>
      <c r="O55" s="48">
        <f t="shared" ref="O55:O63" si="20">N55+M55</f>
        <v>-452079</v>
      </c>
      <c r="P55" s="48">
        <f>'2. Income Statement (accum)'!M55</f>
        <v>-480571</v>
      </c>
      <c r="Q55" s="48"/>
      <c r="R55" s="48"/>
      <c r="S55" s="48">
        <f>'2. Income Statement (accum)'!O55-'2. Income Statement (accum)'!M55</f>
        <v>-770549</v>
      </c>
      <c r="T55" s="48">
        <f>'2. Income Statement (accum)'!P55</f>
        <v>-974632</v>
      </c>
      <c r="U55" s="48"/>
    </row>
    <row r="56" spans="1:21" x14ac:dyDescent="0.25">
      <c r="A56" s="47" t="s">
        <v>218</v>
      </c>
      <c r="B56" s="48">
        <f>'2. Income Statement (accum)'!B56</f>
        <v>0</v>
      </c>
      <c r="C56" s="48">
        <f>'2. Income Statement (accum)'!C56</f>
        <v>0</v>
      </c>
      <c r="D56" s="48">
        <f>'2. Income Statement (accum)'!D56</f>
        <v>-778</v>
      </c>
      <c r="E56" s="48">
        <f>'2. Income Statement (accum)'!E56-'2. Income Statement (accum)'!D56</f>
        <v>-461</v>
      </c>
      <c r="F56" s="48">
        <f>'2. Income Statement (accum)'!F56-'2. Income Statement (accum)'!E56</f>
        <v>1239</v>
      </c>
      <c r="G56" s="48">
        <f t="shared" si="18"/>
        <v>778</v>
      </c>
      <c r="H56" s="48">
        <f>'2. Income Statement (accum)'!G56</f>
        <v>-174319</v>
      </c>
      <c r="I56" s="48">
        <f>'2. Income Statement (accum)'!H56-'2. Income Statement (accum)'!G56</f>
        <v>-12705</v>
      </c>
      <c r="J56" s="48">
        <f>'2. Income Statement (accum)'!I56-'2. Income Statement (accum)'!H56</f>
        <v>187024</v>
      </c>
      <c r="K56" s="48">
        <f t="shared" si="19"/>
        <v>174319</v>
      </c>
      <c r="L56" s="48">
        <f>'2. Income Statement (accum)'!J56</f>
        <v>0</v>
      </c>
      <c r="M56" s="48">
        <f>'2. Income Statement (accum)'!K56-'2. Income Statement (accum)'!J56</f>
        <v>0</v>
      </c>
      <c r="N56" s="48">
        <f>'2. Income Statement (accum)'!L56-'2. Income Statement (accum)'!K56</f>
        <v>0</v>
      </c>
      <c r="O56" s="48">
        <f t="shared" si="20"/>
        <v>0</v>
      </c>
      <c r="P56" s="48">
        <f>'2. Income Statement (accum)'!M56</f>
        <v>-357500</v>
      </c>
      <c r="Q56" s="48"/>
      <c r="R56" s="48"/>
      <c r="S56" s="48">
        <f>'2. Income Statement (accum)'!O56-'2. Income Statement (accum)'!M56</f>
        <v>357500</v>
      </c>
      <c r="T56" s="48">
        <f>'2. Income Statement (accum)'!P56</f>
        <v>-116069</v>
      </c>
      <c r="U56" s="48"/>
    </row>
    <row r="57" spans="1:21" x14ac:dyDescent="0.25">
      <c r="A57" s="47" t="s">
        <v>219</v>
      </c>
      <c r="B57" s="48">
        <f>'2. Income Statement (accum)'!B57</f>
        <v>0</v>
      </c>
      <c r="C57" s="48">
        <f>'2. Income Statement (accum)'!C57</f>
        <v>-9815</v>
      </c>
      <c r="D57" s="48">
        <f>'2. Income Statement (accum)'!D57</f>
        <v>-70065</v>
      </c>
      <c r="E57" s="48">
        <f>'2. Income Statement (accum)'!E57-'2. Income Statement (accum)'!D57</f>
        <v>-45782</v>
      </c>
      <c r="F57" s="48">
        <f>'2. Income Statement (accum)'!F57-'2. Income Statement (accum)'!E57</f>
        <v>-35788</v>
      </c>
      <c r="G57" s="48">
        <f t="shared" si="18"/>
        <v>-81570</v>
      </c>
      <c r="H57" s="48">
        <f>'2. Income Statement (accum)'!G57</f>
        <v>-355192</v>
      </c>
      <c r="I57" s="48">
        <f>'2. Income Statement (accum)'!H57-'2. Income Statement (accum)'!G57</f>
        <v>-541</v>
      </c>
      <c r="J57" s="48">
        <f>'2. Income Statement (accum)'!I57-'2. Income Statement (accum)'!H57</f>
        <v>-33082</v>
      </c>
      <c r="K57" s="48">
        <f t="shared" si="19"/>
        <v>-33623</v>
      </c>
      <c r="L57" s="48">
        <f>'2. Income Statement (accum)'!J57</f>
        <v>-124369</v>
      </c>
      <c r="M57" s="48">
        <f>'2. Income Statement (accum)'!K57-'2. Income Statement (accum)'!J57</f>
        <v>-46649</v>
      </c>
      <c r="N57" s="48">
        <f>'2. Income Statement (accum)'!L57-'2. Income Statement (accum)'!K57</f>
        <v>-59795</v>
      </c>
      <c r="O57" s="48">
        <f t="shared" si="20"/>
        <v>-106444</v>
      </c>
      <c r="P57" s="48">
        <f>'2. Income Statement (accum)'!M57</f>
        <v>-226227</v>
      </c>
      <c r="Q57" s="48"/>
      <c r="R57" s="48"/>
      <c r="S57" s="48">
        <f>'2. Income Statement (accum)'!O57-'2. Income Statement (accum)'!M57</f>
        <v>-107396</v>
      </c>
      <c r="T57" s="48">
        <f>'2. Income Statement (accum)'!P57</f>
        <v>-120065</v>
      </c>
      <c r="U57" s="48"/>
    </row>
    <row r="58" spans="1:21" x14ac:dyDescent="0.25">
      <c r="A58" s="47" t="s">
        <v>220</v>
      </c>
      <c r="B58" s="48">
        <f>'2. Income Statement (accum)'!B58</f>
        <v>-30</v>
      </c>
      <c r="C58" s="48">
        <f>'2. Income Statement (accum)'!C58</f>
        <v>-637</v>
      </c>
      <c r="D58" s="48">
        <f>'2. Income Statement (accum)'!D58</f>
        <v>-3959</v>
      </c>
      <c r="E58" s="48">
        <f>'2. Income Statement (accum)'!E58-'2. Income Statement (accum)'!D58</f>
        <v>-3985</v>
      </c>
      <c r="F58" s="48">
        <f>'2. Income Statement (accum)'!F58-'2. Income Statement (accum)'!E58</f>
        <v>-5023</v>
      </c>
      <c r="G58" s="48">
        <f t="shared" si="18"/>
        <v>-9008</v>
      </c>
      <c r="H58" s="48">
        <f>'2. Income Statement (accum)'!G58</f>
        <v>-17253</v>
      </c>
      <c r="I58" s="48">
        <f>'2. Income Statement (accum)'!H58-'2. Income Statement (accum)'!G58</f>
        <v>-6396</v>
      </c>
      <c r="J58" s="48">
        <f>'2. Income Statement (accum)'!I58-'2. Income Statement (accum)'!H58</f>
        <v>-8377</v>
      </c>
      <c r="K58" s="48">
        <f t="shared" si="19"/>
        <v>-14773</v>
      </c>
      <c r="L58" s="48">
        <f>'2. Income Statement (accum)'!J58</f>
        <v>-54178</v>
      </c>
      <c r="M58" s="48">
        <f>'2. Income Statement (accum)'!K58-'2. Income Statement (accum)'!J58</f>
        <v>-35784</v>
      </c>
      <c r="N58" s="48">
        <f>'2. Income Statement (accum)'!L58-'2. Income Statement (accum)'!K58</f>
        <v>-11881</v>
      </c>
      <c r="O58" s="48">
        <f t="shared" si="20"/>
        <v>-47665</v>
      </c>
      <c r="P58" s="48">
        <f>'2. Income Statement (accum)'!M58</f>
        <v>-66198</v>
      </c>
      <c r="Q58" s="48"/>
      <c r="R58" s="48"/>
      <c r="S58" s="48">
        <f>'2. Income Statement (accum)'!O58-'2. Income Statement (accum)'!M58</f>
        <v>-86748</v>
      </c>
      <c r="T58" s="48">
        <f>'2. Income Statement (accum)'!P58</f>
        <v>-81017</v>
      </c>
      <c r="U58" s="48"/>
    </row>
    <row r="59" spans="1:21" x14ac:dyDescent="0.25">
      <c r="A59" s="47" t="s">
        <v>221</v>
      </c>
      <c r="B59" s="48">
        <f>'2. Income Statement (accum)'!B59</f>
        <v>0</v>
      </c>
      <c r="C59" s="48">
        <f>'2. Income Statement (accum)'!C59</f>
        <v>0</v>
      </c>
      <c r="D59" s="48">
        <f>'2. Income Statement (accum)'!D59</f>
        <v>0</v>
      </c>
      <c r="E59" s="48">
        <f>'2. Income Statement (accum)'!E59-'2. Income Statement (accum)'!D59</f>
        <v>0</v>
      </c>
      <c r="F59" s="48">
        <f>'2. Income Statement (accum)'!F59-'2. Income Statement (accum)'!E59</f>
        <v>0</v>
      </c>
      <c r="G59" s="48">
        <f t="shared" si="18"/>
        <v>0</v>
      </c>
      <c r="H59" s="48">
        <f>'2. Income Statement (accum)'!G59</f>
        <v>0</v>
      </c>
      <c r="I59" s="48">
        <f>'2. Income Statement (accum)'!H59-'2. Income Statement (accum)'!G59</f>
        <v>0</v>
      </c>
      <c r="J59" s="48">
        <f>'2. Income Statement (accum)'!I59-'2. Income Statement (accum)'!H59</f>
        <v>0</v>
      </c>
      <c r="K59" s="48">
        <f t="shared" si="19"/>
        <v>0</v>
      </c>
      <c r="L59" s="48">
        <f>'2. Income Statement (accum)'!J59</f>
        <v>-59135</v>
      </c>
      <c r="M59" s="48">
        <f>'2. Income Statement (accum)'!K59-'2. Income Statement (accum)'!J59</f>
        <v>-247306</v>
      </c>
      <c r="N59" s="48">
        <f>'2. Income Statement (accum)'!L59-'2. Income Statement (accum)'!K59</f>
        <v>54044</v>
      </c>
      <c r="O59" s="48">
        <f t="shared" si="20"/>
        <v>-193262</v>
      </c>
      <c r="P59" s="48">
        <f>'2. Income Statement (accum)'!M59</f>
        <v>-24930</v>
      </c>
      <c r="Q59" s="48"/>
      <c r="R59" s="48"/>
      <c r="S59" s="48">
        <f>'2. Income Statement (accum)'!O59-'2. Income Statement (accum)'!M59</f>
        <v>-110604</v>
      </c>
      <c r="T59" s="48">
        <f>'2. Income Statement (accum)'!P59</f>
        <v>0</v>
      </c>
      <c r="U59" s="48"/>
    </row>
    <row r="60" spans="1:21" x14ac:dyDescent="0.25">
      <c r="A60" s="47" t="s">
        <v>222</v>
      </c>
      <c r="B60" s="48">
        <f>'2. Income Statement (accum)'!B60</f>
        <v>0</v>
      </c>
      <c r="C60" s="48">
        <f>'2. Income Statement (accum)'!C60</f>
        <v>0</v>
      </c>
      <c r="D60" s="48">
        <f>'2. Income Statement (accum)'!D60</f>
        <v>0</v>
      </c>
      <c r="E60" s="48">
        <f>'2. Income Statement (accum)'!E60-'2. Income Statement (accum)'!D60</f>
        <v>0</v>
      </c>
      <c r="F60" s="48">
        <f>'2. Income Statement (accum)'!F60-'2. Income Statement (accum)'!E60</f>
        <v>0</v>
      </c>
      <c r="G60" s="48">
        <f t="shared" si="18"/>
        <v>0</v>
      </c>
      <c r="H60" s="48">
        <f>'2. Income Statement (accum)'!G60</f>
        <v>0</v>
      </c>
      <c r="I60" s="48">
        <f>'2. Income Statement (accum)'!H60-'2. Income Statement (accum)'!G60</f>
        <v>0</v>
      </c>
      <c r="J60" s="48">
        <f>'2. Income Statement (accum)'!I60-'2. Income Statement (accum)'!H60</f>
        <v>0</v>
      </c>
      <c r="K60" s="48">
        <f t="shared" si="19"/>
        <v>0</v>
      </c>
      <c r="L60" s="48">
        <f>'2. Income Statement (accum)'!J60</f>
        <v>0</v>
      </c>
      <c r="M60" s="48">
        <f>'2. Income Statement (accum)'!K60-'2. Income Statement (accum)'!J60</f>
        <v>0</v>
      </c>
      <c r="N60" s="48">
        <f>'2. Income Statement (accum)'!L60-'2. Income Statement (accum)'!K60</f>
        <v>-16959</v>
      </c>
      <c r="O60" s="48">
        <f t="shared" si="20"/>
        <v>-16959</v>
      </c>
      <c r="P60" s="48">
        <f>'2. Income Statement (accum)'!M60</f>
        <v>-6848</v>
      </c>
      <c r="Q60" s="48"/>
      <c r="R60" s="48"/>
      <c r="S60" s="48">
        <f>'2. Income Statement (accum)'!O60-'2. Income Statement (accum)'!M60</f>
        <v>-365</v>
      </c>
      <c r="T60" s="48">
        <f>'2. Income Statement (accum)'!P60</f>
        <v>0</v>
      </c>
      <c r="U60" s="48"/>
    </row>
    <row r="61" spans="1:21" x14ac:dyDescent="0.25">
      <c r="A61" s="47" t="s">
        <v>223</v>
      </c>
      <c r="B61" s="48">
        <f>'2. Income Statement (accum)'!B61</f>
        <v>0</v>
      </c>
      <c r="C61" s="48">
        <f>'2. Income Statement (accum)'!C61</f>
        <v>0</v>
      </c>
      <c r="D61" s="48">
        <f>'2. Income Statement (accum)'!D61</f>
        <v>0</v>
      </c>
      <c r="E61" s="48">
        <f>'2. Income Statement (accum)'!E61-'2. Income Statement (accum)'!D61</f>
        <v>0</v>
      </c>
      <c r="F61" s="48">
        <f>'2. Income Statement (accum)'!F61-'2. Income Statement (accum)'!E61</f>
        <v>0</v>
      </c>
      <c r="G61" s="48">
        <f t="shared" si="18"/>
        <v>0</v>
      </c>
      <c r="H61" s="48">
        <f>'2. Income Statement (accum)'!G61</f>
        <v>0</v>
      </c>
      <c r="I61" s="48">
        <f>'2. Income Statement (accum)'!H61-'2. Income Statement (accum)'!G61</f>
        <v>0</v>
      </c>
      <c r="J61" s="48">
        <f>'2. Income Statement (accum)'!I61-'2. Income Statement (accum)'!H61</f>
        <v>0</v>
      </c>
      <c r="K61" s="48">
        <f t="shared" si="19"/>
        <v>0</v>
      </c>
      <c r="L61" s="48">
        <f>'2. Income Statement (accum)'!J61</f>
        <v>0</v>
      </c>
      <c r="M61" s="48">
        <f>'2. Income Statement (accum)'!K61-'2. Income Statement (accum)'!J61</f>
        <v>0</v>
      </c>
      <c r="N61" s="48">
        <f>'2. Income Statement (accum)'!L61-'2. Income Statement (accum)'!K61</f>
        <v>-378</v>
      </c>
      <c r="O61" s="48">
        <f t="shared" si="20"/>
        <v>-378</v>
      </c>
      <c r="P61" s="48">
        <f>'2. Income Statement (accum)'!M61</f>
        <v>-444</v>
      </c>
      <c r="Q61" s="48"/>
      <c r="R61" s="48"/>
      <c r="S61" s="48">
        <f>'2. Income Statement (accum)'!O61-'2. Income Statement (accum)'!M61</f>
        <v>-207</v>
      </c>
      <c r="T61" s="48">
        <f>'2. Income Statement (accum)'!P61</f>
        <v>-626</v>
      </c>
      <c r="U61" s="48"/>
    </row>
    <row r="62" spans="1:21" x14ac:dyDescent="0.25">
      <c r="A62" s="47" t="s">
        <v>228</v>
      </c>
      <c r="B62" s="48">
        <f>'2. Income Statement (accum)'!B62</f>
        <v>-616</v>
      </c>
      <c r="C62" s="48">
        <f>'2. Income Statement (accum)'!C62</f>
        <v>-3255</v>
      </c>
      <c r="D62" s="48">
        <f>'2. Income Statement (accum)'!D62</f>
        <v>-3888</v>
      </c>
      <c r="E62" s="48">
        <f>'2. Income Statement (accum)'!E62-'2. Income Statement (accum)'!D62</f>
        <v>0</v>
      </c>
      <c r="F62" s="48">
        <f>'2. Income Statement (accum)'!F62-'2. Income Statement (accum)'!E62</f>
        <v>0</v>
      </c>
      <c r="G62" s="48">
        <f t="shared" si="18"/>
        <v>0</v>
      </c>
      <c r="H62" s="48">
        <f>'2. Income Statement (accum)'!G62</f>
        <v>-1383</v>
      </c>
      <c r="I62" s="48">
        <f>'2. Income Statement (accum)'!H62-'2. Income Statement (accum)'!G62</f>
        <v>-714</v>
      </c>
      <c r="J62" s="48">
        <f>'2. Income Statement (accum)'!I62-'2. Income Statement (accum)'!H62</f>
        <v>2097</v>
      </c>
      <c r="K62" s="48">
        <f t="shared" si="19"/>
        <v>1383</v>
      </c>
      <c r="L62" s="48">
        <f>'2. Income Statement (accum)'!J62</f>
        <v>0</v>
      </c>
      <c r="M62" s="48">
        <f>'2. Income Statement (accum)'!K62-'2. Income Statement (accum)'!J62</f>
        <v>0</v>
      </c>
      <c r="N62" s="48">
        <f>'2. Income Statement (accum)'!L62-'2. Income Statement (accum)'!K62</f>
        <v>0</v>
      </c>
      <c r="O62" s="48">
        <f t="shared" si="20"/>
        <v>0</v>
      </c>
      <c r="P62" s="48">
        <f>'2. Income Statement (accum)'!M62</f>
        <v>0</v>
      </c>
      <c r="Q62" s="48"/>
      <c r="R62" s="48"/>
      <c r="S62" s="48">
        <f>'2. Income Statement (accum)'!O62-'2. Income Statement (accum)'!M62</f>
        <v>0</v>
      </c>
      <c r="T62" s="48">
        <f>'2. Income Statement (accum)'!P62</f>
        <v>0</v>
      </c>
      <c r="U62" s="48"/>
    </row>
    <row r="63" spans="1:21" x14ac:dyDescent="0.25">
      <c r="A63" s="47" t="s">
        <v>224</v>
      </c>
      <c r="B63" s="48">
        <f>'2. Income Statement (accum)'!B63</f>
        <v>0</v>
      </c>
      <c r="C63" s="48">
        <f>'2. Income Statement (accum)'!C63</f>
        <v>0</v>
      </c>
      <c r="D63" s="48">
        <f>'2. Income Statement (accum)'!D63</f>
        <v>0</v>
      </c>
      <c r="E63" s="48">
        <f>'2. Income Statement (accum)'!E63-'2. Income Statement (accum)'!D63</f>
        <v>0</v>
      </c>
      <c r="F63" s="48">
        <f>'2. Income Statement (accum)'!F63-'2. Income Statement (accum)'!E63</f>
        <v>0</v>
      </c>
      <c r="G63" s="48">
        <f t="shared" si="18"/>
        <v>0</v>
      </c>
      <c r="H63" s="48">
        <f>'2. Income Statement (accum)'!G63</f>
        <v>0</v>
      </c>
      <c r="I63" s="48">
        <f>'2. Income Statement (accum)'!H63-'2. Income Statement (accum)'!G63</f>
        <v>0</v>
      </c>
      <c r="J63" s="48">
        <f>'2. Income Statement (accum)'!I63-'2. Income Statement (accum)'!H63</f>
        <v>0</v>
      </c>
      <c r="K63" s="48">
        <f t="shared" si="19"/>
        <v>0</v>
      </c>
      <c r="L63" s="48">
        <f>'2. Income Statement (accum)'!J63</f>
        <v>0</v>
      </c>
      <c r="M63" s="48">
        <f>'2. Income Statement (accum)'!K63-'2. Income Statement (accum)'!J63</f>
        <v>0</v>
      </c>
      <c r="N63" s="48">
        <f>'2. Income Statement (accum)'!L63-'2. Income Statement (accum)'!K63</f>
        <v>0</v>
      </c>
      <c r="O63" s="48">
        <f t="shared" si="20"/>
        <v>0</v>
      </c>
      <c r="P63" s="48">
        <f>'2. Income Statement (accum)'!M63</f>
        <v>0</v>
      </c>
      <c r="Q63" s="48"/>
      <c r="R63" s="48"/>
      <c r="S63" s="48">
        <f>'2. Income Statement (accum)'!O63-'2. Income Statement (accum)'!M63</f>
        <v>0</v>
      </c>
      <c r="T63" s="48">
        <f>'2. Income Statement (accum)'!P63</f>
        <v>-73969</v>
      </c>
      <c r="U63" s="48"/>
    </row>
    <row r="64" spans="1:21" s="7" customFormat="1" x14ac:dyDescent="0.25">
      <c r="A64" s="14" t="s">
        <v>52</v>
      </c>
      <c r="B64" s="15">
        <v>25430</v>
      </c>
      <c r="C64" s="15">
        <v>223533</v>
      </c>
      <c r="D64" s="15">
        <v>1056911</v>
      </c>
      <c r="E64" s="15">
        <v>749507</v>
      </c>
      <c r="F64" s="15">
        <v>-9992</v>
      </c>
      <c r="G64" s="15">
        <v>739515</v>
      </c>
      <c r="H64" s="15">
        <v>384896</v>
      </c>
      <c r="I64" s="15">
        <v>1246627</v>
      </c>
      <c r="J64" s="15">
        <v>-811780</v>
      </c>
      <c r="K64" s="15">
        <v>434847</v>
      </c>
      <c r="L64" s="15">
        <v>1376370</v>
      </c>
      <c r="M64" s="15">
        <v>2036254</v>
      </c>
      <c r="N64" s="15">
        <v>-1330588</v>
      </c>
      <c r="O64" s="15">
        <v>705666</v>
      </c>
      <c r="P64" s="15">
        <v>428559</v>
      </c>
      <c r="Q64" s="15">
        <v>2641470</v>
      </c>
      <c r="R64" s="15">
        <v>-1154250</v>
      </c>
      <c r="S64" s="15">
        <v>1487220</v>
      </c>
      <c r="T64" s="15">
        <v>-1783154</v>
      </c>
      <c r="U64" s="15">
        <v>800050</v>
      </c>
    </row>
    <row r="66" spans="1:21" x14ac:dyDescent="0.25">
      <c r="A66" s="6" t="s">
        <v>53</v>
      </c>
      <c r="B66" s="4">
        <v>-3834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-4475</v>
      </c>
      <c r="K66" s="4">
        <v>-4475</v>
      </c>
      <c r="L66" s="4">
        <v>-2629</v>
      </c>
      <c r="M66" s="4">
        <v>-99</v>
      </c>
      <c r="N66" s="4">
        <v>-3479</v>
      </c>
      <c r="O66" s="4">
        <v>-3578</v>
      </c>
      <c r="P66" s="4">
        <v>5911</v>
      </c>
      <c r="Q66" s="4">
        <v>-5</v>
      </c>
      <c r="R66" s="4">
        <v>-7153</v>
      </c>
      <c r="S66" s="4">
        <v>-7158</v>
      </c>
      <c r="T66" s="4">
        <v>-50925</v>
      </c>
      <c r="U66" s="4">
        <v>-19297</v>
      </c>
    </row>
    <row r="67" spans="1:21" x14ac:dyDescent="0.25">
      <c r="A67" s="6" t="s">
        <v>54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254</v>
      </c>
      <c r="J67" s="4">
        <v>14982</v>
      </c>
      <c r="K67" s="4">
        <v>15236</v>
      </c>
      <c r="L67" s="4">
        <v>-111218</v>
      </c>
      <c r="M67" s="4">
        <v>-209726</v>
      </c>
      <c r="N67" s="4">
        <v>185277</v>
      </c>
      <c r="O67" s="4">
        <v>-24449</v>
      </c>
      <c r="P67" s="4">
        <v>-175775</v>
      </c>
      <c r="Q67" s="4">
        <v>5715</v>
      </c>
      <c r="R67" s="4">
        <v>241676</v>
      </c>
      <c r="S67" s="4">
        <v>247391</v>
      </c>
      <c r="T67" s="4">
        <v>-58869</v>
      </c>
      <c r="U67" s="4">
        <v>-50981</v>
      </c>
    </row>
    <row r="68" spans="1:21" s="7" customFormat="1" x14ac:dyDescent="0.25">
      <c r="A68" s="14" t="s">
        <v>158</v>
      </c>
      <c r="B68" s="15">
        <v>21596</v>
      </c>
      <c r="C68" s="15">
        <v>223533</v>
      </c>
      <c r="D68" s="15">
        <v>1056911</v>
      </c>
      <c r="E68" s="15">
        <v>749507</v>
      </c>
      <c r="F68" s="15">
        <v>-9992</v>
      </c>
      <c r="G68" s="15">
        <v>739515</v>
      </c>
      <c r="H68" s="15">
        <v>384896</v>
      </c>
      <c r="I68" s="15">
        <v>1246881</v>
      </c>
      <c r="J68" s="15">
        <v>-801273</v>
      </c>
      <c r="K68" s="15">
        <v>445608</v>
      </c>
      <c r="L68" s="15">
        <v>1262523</v>
      </c>
      <c r="M68" s="15">
        <v>1826429</v>
      </c>
      <c r="N68" s="15">
        <v>-1148790</v>
      </c>
      <c r="O68" s="15">
        <v>677639</v>
      </c>
      <c r="P68" s="15">
        <v>258695</v>
      </c>
      <c r="Q68" s="15">
        <v>2647180</v>
      </c>
      <c r="R68" s="15">
        <v>-919727</v>
      </c>
      <c r="S68" s="15">
        <v>1727453</v>
      </c>
      <c r="T68" s="15">
        <v>-1892948</v>
      </c>
      <c r="U68" s="15">
        <v>729772</v>
      </c>
    </row>
    <row r="70" spans="1:21" x14ac:dyDescent="0.25">
      <c r="A70" s="6" t="s">
        <v>55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</row>
    <row r="71" spans="1:21" x14ac:dyDescent="0.25">
      <c r="A71" s="6" t="s">
        <v>122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-353673</v>
      </c>
      <c r="Q71" s="4">
        <v>259232</v>
      </c>
      <c r="R71" s="4">
        <v>70517</v>
      </c>
      <c r="S71" s="4">
        <v>329749</v>
      </c>
      <c r="T71" s="4">
        <v>-327840</v>
      </c>
      <c r="U71" s="4">
        <v>117800</v>
      </c>
    </row>
    <row r="72" spans="1:21" x14ac:dyDescent="0.25">
      <c r="A72" s="6" t="s">
        <v>56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-1310</v>
      </c>
      <c r="J72" s="4">
        <v>-6856</v>
      </c>
      <c r="K72" s="4">
        <v>-8166</v>
      </c>
      <c r="L72" s="4">
        <v>104011</v>
      </c>
      <c r="M72" s="4">
        <v>31412</v>
      </c>
      <c r="N72" s="4">
        <v>-34313</v>
      </c>
      <c r="O72" s="4">
        <v>-2901</v>
      </c>
      <c r="P72" s="4">
        <v>37564</v>
      </c>
      <c r="Q72" s="4">
        <v>-46333</v>
      </c>
      <c r="R72" s="4">
        <v>-102773</v>
      </c>
      <c r="S72" s="4">
        <v>-149106</v>
      </c>
      <c r="T72" s="4">
        <v>-401488</v>
      </c>
      <c r="U72" s="4">
        <v>212031</v>
      </c>
    </row>
    <row r="73" spans="1:21" s="7" customFormat="1" x14ac:dyDescent="0.25">
      <c r="A73" s="14" t="s">
        <v>178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-1310</v>
      </c>
      <c r="J73" s="15">
        <v>-6856</v>
      </c>
      <c r="K73" s="15">
        <v>-8166</v>
      </c>
      <c r="L73" s="15">
        <v>104011</v>
      </c>
      <c r="M73" s="15">
        <v>31412</v>
      </c>
      <c r="N73" s="15">
        <v>-34313</v>
      </c>
      <c r="O73" s="15">
        <v>-2901</v>
      </c>
      <c r="P73" s="15">
        <v>-316109</v>
      </c>
      <c r="Q73" s="15">
        <v>212899</v>
      </c>
      <c r="R73" s="15">
        <v>-32256</v>
      </c>
      <c r="S73" s="15">
        <v>180643</v>
      </c>
      <c r="T73" s="15">
        <v>-729328</v>
      </c>
      <c r="U73" s="15">
        <v>329831</v>
      </c>
    </row>
    <row r="74" spans="1:21" s="7" customFormat="1" ht="13.8" thickBot="1" x14ac:dyDescent="0.3">
      <c r="A74" s="16" t="s">
        <v>179</v>
      </c>
      <c r="B74" s="17">
        <v>21596</v>
      </c>
      <c r="C74" s="17">
        <v>223533</v>
      </c>
      <c r="D74" s="17">
        <v>1056911</v>
      </c>
      <c r="E74" s="17">
        <v>749507</v>
      </c>
      <c r="F74" s="17">
        <v>-9992</v>
      </c>
      <c r="G74" s="17">
        <v>739515</v>
      </c>
      <c r="H74" s="17">
        <v>384896</v>
      </c>
      <c r="I74" s="17">
        <v>1245571</v>
      </c>
      <c r="J74" s="17">
        <v>-808129</v>
      </c>
      <c r="K74" s="17">
        <v>437442</v>
      </c>
      <c r="L74" s="17">
        <v>1366534</v>
      </c>
      <c r="M74" s="17">
        <v>1857841</v>
      </c>
      <c r="N74" s="17">
        <v>-1183103</v>
      </c>
      <c r="O74" s="17">
        <v>674738</v>
      </c>
      <c r="P74" s="17">
        <v>-57414</v>
      </c>
      <c r="Q74" s="17">
        <v>2860079</v>
      </c>
      <c r="R74" s="17">
        <v>-951983</v>
      </c>
      <c r="S74" s="17">
        <v>1908096</v>
      </c>
      <c r="T74" s="17">
        <v>-2622276</v>
      </c>
      <c r="U74" s="17">
        <v>1059603</v>
      </c>
    </row>
  </sheetData>
  <hyperlinks>
    <hyperlink ref="A2" location="'Contents '!C12" display="Назад к оглавлению" xr:uid="{AE53D0F7-CC09-4D9C-B268-C1F451C221B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B93D-DACB-44BF-AC11-23C85A53AD2F}">
  <dimension ref="A1:Q52"/>
  <sheetViews>
    <sheetView zoomScaleNormal="100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11.109375" style="6" bestFit="1" customWidth="1"/>
    <col min="2" max="17" width="14.77734375" style="6" customWidth="1"/>
    <col min="18" max="16384" width="8.88671875" style="6"/>
  </cols>
  <sheetData>
    <row r="1" spans="1:17" x14ac:dyDescent="0.25">
      <c r="A1" s="7" t="s">
        <v>1</v>
      </c>
    </row>
    <row r="2" spans="1:17" x14ac:dyDescent="0.25">
      <c r="A2" s="8" t="s">
        <v>138</v>
      </c>
    </row>
    <row r="3" spans="1:17" x14ac:dyDescent="0.25">
      <c r="A3" s="9" t="s">
        <v>139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  <c r="Q3" s="19" t="s">
        <v>231</v>
      </c>
    </row>
    <row r="4" spans="1:17" x14ac:dyDescent="0.25">
      <c r="A4" s="7" t="s">
        <v>57</v>
      </c>
    </row>
    <row r="5" spans="1:17" x14ac:dyDescent="0.25">
      <c r="A5" s="6" t="s">
        <v>52</v>
      </c>
      <c r="B5" s="4">
        <v>25430</v>
      </c>
      <c r="C5" s="4">
        <v>223533</v>
      </c>
      <c r="D5" s="4">
        <v>1056911</v>
      </c>
      <c r="E5" s="4">
        <v>1806418</v>
      </c>
      <c r="F5" s="4">
        <v>1796426</v>
      </c>
      <c r="G5" s="4">
        <v>384896</v>
      </c>
      <c r="H5" s="4">
        <v>1631523</v>
      </c>
      <c r="I5" s="4">
        <v>819743</v>
      </c>
      <c r="J5" s="4">
        <v>1376370</v>
      </c>
      <c r="K5" s="4">
        <v>3412624</v>
      </c>
      <c r="L5" s="4">
        <v>2082036</v>
      </c>
      <c r="M5" s="4">
        <v>428559</v>
      </c>
      <c r="N5" s="4">
        <v>3070029</v>
      </c>
      <c r="O5" s="4">
        <v>1986148</v>
      </c>
      <c r="P5" s="4">
        <v>-1783154</v>
      </c>
      <c r="Q5" s="4">
        <v>-983104</v>
      </c>
    </row>
    <row r="6" spans="1:17" x14ac:dyDescent="0.25">
      <c r="A6" s="6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6" t="s">
        <v>59</v>
      </c>
      <c r="B7" s="4">
        <v>2297</v>
      </c>
      <c r="C7" s="4">
        <v>78410</v>
      </c>
      <c r="D7" s="4">
        <v>284083</v>
      </c>
      <c r="E7" s="4">
        <v>555608</v>
      </c>
      <c r="F7" s="4">
        <v>660600</v>
      </c>
      <c r="G7" s="4">
        <v>458063</v>
      </c>
      <c r="H7" s="4">
        <v>954783</v>
      </c>
      <c r="I7" s="4">
        <v>1111037</v>
      </c>
      <c r="J7" s="4">
        <v>752994</v>
      </c>
      <c r="K7" s="4">
        <v>1482938</v>
      </c>
      <c r="L7" s="4">
        <v>1776800</v>
      </c>
      <c r="M7" s="4">
        <v>1215709</v>
      </c>
      <c r="N7" s="4">
        <v>2336204</v>
      </c>
      <c r="O7" s="4">
        <v>2586353</v>
      </c>
      <c r="P7" s="4">
        <v>1282694</v>
      </c>
      <c r="Q7" s="4">
        <v>2415951</v>
      </c>
    </row>
    <row r="8" spans="1:17" x14ac:dyDescent="0.25">
      <c r="A8" s="6" t="s">
        <v>60</v>
      </c>
      <c r="B8" s="4">
        <v>0</v>
      </c>
      <c r="C8" s="4">
        <v>6084</v>
      </c>
      <c r="D8" s="4">
        <v>3904</v>
      </c>
      <c r="E8" s="4">
        <v>5843</v>
      </c>
      <c r="F8" s="4">
        <v>21734</v>
      </c>
      <c r="G8" s="4">
        <v>3815</v>
      </c>
      <c r="H8" s="4">
        <v>6981</v>
      </c>
      <c r="I8" s="4">
        <v>4873</v>
      </c>
      <c r="J8" s="4">
        <v>16252</v>
      </c>
      <c r="K8" s="4">
        <v>10545</v>
      </c>
      <c r="L8" s="4">
        <v>13058</v>
      </c>
      <c r="M8" s="4">
        <v>2185</v>
      </c>
      <c r="N8" s="4">
        <v>5083</v>
      </c>
      <c r="O8" s="4">
        <v>37193</v>
      </c>
      <c r="P8" s="4">
        <v>273697</v>
      </c>
      <c r="Q8" s="4">
        <v>270123</v>
      </c>
    </row>
    <row r="9" spans="1:17" x14ac:dyDescent="0.25">
      <c r="A9" s="6" t="s">
        <v>61</v>
      </c>
      <c r="B9" s="4">
        <v>0</v>
      </c>
      <c r="C9" s="4">
        <v>3893</v>
      </c>
      <c r="D9" s="4">
        <v>3269</v>
      </c>
      <c r="E9" s="4">
        <v>4975</v>
      </c>
      <c r="F9" s="4">
        <v>6679</v>
      </c>
      <c r="G9" s="4">
        <v>3410</v>
      </c>
      <c r="H9" s="4">
        <v>5398</v>
      </c>
      <c r="I9" s="4">
        <v>7466</v>
      </c>
      <c r="J9" s="4">
        <v>3552</v>
      </c>
      <c r="K9" s="4">
        <v>4513</v>
      </c>
      <c r="L9" s="4">
        <v>5773</v>
      </c>
      <c r="M9" s="4">
        <v>11066</v>
      </c>
      <c r="N9" s="4">
        <v>11066</v>
      </c>
      <c r="O9" s="4">
        <v>39978</v>
      </c>
      <c r="P9" s="4">
        <v>61140</v>
      </c>
      <c r="Q9" s="4">
        <v>89916</v>
      </c>
    </row>
    <row r="10" spans="1:17" x14ac:dyDescent="0.25">
      <c r="A10" s="6" t="s">
        <v>62</v>
      </c>
      <c r="B10" s="4">
        <v>646</v>
      </c>
      <c r="C10" s="4">
        <v>5667</v>
      </c>
      <c r="D10" s="4">
        <v>73418</v>
      </c>
      <c r="E10" s="4">
        <v>110756</v>
      </c>
      <c r="F10" s="4">
        <v>138023</v>
      </c>
      <c r="G10" s="4">
        <v>524975</v>
      </c>
      <c r="H10" s="4">
        <v>655269</v>
      </c>
      <c r="I10" s="4">
        <v>559189</v>
      </c>
      <c r="J10" s="4">
        <v>-91900</v>
      </c>
      <c r="K10" s="4">
        <v>22210</v>
      </c>
      <c r="L10" s="4">
        <v>586066</v>
      </c>
      <c r="M10" s="4">
        <v>972765</v>
      </c>
      <c r="N10" s="4">
        <v>1284271</v>
      </c>
      <c r="O10" s="4">
        <v>1004229</v>
      </c>
      <c r="P10" s="4">
        <v>1053548</v>
      </c>
      <c r="Q10" s="4">
        <v>1901076</v>
      </c>
    </row>
    <row r="11" spans="1:17" x14ac:dyDescent="0.25">
      <c r="A11" s="6" t="s">
        <v>63</v>
      </c>
      <c r="B11" s="4">
        <v>0</v>
      </c>
      <c r="C11" s="4">
        <v>11828</v>
      </c>
      <c r="D11" s="4">
        <v>0</v>
      </c>
      <c r="E11" s="4">
        <v>0</v>
      </c>
      <c r="F11" s="4">
        <v>-7196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</row>
    <row r="12" spans="1:17" x14ac:dyDescent="0.25">
      <c r="A12" s="6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574546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212414</v>
      </c>
      <c r="P12" s="4">
        <v>0</v>
      </c>
      <c r="Q12" s="4">
        <v>0</v>
      </c>
    </row>
    <row r="13" spans="1:17" x14ac:dyDescent="0.25">
      <c r="A13" s="6" t="s">
        <v>64</v>
      </c>
      <c r="B13" s="4">
        <v>0</v>
      </c>
      <c r="C13" s="4">
        <v>0</v>
      </c>
      <c r="D13" s="4">
        <v>-2357</v>
      </c>
      <c r="E13" s="4">
        <v>-2938</v>
      </c>
      <c r="F13" s="4">
        <v>-1987</v>
      </c>
      <c r="G13" s="4">
        <v>-12107</v>
      </c>
      <c r="H13" s="4">
        <v>-28794</v>
      </c>
      <c r="I13" s="4">
        <v>13427</v>
      </c>
      <c r="J13" s="4">
        <v>-1188</v>
      </c>
      <c r="K13" s="4">
        <v>-9879</v>
      </c>
      <c r="L13" s="4">
        <v>13587</v>
      </c>
      <c r="M13" s="4">
        <v>-5407</v>
      </c>
      <c r="N13" s="4">
        <v>-8253</v>
      </c>
      <c r="O13" s="4">
        <v>-11382</v>
      </c>
      <c r="P13" s="4">
        <v>-8994</v>
      </c>
      <c r="Q13" s="4">
        <v>0</v>
      </c>
    </row>
    <row r="14" spans="1:17" x14ac:dyDescent="0.25">
      <c r="A14" s="6" t="s">
        <v>127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-71616</v>
      </c>
      <c r="P14" s="4">
        <v>0</v>
      </c>
      <c r="Q14" s="4">
        <v>0</v>
      </c>
    </row>
    <row r="15" spans="1:17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9" t="s">
        <v>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6" t="s">
        <v>15</v>
      </c>
      <c r="B17" s="4">
        <v>-81508</v>
      </c>
      <c r="C17" s="4">
        <v>55961</v>
      </c>
      <c r="D17" s="4">
        <v>-30260</v>
      </c>
      <c r="E17" s="4">
        <v>-86016</v>
      </c>
      <c r="F17" s="4">
        <v>-305188</v>
      </c>
      <c r="G17" s="4">
        <v>-87259</v>
      </c>
      <c r="H17" s="4">
        <v>-109862</v>
      </c>
      <c r="I17" s="4">
        <v>-157103</v>
      </c>
      <c r="J17" s="4">
        <v>-285479</v>
      </c>
      <c r="K17" s="4">
        <v>-325264</v>
      </c>
      <c r="L17" s="4">
        <v>-845801</v>
      </c>
      <c r="M17" s="4">
        <v>-48029</v>
      </c>
      <c r="N17" s="4">
        <v>-84063</v>
      </c>
      <c r="O17" s="4">
        <v>-515957</v>
      </c>
      <c r="P17" s="4">
        <v>101482</v>
      </c>
      <c r="Q17" s="4">
        <v>231536</v>
      </c>
    </row>
    <row r="18" spans="1:17" x14ac:dyDescent="0.25">
      <c r="A18" s="6" t="s">
        <v>16</v>
      </c>
      <c r="B18" s="4">
        <v>-5727</v>
      </c>
      <c r="C18" s="4">
        <v>-2866</v>
      </c>
      <c r="D18" s="4">
        <v>-106585</v>
      </c>
      <c r="E18" s="4">
        <v>-31496</v>
      </c>
      <c r="F18" s="4">
        <v>-445198</v>
      </c>
      <c r="G18" s="4">
        <v>-171048</v>
      </c>
      <c r="H18" s="4">
        <v>-289234</v>
      </c>
      <c r="I18" s="4">
        <v>-358072</v>
      </c>
      <c r="J18" s="4">
        <v>107628</v>
      </c>
      <c r="K18" s="4">
        <v>159605</v>
      </c>
      <c r="L18" s="4">
        <v>8768</v>
      </c>
      <c r="M18" s="4">
        <v>-117420</v>
      </c>
      <c r="N18" s="4">
        <v>-236647</v>
      </c>
      <c r="O18" s="4">
        <v>-149830</v>
      </c>
      <c r="P18" s="4">
        <v>-219740</v>
      </c>
      <c r="Q18" s="4">
        <v>-97703</v>
      </c>
    </row>
    <row r="19" spans="1:17" x14ac:dyDescent="0.25">
      <c r="A19" s="6" t="s">
        <v>39</v>
      </c>
      <c r="B19" s="4">
        <v>157295</v>
      </c>
      <c r="C19" s="4">
        <v>-94382</v>
      </c>
      <c r="D19" s="4">
        <v>45946</v>
      </c>
      <c r="E19" s="4">
        <v>82688</v>
      </c>
      <c r="F19" s="4">
        <v>-15156</v>
      </c>
      <c r="G19" s="4">
        <v>162609</v>
      </c>
      <c r="H19" s="4">
        <v>106782</v>
      </c>
      <c r="I19" s="4">
        <v>157297</v>
      </c>
      <c r="J19" s="4">
        <v>89957</v>
      </c>
      <c r="K19" s="4">
        <v>176839</v>
      </c>
      <c r="L19" s="4">
        <v>160741</v>
      </c>
      <c r="M19" s="4">
        <v>479865</v>
      </c>
      <c r="N19" s="4">
        <v>416731</v>
      </c>
      <c r="O19" s="4">
        <v>365773</v>
      </c>
      <c r="P19" s="4">
        <v>580109</v>
      </c>
      <c r="Q19" s="4">
        <v>260806</v>
      </c>
    </row>
    <row r="20" spans="1:17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6" t="s">
        <v>66</v>
      </c>
      <c r="B21" s="4">
        <v>0</v>
      </c>
      <c r="C21" s="4">
        <v>-9388</v>
      </c>
      <c r="D21" s="4">
        <v>-55642</v>
      </c>
      <c r="E21" s="4">
        <v>-102850</v>
      </c>
      <c r="F21" s="4">
        <v>-121173</v>
      </c>
      <c r="G21" s="4">
        <v>-274374</v>
      </c>
      <c r="H21" s="4">
        <v>-452239</v>
      </c>
      <c r="I21" s="4">
        <v>-581111</v>
      </c>
      <c r="J21" s="4">
        <v>-415019</v>
      </c>
      <c r="K21" s="4">
        <v>-614076</v>
      </c>
      <c r="L21" s="4">
        <v>-920303</v>
      </c>
      <c r="M21" s="4">
        <v>-762609</v>
      </c>
      <c r="N21" s="4">
        <v>-1107794</v>
      </c>
      <c r="O21" s="4">
        <v>-1639227</v>
      </c>
      <c r="P21" s="4">
        <v>-1133592</v>
      </c>
      <c r="Q21" s="4">
        <v>-1846110</v>
      </c>
    </row>
    <row r="22" spans="1:17" x14ac:dyDescent="0.25">
      <c r="A22" s="6" t="s">
        <v>67</v>
      </c>
      <c r="B22" s="4">
        <v>-3834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7" s="7" customFormat="1" x14ac:dyDescent="0.25">
      <c r="A23" s="14" t="s">
        <v>68</v>
      </c>
      <c r="B23" s="15">
        <v>94599</v>
      </c>
      <c r="C23" s="15">
        <v>278740</v>
      </c>
      <c r="D23" s="15">
        <v>1272687</v>
      </c>
      <c r="E23" s="15">
        <v>2342988</v>
      </c>
      <c r="F23" s="15">
        <v>1727564</v>
      </c>
      <c r="G23" s="15">
        <v>992980</v>
      </c>
      <c r="H23" s="15">
        <v>2480607</v>
      </c>
      <c r="I23" s="15">
        <v>2151292</v>
      </c>
      <c r="J23" s="15">
        <v>1553167</v>
      </c>
      <c r="K23" s="15">
        <v>4320055</v>
      </c>
      <c r="L23" s="15">
        <v>2880725</v>
      </c>
      <c r="M23" s="15">
        <v>2176684</v>
      </c>
      <c r="N23" s="15">
        <v>5686627</v>
      </c>
      <c r="O23" s="15">
        <v>3844076</v>
      </c>
      <c r="P23" s="15">
        <v>207190</v>
      </c>
      <c r="Q23" s="15">
        <v>2242491</v>
      </c>
    </row>
    <row r="25" spans="1:17" x14ac:dyDescent="0.25">
      <c r="A25" s="7" t="s">
        <v>69</v>
      </c>
    </row>
    <row r="26" spans="1:17" x14ac:dyDescent="0.25">
      <c r="A26" s="6" t="s">
        <v>70</v>
      </c>
      <c r="B26" s="4">
        <v>-39113</v>
      </c>
      <c r="C26" s="4">
        <v>-1273449</v>
      </c>
      <c r="D26" s="4">
        <v>-1610251</v>
      </c>
      <c r="E26" s="4">
        <v>-1888042</v>
      </c>
      <c r="F26" s="4">
        <v>-3203042</v>
      </c>
      <c r="G26" s="4">
        <v>-1594835</v>
      </c>
      <c r="H26" s="4">
        <v>-1808269</v>
      </c>
      <c r="I26" s="4">
        <v>-3746664</v>
      </c>
      <c r="J26" s="4">
        <v>-2206698</v>
      </c>
      <c r="K26" s="4">
        <v>-3330898</v>
      </c>
      <c r="L26" s="4">
        <v>-6310209</v>
      </c>
      <c r="M26" s="4">
        <v>-3376830</v>
      </c>
      <c r="N26" s="4">
        <v>-3818582</v>
      </c>
      <c r="O26" s="4">
        <v>-4628491</v>
      </c>
      <c r="P26" s="4">
        <v>-2255468</v>
      </c>
      <c r="Q26" s="4">
        <v>-3200750</v>
      </c>
    </row>
    <row r="27" spans="1:17" x14ac:dyDescent="0.25">
      <c r="A27" s="6" t="s">
        <v>71</v>
      </c>
      <c r="B27" s="4">
        <v>-11584</v>
      </c>
      <c r="C27" s="4">
        <v>-5313</v>
      </c>
      <c r="D27" s="4">
        <v>-905</v>
      </c>
      <c r="E27" s="4">
        <v>-906</v>
      </c>
      <c r="F27" s="4">
        <v>-1910</v>
      </c>
      <c r="G27" s="4">
        <v>-8406</v>
      </c>
      <c r="H27" s="4">
        <v>-15218</v>
      </c>
      <c r="I27" s="4">
        <v>-18715</v>
      </c>
      <c r="J27" s="4">
        <v>-19496</v>
      </c>
      <c r="K27" s="4">
        <v>-35881</v>
      </c>
      <c r="L27" s="4">
        <v>-52656</v>
      </c>
      <c r="M27" s="4">
        <v>-82148</v>
      </c>
      <c r="N27" s="4">
        <v>-205957</v>
      </c>
      <c r="O27" s="4">
        <v>-262516</v>
      </c>
      <c r="P27" s="4">
        <v>-155979</v>
      </c>
      <c r="Q27" s="4">
        <v>-230404</v>
      </c>
    </row>
    <row r="28" spans="1:17" x14ac:dyDescent="0.25">
      <c r="A28" s="6" t="s">
        <v>72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65795</v>
      </c>
      <c r="I28" s="4">
        <v>65795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</row>
    <row r="29" spans="1:17" x14ac:dyDescent="0.25">
      <c r="A29" s="6" t="s">
        <v>73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-208722</v>
      </c>
      <c r="H29" s="4">
        <v>-229340</v>
      </c>
      <c r="I29" s="4">
        <v>-339751</v>
      </c>
      <c r="J29" s="4">
        <v>-100710</v>
      </c>
      <c r="K29" s="4">
        <v>-110352</v>
      </c>
      <c r="L29" s="4">
        <v>-230352</v>
      </c>
      <c r="M29" s="4">
        <v>-96000</v>
      </c>
      <c r="N29" s="4">
        <v>-339100</v>
      </c>
      <c r="O29" s="4">
        <v>-350300</v>
      </c>
      <c r="P29" s="4">
        <v>-5500</v>
      </c>
      <c r="Q29" s="4">
        <v>-5500</v>
      </c>
    </row>
    <row r="30" spans="1:17" x14ac:dyDescent="0.25">
      <c r="A30" s="6" t="s">
        <v>74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3600</v>
      </c>
      <c r="H30" s="4">
        <v>403</v>
      </c>
      <c r="I30" s="4">
        <v>5012</v>
      </c>
      <c r="J30" s="4">
        <v>0</v>
      </c>
      <c r="K30" s="4">
        <v>0</v>
      </c>
      <c r="L30" s="4">
        <v>0</v>
      </c>
      <c r="M30" s="4">
        <v>0</v>
      </c>
      <c r="N30" s="4">
        <v>228391</v>
      </c>
      <c r="O30" s="4">
        <v>229103</v>
      </c>
      <c r="P30" s="4">
        <v>0</v>
      </c>
      <c r="Q30" s="4">
        <v>0</v>
      </c>
    </row>
    <row r="31" spans="1:17" x14ac:dyDescent="0.25">
      <c r="A31" s="6" t="s">
        <v>75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-2577814</v>
      </c>
      <c r="L31" s="4">
        <v>-2577814</v>
      </c>
      <c r="M31" s="4">
        <v>0</v>
      </c>
      <c r="N31" s="4">
        <v>-2000000</v>
      </c>
      <c r="O31" s="4">
        <v>0</v>
      </c>
      <c r="P31" s="4">
        <v>0</v>
      </c>
      <c r="Q31" s="4">
        <v>-2033456</v>
      </c>
    </row>
    <row r="32" spans="1:17" x14ac:dyDescent="0.25">
      <c r="A32" s="6" t="s">
        <v>121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2522522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</row>
    <row r="33" spans="1:17" x14ac:dyDescent="0.25">
      <c r="A33" s="6" t="s">
        <v>76</v>
      </c>
      <c r="B33" s="4">
        <v>0</v>
      </c>
      <c r="C33" s="4">
        <v>4784</v>
      </c>
      <c r="D33" s="4">
        <v>5272</v>
      </c>
      <c r="E33" s="4">
        <v>18162</v>
      </c>
      <c r="F33" s="4">
        <v>30467</v>
      </c>
      <c r="G33" s="4">
        <v>19454</v>
      </c>
      <c r="H33" s="4">
        <v>41843</v>
      </c>
      <c r="I33" s="4">
        <v>68277</v>
      </c>
      <c r="J33" s="4">
        <v>20683</v>
      </c>
      <c r="K33" s="4">
        <v>95000</v>
      </c>
      <c r="L33" s="4">
        <v>194420</v>
      </c>
      <c r="M33" s="4">
        <v>30788</v>
      </c>
      <c r="N33" s="4">
        <v>71458</v>
      </c>
      <c r="O33" s="4">
        <v>377853</v>
      </c>
      <c r="P33" s="4">
        <v>186735</v>
      </c>
      <c r="Q33" s="4">
        <v>282260</v>
      </c>
    </row>
    <row r="34" spans="1:17" s="7" customFormat="1" x14ac:dyDescent="0.25">
      <c r="A34" s="14" t="s">
        <v>77</v>
      </c>
      <c r="B34" s="15">
        <v>-50697</v>
      </c>
      <c r="C34" s="15">
        <v>-1273978</v>
      </c>
      <c r="D34" s="15">
        <v>-1605884</v>
      </c>
      <c r="E34" s="15">
        <v>-1870786</v>
      </c>
      <c r="F34" s="15">
        <v>-3174485</v>
      </c>
      <c r="G34" s="15">
        <v>-1788909</v>
      </c>
      <c r="H34" s="15">
        <v>-1944786</v>
      </c>
      <c r="I34" s="15">
        <v>-3966046</v>
      </c>
      <c r="J34" s="15">
        <v>-2306221</v>
      </c>
      <c r="K34" s="15">
        <v>-5959945</v>
      </c>
      <c r="L34" s="15">
        <v>-6454089</v>
      </c>
      <c r="M34" s="15">
        <v>-3524190</v>
      </c>
      <c r="N34" s="15">
        <v>-6063790</v>
      </c>
      <c r="O34" s="15">
        <v>-4634351</v>
      </c>
      <c r="P34" s="15">
        <v>-2230212</v>
      </c>
      <c r="Q34" s="15">
        <v>-5187850</v>
      </c>
    </row>
    <row r="36" spans="1:17" x14ac:dyDescent="0.25">
      <c r="A36" s="7" t="s">
        <v>78</v>
      </c>
    </row>
    <row r="37" spans="1:17" x14ac:dyDescent="0.25">
      <c r="A37" s="6" t="s">
        <v>79</v>
      </c>
      <c r="B37" s="4">
        <v>0</v>
      </c>
      <c r="C37" s="4">
        <v>74734</v>
      </c>
      <c r="D37" s="4">
        <v>500000</v>
      </c>
      <c r="E37" s="4">
        <v>500000</v>
      </c>
      <c r="F37" s="4">
        <v>500000</v>
      </c>
      <c r="G37" s="4">
        <v>0</v>
      </c>
      <c r="H37" s="4">
        <v>1000</v>
      </c>
      <c r="I37" s="4">
        <v>2106750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</row>
    <row r="38" spans="1:17" x14ac:dyDescent="0.25">
      <c r="A38" s="6" t="s">
        <v>120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-35986</v>
      </c>
      <c r="M38" s="4">
        <v>-113264</v>
      </c>
      <c r="N38" s="4">
        <v>-151194</v>
      </c>
      <c r="O38" s="4">
        <v>-281617</v>
      </c>
      <c r="P38" s="4">
        <v>0</v>
      </c>
      <c r="Q38" s="4">
        <v>41841</v>
      </c>
    </row>
    <row r="39" spans="1:17" x14ac:dyDescent="0.25">
      <c r="A39" s="6" t="s">
        <v>80</v>
      </c>
      <c r="B39" s="4">
        <v>0</v>
      </c>
      <c r="C39" s="4">
        <v>-110500</v>
      </c>
      <c r="D39" s="4">
        <v>0</v>
      </c>
      <c r="E39" s="4">
        <v>0</v>
      </c>
      <c r="F39" s="4">
        <v>-88995</v>
      </c>
      <c r="G39" s="4">
        <v>0</v>
      </c>
      <c r="H39" s="4">
        <v>-1011005</v>
      </c>
      <c r="I39" s="4">
        <v>-1011005</v>
      </c>
      <c r="J39" s="4">
        <v>0</v>
      </c>
      <c r="K39" s="4">
        <v>0</v>
      </c>
      <c r="L39" s="4">
        <v>-1141670</v>
      </c>
      <c r="M39" s="4">
        <v>0</v>
      </c>
      <c r="N39" s="4">
        <v>0</v>
      </c>
      <c r="O39" s="4">
        <v>-235077</v>
      </c>
      <c r="P39" s="4">
        <v>0</v>
      </c>
      <c r="Q39" s="4">
        <v>0</v>
      </c>
    </row>
    <row r="40" spans="1:17" x14ac:dyDescent="0.25">
      <c r="A40" s="6" t="s">
        <v>81</v>
      </c>
      <c r="B40" s="4">
        <v>4503</v>
      </c>
      <c r="C40" s="4">
        <v>1067942</v>
      </c>
      <c r="D40" s="4">
        <v>788185</v>
      </c>
      <c r="E40" s="4">
        <v>789324</v>
      </c>
      <c r="F40" s="4">
        <v>2177854</v>
      </c>
      <c r="G40" s="4">
        <v>5577654</v>
      </c>
      <c r="H40" s="4">
        <v>5639629</v>
      </c>
      <c r="I40" s="4">
        <v>8057393</v>
      </c>
      <c r="J40" s="4">
        <v>1439244</v>
      </c>
      <c r="K40" s="4">
        <v>6090147</v>
      </c>
      <c r="L40" s="4">
        <v>7333140</v>
      </c>
      <c r="M40" s="4">
        <v>1296200</v>
      </c>
      <c r="N40" s="4">
        <v>5296200</v>
      </c>
      <c r="O40" s="4">
        <v>5296200</v>
      </c>
      <c r="P40" s="4">
        <v>6882920</v>
      </c>
      <c r="Q40" s="4">
        <v>6882927</v>
      </c>
    </row>
    <row r="41" spans="1:17" x14ac:dyDescent="0.25">
      <c r="A41" s="6" t="s">
        <v>233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>
        <v>0</v>
      </c>
      <c r="O41" s="4"/>
      <c r="P41" s="4"/>
      <c r="Q41" s="4">
        <v>-135700</v>
      </c>
    </row>
    <row r="42" spans="1:17" x14ac:dyDescent="0.25">
      <c r="A42" s="6" t="s">
        <v>82</v>
      </c>
      <c r="B42" s="4">
        <v>0</v>
      </c>
      <c r="C42" s="4">
        <v>0</v>
      </c>
      <c r="D42" s="4">
        <v>0</v>
      </c>
      <c r="E42" s="4">
        <v>0</v>
      </c>
      <c r="F42" s="4">
        <v>-16427</v>
      </c>
      <c r="G42" s="4">
        <v>0</v>
      </c>
      <c r="H42" s="4">
        <v>0</v>
      </c>
      <c r="I42" s="4">
        <v>-35057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</row>
    <row r="43" spans="1:17" x14ac:dyDescent="0.25">
      <c r="A43" s="6" t="s">
        <v>83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-23505</v>
      </c>
      <c r="I43" s="4">
        <v>-23505</v>
      </c>
      <c r="J43" s="4">
        <v>0</v>
      </c>
      <c r="K43" s="4">
        <v>-34909</v>
      </c>
      <c r="L43" s="4">
        <v>-34909</v>
      </c>
      <c r="M43" s="4">
        <v>0</v>
      </c>
      <c r="N43" s="4">
        <v>-2107</v>
      </c>
      <c r="O43" s="4">
        <v>-30107</v>
      </c>
      <c r="P43" s="4">
        <v>-51857</v>
      </c>
      <c r="Q43" s="4">
        <v>-2464</v>
      </c>
    </row>
    <row r="44" spans="1:17" x14ac:dyDescent="0.25">
      <c r="A44" s="6" t="s">
        <v>84</v>
      </c>
      <c r="B44" s="4">
        <v>-13000</v>
      </c>
      <c r="C44" s="4">
        <v>-32373</v>
      </c>
      <c r="D44" s="4">
        <v>-214096</v>
      </c>
      <c r="E44" s="4">
        <v>-390849</v>
      </c>
      <c r="F44" s="4">
        <v>-720783</v>
      </c>
      <c r="G44" s="4">
        <v>-4583562</v>
      </c>
      <c r="H44" s="4">
        <v>-4626162</v>
      </c>
      <c r="I44" s="4">
        <v>-4883447</v>
      </c>
      <c r="J44" s="4">
        <v>-1612594</v>
      </c>
      <c r="K44" s="4">
        <v>-2261330</v>
      </c>
      <c r="L44" s="4">
        <v>-2265430</v>
      </c>
      <c r="M44" s="4">
        <v>-1633693</v>
      </c>
      <c r="N44" s="4">
        <v>-3380143</v>
      </c>
      <c r="O44" s="4">
        <v>-3385289</v>
      </c>
      <c r="P44" s="4">
        <v>-5701411</v>
      </c>
      <c r="Q44" s="4">
        <v>-6179136</v>
      </c>
    </row>
    <row r="45" spans="1:17" x14ac:dyDescent="0.25">
      <c r="A45" s="6" t="s">
        <v>85</v>
      </c>
      <c r="B45" s="4">
        <v>-576</v>
      </c>
      <c r="C45" s="4">
        <v>-2835</v>
      </c>
      <c r="D45" s="4">
        <v>-12788</v>
      </c>
      <c r="E45" s="4">
        <v>-22507</v>
      </c>
      <c r="F45" s="4">
        <v>-48563</v>
      </c>
      <c r="G45" s="4">
        <v>-46475</v>
      </c>
      <c r="H45" s="4">
        <v>-48601</v>
      </c>
      <c r="I45" s="4">
        <v>-76955</v>
      </c>
      <c r="J45" s="4">
        <v>-68587</v>
      </c>
      <c r="K45" s="4">
        <v>-101774</v>
      </c>
      <c r="L45" s="4">
        <v>-138030</v>
      </c>
      <c r="M45" s="4">
        <v>-107435</v>
      </c>
      <c r="N45" s="4">
        <v>-69373</v>
      </c>
      <c r="O45" s="4">
        <v>-216391</v>
      </c>
      <c r="P45" s="4">
        <v>-133159</v>
      </c>
      <c r="Q45" s="4">
        <v>-221378</v>
      </c>
    </row>
    <row r="46" spans="1:17" s="7" customFormat="1" x14ac:dyDescent="0.25">
      <c r="A46" s="14" t="s">
        <v>86</v>
      </c>
      <c r="B46" s="15">
        <v>-9073</v>
      </c>
      <c r="C46" s="15">
        <v>996968</v>
      </c>
      <c r="D46" s="15">
        <v>1061301</v>
      </c>
      <c r="E46" s="15">
        <v>875968</v>
      </c>
      <c r="F46" s="15">
        <v>1803086</v>
      </c>
      <c r="G46" s="15">
        <v>947617</v>
      </c>
      <c r="H46" s="15">
        <v>-68644</v>
      </c>
      <c r="I46" s="15">
        <v>4134174</v>
      </c>
      <c r="J46" s="15">
        <v>-241937</v>
      </c>
      <c r="K46" s="15">
        <v>3692134</v>
      </c>
      <c r="L46" s="15">
        <v>3717115</v>
      </c>
      <c r="M46" s="15">
        <v>-558192</v>
      </c>
      <c r="N46" s="15">
        <v>1693383</v>
      </c>
      <c r="O46" s="15">
        <v>1147719</v>
      </c>
      <c r="P46" s="15">
        <v>996493</v>
      </c>
      <c r="Q46" s="15">
        <v>386090</v>
      </c>
    </row>
    <row r="48" spans="1:17" x14ac:dyDescent="0.25">
      <c r="A48" s="6" t="s">
        <v>87</v>
      </c>
      <c r="B48" s="4">
        <v>0</v>
      </c>
      <c r="C48" s="4">
        <v>-9741</v>
      </c>
      <c r="D48" s="4">
        <v>921</v>
      </c>
      <c r="E48" s="4">
        <v>-788</v>
      </c>
      <c r="F48" s="4">
        <v>7165</v>
      </c>
      <c r="G48" s="4">
        <v>-44215</v>
      </c>
      <c r="H48" s="4">
        <v>-74756</v>
      </c>
      <c r="I48" s="4">
        <v>14641</v>
      </c>
      <c r="J48" s="4">
        <v>289643</v>
      </c>
      <c r="K48" s="4">
        <v>460714</v>
      </c>
      <c r="L48" s="4">
        <v>290803</v>
      </c>
      <c r="M48" s="4">
        <v>-82683</v>
      </c>
      <c r="N48" s="4">
        <v>-82178</v>
      </c>
      <c r="O48" s="4">
        <v>62189</v>
      </c>
      <c r="P48" s="4">
        <v>-102674</v>
      </c>
      <c r="Q48" s="4">
        <v>-62246</v>
      </c>
    </row>
    <row r="49" spans="1:17" s="7" customFormat="1" x14ac:dyDescent="0.25">
      <c r="A49" s="14" t="s">
        <v>88</v>
      </c>
      <c r="B49" s="15">
        <v>34829</v>
      </c>
      <c r="C49" s="15">
        <v>-8011</v>
      </c>
      <c r="D49" s="15">
        <v>729025</v>
      </c>
      <c r="E49" s="15">
        <v>1347382</v>
      </c>
      <c r="F49" s="15">
        <v>363330</v>
      </c>
      <c r="G49" s="15">
        <v>107473</v>
      </c>
      <c r="H49" s="15">
        <v>392421</v>
      </c>
      <c r="I49" s="15">
        <v>2334061</v>
      </c>
      <c r="J49" s="15">
        <v>-705348</v>
      </c>
      <c r="K49" s="15">
        <v>2512958</v>
      </c>
      <c r="L49" s="15">
        <v>434554</v>
      </c>
      <c r="M49" s="15">
        <v>-1988381</v>
      </c>
      <c r="N49" s="15">
        <v>1234042</v>
      </c>
      <c r="O49" s="15">
        <v>419633</v>
      </c>
      <c r="P49" s="15">
        <v>-1129203</v>
      </c>
      <c r="Q49" s="15">
        <v>-2621515</v>
      </c>
    </row>
    <row r="51" spans="1:17" s="7" customFormat="1" x14ac:dyDescent="0.25">
      <c r="A51" s="14" t="s">
        <v>89</v>
      </c>
      <c r="B51" s="15">
        <v>2269</v>
      </c>
      <c r="C51" s="15">
        <v>37098</v>
      </c>
      <c r="D51" s="15">
        <v>29087</v>
      </c>
      <c r="E51" s="15">
        <v>29087</v>
      </c>
      <c r="F51" s="15">
        <v>29087</v>
      </c>
      <c r="G51" s="15">
        <v>392417</v>
      </c>
      <c r="H51" s="15">
        <v>392417</v>
      </c>
      <c r="I51" s="15">
        <v>392417</v>
      </c>
      <c r="J51" s="15">
        <v>2726478</v>
      </c>
      <c r="K51" s="15">
        <v>2726478</v>
      </c>
      <c r="L51" s="15">
        <v>2726478</v>
      </c>
      <c r="M51" s="15">
        <v>3161032</v>
      </c>
      <c r="N51" s="15">
        <v>3161032</v>
      </c>
      <c r="O51" s="15">
        <v>3161032</v>
      </c>
      <c r="P51" s="15">
        <v>3580665</v>
      </c>
      <c r="Q51" s="15">
        <v>3580665</v>
      </c>
    </row>
    <row r="52" spans="1:17" s="7" customFormat="1" ht="13.8" thickBot="1" x14ac:dyDescent="0.3">
      <c r="A52" s="16" t="s">
        <v>90</v>
      </c>
      <c r="B52" s="17">
        <v>37098</v>
      </c>
      <c r="C52" s="17">
        <v>29087</v>
      </c>
      <c r="D52" s="17">
        <v>763067</v>
      </c>
      <c r="E52" s="17">
        <v>1376469</v>
      </c>
      <c r="F52" s="17">
        <v>392417</v>
      </c>
      <c r="G52" s="17">
        <v>499890</v>
      </c>
      <c r="H52" s="17">
        <v>784838</v>
      </c>
      <c r="I52" s="17">
        <v>2726478</v>
      </c>
      <c r="J52" s="17">
        <v>2021130</v>
      </c>
      <c r="K52" s="17">
        <v>5239436</v>
      </c>
      <c r="L52" s="17">
        <v>3161032</v>
      </c>
      <c r="M52" s="17">
        <v>1172651</v>
      </c>
      <c r="N52" s="17">
        <v>4395074</v>
      </c>
      <c r="O52" s="17">
        <v>3580665</v>
      </c>
      <c r="P52" s="17">
        <v>2451462</v>
      </c>
      <c r="Q52" s="17">
        <v>959150</v>
      </c>
    </row>
  </sheetData>
  <hyperlinks>
    <hyperlink ref="A2" location="'Contents '!C12" display="Назад к оглавлению" xr:uid="{2F231EFB-0D17-4E85-B885-F1C377FF7E7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9BD3-E8D8-4C88-A658-E541E21F98F5}">
  <dimension ref="A1:U52"/>
  <sheetViews>
    <sheetView zoomScaleNormal="100" workbookViewId="0">
      <pane xSplit="1" ySplit="3" topLeftCell="Q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11.109375" style="6" bestFit="1" customWidth="1"/>
    <col min="2" max="21" width="14.77734375" style="6" customWidth="1"/>
    <col min="22" max="16384" width="8.88671875" style="6"/>
  </cols>
  <sheetData>
    <row r="1" spans="1:21" x14ac:dyDescent="0.25">
      <c r="A1" s="7" t="s">
        <v>1</v>
      </c>
    </row>
    <row r="2" spans="1:21" x14ac:dyDescent="0.25">
      <c r="A2" s="8" t="s">
        <v>138</v>
      </c>
    </row>
    <row r="3" spans="1:21" x14ac:dyDescent="0.25">
      <c r="A3" s="9" t="s">
        <v>139</v>
      </c>
      <c r="B3" s="19">
        <v>2019</v>
      </c>
      <c r="C3" s="19">
        <v>2020</v>
      </c>
      <c r="D3" s="19" t="s">
        <v>165</v>
      </c>
      <c r="E3" s="19" t="s">
        <v>166</v>
      </c>
      <c r="F3" s="19" t="s">
        <v>172</v>
      </c>
      <c r="G3" s="19" t="s">
        <v>186</v>
      </c>
      <c r="H3" s="19" t="s">
        <v>167</v>
      </c>
      <c r="I3" s="19" t="s">
        <v>168</v>
      </c>
      <c r="J3" s="19" t="s">
        <v>173</v>
      </c>
      <c r="K3" s="19" t="s">
        <v>187</v>
      </c>
      <c r="L3" s="19" t="s">
        <v>169</v>
      </c>
      <c r="M3" s="19" t="s">
        <v>170</v>
      </c>
      <c r="N3" s="19" t="s">
        <v>171</v>
      </c>
      <c r="O3" s="19" t="s">
        <v>188</v>
      </c>
      <c r="P3" s="19" t="s">
        <v>174</v>
      </c>
      <c r="Q3" s="19" t="s">
        <v>175</v>
      </c>
      <c r="R3" s="19" t="s">
        <v>176</v>
      </c>
      <c r="S3" s="19" t="s">
        <v>189</v>
      </c>
      <c r="T3" s="19" t="s">
        <v>177</v>
      </c>
      <c r="U3" s="19" t="s">
        <v>232</v>
      </c>
    </row>
    <row r="4" spans="1:21" x14ac:dyDescent="0.25">
      <c r="A4" s="7" t="s">
        <v>57</v>
      </c>
    </row>
    <row r="5" spans="1:21" x14ac:dyDescent="0.25">
      <c r="A5" s="6" t="s">
        <v>52</v>
      </c>
      <c r="B5" s="4">
        <v>25430</v>
      </c>
      <c r="C5" s="4">
        <v>223533</v>
      </c>
      <c r="D5" s="4">
        <v>1056911</v>
      </c>
      <c r="E5" s="4">
        <v>749507</v>
      </c>
      <c r="F5" s="4">
        <v>-9992</v>
      </c>
      <c r="G5" s="4">
        <v>739515</v>
      </c>
      <c r="H5" s="4">
        <v>384896</v>
      </c>
      <c r="I5" s="4">
        <v>1246627</v>
      </c>
      <c r="J5" s="4">
        <v>-811780</v>
      </c>
      <c r="K5" s="4">
        <v>434847</v>
      </c>
      <c r="L5" s="4">
        <v>1376370</v>
      </c>
      <c r="M5" s="4">
        <v>2036254</v>
      </c>
      <c r="N5" s="4">
        <v>-1330588</v>
      </c>
      <c r="O5" s="4">
        <v>705666</v>
      </c>
      <c r="P5" s="4">
        <v>428559</v>
      </c>
      <c r="Q5" s="4">
        <v>2641470</v>
      </c>
      <c r="R5" s="4">
        <v>-1083881</v>
      </c>
      <c r="S5" s="4">
        <v>1557589</v>
      </c>
      <c r="T5" s="4">
        <v>-1783154</v>
      </c>
      <c r="U5" s="4">
        <v>800050</v>
      </c>
    </row>
    <row r="6" spans="1:21" x14ac:dyDescent="0.25">
      <c r="A6" s="6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6" t="s">
        <v>59</v>
      </c>
      <c r="B7" s="4">
        <v>2297</v>
      </c>
      <c r="C7" s="4">
        <v>78410</v>
      </c>
      <c r="D7" s="4">
        <v>284083</v>
      </c>
      <c r="E7" s="4">
        <v>271525</v>
      </c>
      <c r="F7" s="4">
        <v>104992</v>
      </c>
      <c r="G7" s="4">
        <v>376517</v>
      </c>
      <c r="H7" s="4">
        <v>458063</v>
      </c>
      <c r="I7" s="4">
        <v>496720</v>
      </c>
      <c r="J7" s="4">
        <v>156254</v>
      </c>
      <c r="K7" s="4">
        <v>652974</v>
      </c>
      <c r="L7" s="4">
        <v>752994</v>
      </c>
      <c r="M7" s="4">
        <v>729944</v>
      </c>
      <c r="N7" s="4">
        <v>293862</v>
      </c>
      <c r="O7" s="4">
        <v>1023806</v>
      </c>
      <c r="P7" s="4">
        <v>1215709</v>
      </c>
      <c r="Q7" s="4">
        <v>1120495</v>
      </c>
      <c r="R7" s="4">
        <v>250149</v>
      </c>
      <c r="S7" s="4">
        <v>1370644</v>
      </c>
      <c r="T7" s="4">
        <v>1282694</v>
      </c>
      <c r="U7" s="4">
        <v>1133257</v>
      </c>
    </row>
    <row r="8" spans="1:21" x14ac:dyDescent="0.25">
      <c r="A8" s="6" t="s">
        <v>60</v>
      </c>
      <c r="B8" s="4">
        <v>0</v>
      </c>
      <c r="C8" s="4">
        <v>6084</v>
      </c>
      <c r="D8" s="4">
        <v>3904</v>
      </c>
      <c r="E8" s="4">
        <v>1939</v>
      </c>
      <c r="F8" s="4">
        <v>15891</v>
      </c>
      <c r="G8" s="4">
        <v>17830</v>
      </c>
      <c r="H8" s="4">
        <v>3815</v>
      </c>
      <c r="I8" s="4">
        <v>3166</v>
      </c>
      <c r="J8" s="4">
        <v>-2108</v>
      </c>
      <c r="K8" s="4">
        <v>1058</v>
      </c>
      <c r="L8" s="4">
        <v>16252</v>
      </c>
      <c r="M8" s="4">
        <v>-5707</v>
      </c>
      <c r="N8" s="4">
        <v>2513</v>
      </c>
      <c r="O8" s="4">
        <v>-3194</v>
      </c>
      <c r="P8" s="4">
        <v>2185</v>
      </c>
      <c r="Q8" s="4">
        <v>2898</v>
      </c>
      <c r="R8" s="4">
        <v>32110</v>
      </c>
      <c r="S8" s="4">
        <v>35008</v>
      </c>
      <c r="T8" s="4">
        <v>273697</v>
      </c>
      <c r="U8" s="4">
        <v>-3574</v>
      </c>
    </row>
    <row r="9" spans="1:21" x14ac:dyDescent="0.25">
      <c r="A9" s="6" t="s">
        <v>61</v>
      </c>
      <c r="B9" s="4">
        <v>0</v>
      </c>
      <c r="C9" s="4">
        <v>3893</v>
      </c>
      <c r="D9" s="4">
        <v>3269</v>
      </c>
      <c r="E9" s="4">
        <v>1706</v>
      </c>
      <c r="F9" s="4">
        <v>1704</v>
      </c>
      <c r="G9" s="4">
        <v>3410</v>
      </c>
      <c r="H9" s="4">
        <v>3410</v>
      </c>
      <c r="I9" s="4">
        <v>1988</v>
      </c>
      <c r="J9" s="4">
        <v>2068</v>
      </c>
      <c r="K9" s="4">
        <v>4056</v>
      </c>
      <c r="L9" s="4">
        <v>3552</v>
      </c>
      <c r="M9" s="4">
        <v>961</v>
      </c>
      <c r="N9" s="4">
        <v>1260</v>
      </c>
      <c r="O9" s="4">
        <v>2221</v>
      </c>
      <c r="P9" s="4">
        <v>11066</v>
      </c>
      <c r="Q9" s="4">
        <v>0</v>
      </c>
      <c r="R9" s="4">
        <v>28912</v>
      </c>
      <c r="S9" s="4">
        <v>28912</v>
      </c>
      <c r="T9" s="4">
        <v>61140</v>
      </c>
      <c r="U9" s="4">
        <v>28776</v>
      </c>
    </row>
    <row r="10" spans="1:21" x14ac:dyDescent="0.25">
      <c r="A10" s="6" t="s">
        <v>62</v>
      </c>
      <c r="B10" s="4">
        <v>646</v>
      </c>
      <c r="C10" s="4">
        <v>5667</v>
      </c>
      <c r="D10" s="4">
        <v>73418</v>
      </c>
      <c r="E10" s="4">
        <v>37338</v>
      </c>
      <c r="F10" s="4">
        <v>27267</v>
      </c>
      <c r="G10" s="4">
        <v>64605</v>
      </c>
      <c r="H10" s="4">
        <v>524975</v>
      </c>
      <c r="I10" s="4">
        <v>130294</v>
      </c>
      <c r="J10" s="4">
        <v>-96080</v>
      </c>
      <c r="K10" s="4">
        <v>34214</v>
      </c>
      <c r="L10" s="4">
        <v>-91900</v>
      </c>
      <c r="M10" s="4">
        <v>114110</v>
      </c>
      <c r="N10" s="4">
        <v>563856</v>
      </c>
      <c r="O10" s="4">
        <v>677966</v>
      </c>
      <c r="P10" s="4">
        <v>972765</v>
      </c>
      <c r="Q10" s="4">
        <v>311506</v>
      </c>
      <c r="R10" s="4">
        <v>-280042</v>
      </c>
      <c r="S10" s="4">
        <v>31464</v>
      </c>
      <c r="T10" s="4">
        <v>1053548</v>
      </c>
      <c r="U10" s="4">
        <v>847528</v>
      </c>
    </row>
    <row r="11" spans="1:21" x14ac:dyDescent="0.25">
      <c r="A11" s="6" t="s">
        <v>63</v>
      </c>
      <c r="B11" s="4">
        <v>0</v>
      </c>
      <c r="C11" s="4">
        <v>11828</v>
      </c>
      <c r="D11" s="4">
        <v>0</v>
      </c>
      <c r="E11" s="4">
        <v>0</v>
      </c>
      <c r="F11" s="4">
        <v>-7196</v>
      </c>
      <c r="G11" s="4">
        <v>-7196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</row>
    <row r="12" spans="1:21" x14ac:dyDescent="0.25">
      <c r="A12" s="6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574546</v>
      </c>
      <c r="K12" s="4">
        <v>574546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212414</v>
      </c>
      <c r="S12" s="4">
        <v>212414</v>
      </c>
      <c r="T12" s="4">
        <v>0</v>
      </c>
      <c r="U12" s="4">
        <v>0</v>
      </c>
    </row>
    <row r="13" spans="1:21" x14ac:dyDescent="0.25">
      <c r="A13" s="6" t="s">
        <v>64</v>
      </c>
      <c r="B13" s="4">
        <v>0</v>
      </c>
      <c r="C13" s="4">
        <v>0</v>
      </c>
      <c r="D13" s="4">
        <v>-2357</v>
      </c>
      <c r="E13" s="4">
        <v>-581</v>
      </c>
      <c r="F13" s="4">
        <v>951</v>
      </c>
      <c r="G13" s="4">
        <v>370</v>
      </c>
      <c r="H13" s="4">
        <v>-12107</v>
      </c>
      <c r="I13" s="4">
        <v>-16687</v>
      </c>
      <c r="J13" s="4">
        <v>42221</v>
      </c>
      <c r="K13" s="4">
        <v>25534</v>
      </c>
      <c r="L13" s="4">
        <v>-1188</v>
      </c>
      <c r="M13" s="4">
        <v>-8691</v>
      </c>
      <c r="N13" s="4">
        <v>23466</v>
      </c>
      <c r="O13" s="4">
        <v>14775</v>
      </c>
      <c r="P13" s="4">
        <v>-5407</v>
      </c>
      <c r="Q13" s="4">
        <v>-2846</v>
      </c>
      <c r="R13" s="4">
        <v>-3129</v>
      </c>
      <c r="S13" s="4">
        <v>-5975</v>
      </c>
      <c r="T13" s="4">
        <v>-8994</v>
      </c>
      <c r="U13" s="4">
        <v>8994</v>
      </c>
    </row>
    <row r="14" spans="1:21" x14ac:dyDescent="0.25">
      <c r="A14" s="6" t="s">
        <v>127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-71616</v>
      </c>
      <c r="S14" s="4">
        <v>-71616</v>
      </c>
      <c r="T14" s="4">
        <v>0</v>
      </c>
      <c r="U14" s="4">
        <v>0</v>
      </c>
    </row>
    <row r="15" spans="1:2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v>0</v>
      </c>
    </row>
    <row r="16" spans="1:21" x14ac:dyDescent="0.25">
      <c r="A16" s="9" t="s">
        <v>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v>0</v>
      </c>
    </row>
    <row r="17" spans="1:21" x14ac:dyDescent="0.25">
      <c r="A17" s="6" t="s">
        <v>15</v>
      </c>
      <c r="B17" s="4">
        <v>-81508</v>
      </c>
      <c r="C17" s="4">
        <v>55961</v>
      </c>
      <c r="D17" s="4">
        <v>-30260</v>
      </c>
      <c r="E17" s="4">
        <v>-55756</v>
      </c>
      <c r="F17" s="4">
        <v>-219172</v>
      </c>
      <c r="G17" s="4">
        <v>-274928</v>
      </c>
      <c r="H17" s="4">
        <v>-87259</v>
      </c>
      <c r="I17" s="4">
        <v>-22603</v>
      </c>
      <c r="J17" s="4">
        <v>-47241</v>
      </c>
      <c r="K17" s="4">
        <v>-69844</v>
      </c>
      <c r="L17" s="4">
        <v>-285479</v>
      </c>
      <c r="M17" s="4">
        <v>-39785</v>
      </c>
      <c r="N17" s="4">
        <v>-520537</v>
      </c>
      <c r="O17" s="4">
        <v>-560322</v>
      </c>
      <c r="P17" s="4">
        <v>-48029</v>
      </c>
      <c r="Q17" s="4">
        <v>-36034</v>
      </c>
      <c r="R17" s="4">
        <v>-431894</v>
      </c>
      <c r="S17" s="4">
        <v>-467928</v>
      </c>
      <c r="T17" s="4">
        <v>101482</v>
      </c>
      <c r="U17" s="4">
        <v>130054</v>
      </c>
    </row>
    <row r="18" spans="1:21" x14ac:dyDescent="0.25">
      <c r="A18" s="6" t="s">
        <v>16</v>
      </c>
      <c r="B18" s="4">
        <v>-5727</v>
      </c>
      <c r="C18" s="4">
        <v>-2866</v>
      </c>
      <c r="D18" s="4">
        <v>-106585</v>
      </c>
      <c r="E18" s="4">
        <v>75089</v>
      </c>
      <c r="F18" s="4">
        <v>-413702</v>
      </c>
      <c r="G18" s="4">
        <v>-338613</v>
      </c>
      <c r="H18" s="4">
        <v>-171048</v>
      </c>
      <c r="I18" s="4">
        <v>-118186</v>
      </c>
      <c r="J18" s="4">
        <v>-68838</v>
      </c>
      <c r="K18" s="4">
        <v>-187024</v>
      </c>
      <c r="L18" s="4">
        <v>107628</v>
      </c>
      <c r="M18" s="4">
        <v>51977</v>
      </c>
      <c r="N18" s="4">
        <v>-150837</v>
      </c>
      <c r="O18" s="4">
        <v>-98860</v>
      </c>
      <c r="P18" s="4">
        <v>-117420</v>
      </c>
      <c r="Q18" s="4">
        <v>-119227</v>
      </c>
      <c r="R18" s="4">
        <v>86817</v>
      </c>
      <c r="S18" s="4">
        <v>-32410</v>
      </c>
      <c r="T18" s="4">
        <v>-219740</v>
      </c>
      <c r="U18" s="4">
        <v>122037</v>
      </c>
    </row>
    <row r="19" spans="1:21" x14ac:dyDescent="0.25">
      <c r="A19" s="6" t="s">
        <v>39</v>
      </c>
      <c r="B19" s="4">
        <v>157295</v>
      </c>
      <c r="C19" s="4">
        <v>-94382</v>
      </c>
      <c r="D19" s="4">
        <v>45946</v>
      </c>
      <c r="E19" s="4">
        <v>36742</v>
      </c>
      <c r="F19" s="4">
        <v>-97844</v>
      </c>
      <c r="G19" s="4">
        <v>-61102</v>
      </c>
      <c r="H19" s="4">
        <v>162609</v>
      </c>
      <c r="I19" s="4">
        <v>-55827</v>
      </c>
      <c r="J19" s="4">
        <v>50515</v>
      </c>
      <c r="K19" s="4">
        <v>-5312</v>
      </c>
      <c r="L19" s="4">
        <v>89957</v>
      </c>
      <c r="M19" s="4">
        <v>86882</v>
      </c>
      <c r="N19" s="4">
        <v>-16098</v>
      </c>
      <c r="O19" s="4">
        <v>70784</v>
      </c>
      <c r="P19" s="4">
        <v>479865</v>
      </c>
      <c r="Q19" s="4">
        <v>-63134</v>
      </c>
      <c r="R19" s="4">
        <v>-50958</v>
      </c>
      <c r="S19" s="4">
        <v>-114092</v>
      </c>
      <c r="T19" s="4">
        <v>580109</v>
      </c>
      <c r="U19" s="4">
        <v>-319303</v>
      </c>
    </row>
    <row r="20" spans="1:2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v>0</v>
      </c>
    </row>
    <row r="21" spans="1:21" x14ac:dyDescent="0.25">
      <c r="A21" s="6" t="s">
        <v>66</v>
      </c>
      <c r="B21" s="4">
        <v>0</v>
      </c>
      <c r="C21" s="4">
        <v>-9388</v>
      </c>
      <c r="D21" s="4">
        <v>-55642</v>
      </c>
      <c r="E21" s="4">
        <v>-47208</v>
      </c>
      <c r="F21" s="4">
        <v>-18323</v>
      </c>
      <c r="G21" s="4">
        <v>-65531</v>
      </c>
      <c r="H21" s="4">
        <v>-274374</v>
      </c>
      <c r="I21" s="4">
        <v>-177865</v>
      </c>
      <c r="J21" s="4">
        <v>-128872</v>
      </c>
      <c r="K21" s="4">
        <v>-306737</v>
      </c>
      <c r="L21" s="4">
        <v>-415019</v>
      </c>
      <c r="M21" s="4">
        <v>-199057</v>
      </c>
      <c r="N21" s="4">
        <v>-306227</v>
      </c>
      <c r="O21" s="4">
        <v>-505284</v>
      </c>
      <c r="P21" s="4">
        <v>-762609</v>
      </c>
      <c r="Q21" s="4">
        <v>-345185</v>
      </c>
      <c r="R21" s="4">
        <v>-531433</v>
      </c>
      <c r="S21" s="4">
        <v>-876618</v>
      </c>
      <c r="T21" s="4">
        <v>-1133592</v>
      </c>
      <c r="U21" s="4">
        <v>-712518</v>
      </c>
    </row>
    <row r="22" spans="1:21" x14ac:dyDescent="0.25">
      <c r="A22" s="6" t="s">
        <v>67</v>
      </c>
      <c r="B22" s="4">
        <v>-3834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</row>
    <row r="23" spans="1:21" s="7" customFormat="1" x14ac:dyDescent="0.25">
      <c r="A23" s="14" t="s">
        <v>68</v>
      </c>
      <c r="B23" s="15">
        <v>94599</v>
      </c>
      <c r="C23" s="15">
        <v>278740</v>
      </c>
      <c r="D23" s="15">
        <v>1272687</v>
      </c>
      <c r="E23" s="15">
        <v>1070301</v>
      </c>
      <c r="F23" s="15">
        <v>-615424</v>
      </c>
      <c r="G23" s="15">
        <v>454877</v>
      </c>
      <c r="H23" s="15">
        <v>992980</v>
      </c>
      <c r="I23" s="15">
        <v>1487627</v>
      </c>
      <c r="J23" s="15">
        <v>-329315</v>
      </c>
      <c r="K23" s="15">
        <v>1158312</v>
      </c>
      <c r="L23" s="15">
        <v>1553167</v>
      </c>
      <c r="M23" s="15">
        <v>2766888</v>
      </c>
      <c r="N23" s="15">
        <v>-1439330</v>
      </c>
      <c r="O23" s="15">
        <v>1327558</v>
      </c>
      <c r="P23" s="15">
        <v>2176684</v>
      </c>
      <c r="Q23" s="15">
        <v>3509943</v>
      </c>
      <c r="R23" s="15">
        <v>-1842551</v>
      </c>
      <c r="S23" s="15">
        <v>1667392</v>
      </c>
      <c r="T23" s="15">
        <v>207190</v>
      </c>
      <c r="U23" s="15">
        <v>2035301</v>
      </c>
    </row>
    <row r="25" spans="1:21" x14ac:dyDescent="0.25">
      <c r="A25" s="7" t="s">
        <v>69</v>
      </c>
    </row>
    <row r="26" spans="1:21" x14ac:dyDescent="0.25">
      <c r="A26" s="6" t="s">
        <v>70</v>
      </c>
      <c r="B26" s="4">
        <v>-39113</v>
      </c>
      <c r="C26" s="4">
        <v>-1273449</v>
      </c>
      <c r="D26" s="4">
        <v>-1610251</v>
      </c>
      <c r="E26" s="4">
        <v>-277791</v>
      </c>
      <c r="F26" s="4">
        <v>-1315000</v>
      </c>
      <c r="G26" s="4">
        <v>-1592791</v>
      </c>
      <c r="H26" s="4">
        <v>-1594835</v>
      </c>
      <c r="I26" s="4">
        <v>-213434</v>
      </c>
      <c r="J26" s="4">
        <v>-1938395</v>
      </c>
      <c r="K26" s="4">
        <v>-2151829</v>
      </c>
      <c r="L26" s="4">
        <v>-2206698</v>
      </c>
      <c r="M26" s="4">
        <v>-1124200</v>
      </c>
      <c r="N26" s="4">
        <v>-2979311</v>
      </c>
      <c r="O26" s="4">
        <v>-4103511</v>
      </c>
      <c r="P26" s="4">
        <v>-3376830</v>
      </c>
      <c r="Q26" s="4">
        <v>-441752</v>
      </c>
      <c r="R26" s="4">
        <v>-809909</v>
      </c>
      <c r="S26" s="4">
        <v>-1251661</v>
      </c>
      <c r="T26" s="4">
        <v>-2255468</v>
      </c>
      <c r="U26" s="4">
        <v>-945282</v>
      </c>
    </row>
    <row r="27" spans="1:21" x14ac:dyDescent="0.25">
      <c r="A27" s="6" t="s">
        <v>71</v>
      </c>
      <c r="B27" s="4">
        <v>-11584</v>
      </c>
      <c r="C27" s="4">
        <v>-5313</v>
      </c>
      <c r="D27" s="4">
        <v>-905</v>
      </c>
      <c r="E27" s="4">
        <v>-1</v>
      </c>
      <c r="F27" s="4">
        <v>-1004</v>
      </c>
      <c r="G27" s="4">
        <v>-1005</v>
      </c>
      <c r="H27" s="4">
        <v>-8406</v>
      </c>
      <c r="I27" s="4">
        <v>-6812</v>
      </c>
      <c r="J27" s="4">
        <v>-3497</v>
      </c>
      <c r="K27" s="4">
        <v>-10309</v>
      </c>
      <c r="L27" s="4">
        <v>-19496</v>
      </c>
      <c r="M27" s="4">
        <v>-16385</v>
      </c>
      <c r="N27" s="4">
        <v>-16775</v>
      </c>
      <c r="O27" s="4">
        <v>-33160</v>
      </c>
      <c r="P27" s="4">
        <v>-82148</v>
      </c>
      <c r="Q27" s="4">
        <v>-123809</v>
      </c>
      <c r="R27" s="4">
        <v>-56559</v>
      </c>
      <c r="S27" s="4">
        <v>-180368</v>
      </c>
      <c r="T27" s="4">
        <v>-155979</v>
      </c>
      <c r="U27" s="4">
        <v>-74425</v>
      </c>
    </row>
    <row r="28" spans="1:21" x14ac:dyDescent="0.25">
      <c r="A28" s="6" t="s">
        <v>72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65795</v>
      </c>
      <c r="J28" s="4">
        <v>0</v>
      </c>
      <c r="K28" s="4">
        <v>65795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</row>
    <row r="29" spans="1:21" x14ac:dyDescent="0.25">
      <c r="A29" s="6" t="s">
        <v>73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-208722</v>
      </c>
      <c r="I29" s="4">
        <v>-20618</v>
      </c>
      <c r="J29" s="4">
        <v>-110411</v>
      </c>
      <c r="K29" s="4">
        <v>-131029</v>
      </c>
      <c r="L29" s="4">
        <v>-100710</v>
      </c>
      <c r="M29" s="4">
        <v>-9642</v>
      </c>
      <c r="N29" s="4">
        <v>-120000</v>
      </c>
      <c r="O29" s="4">
        <v>-129642</v>
      </c>
      <c r="P29" s="4">
        <v>-96000</v>
      </c>
      <c r="Q29" s="4">
        <v>-243100</v>
      </c>
      <c r="R29" s="4">
        <v>-11200</v>
      </c>
      <c r="S29" s="4">
        <v>-254300</v>
      </c>
      <c r="T29" s="4">
        <v>-5500</v>
      </c>
      <c r="U29" s="4">
        <v>0</v>
      </c>
    </row>
    <row r="30" spans="1:21" x14ac:dyDescent="0.25">
      <c r="A30" s="6" t="s">
        <v>74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3600</v>
      </c>
      <c r="I30" s="4">
        <v>-3197</v>
      </c>
      <c r="J30" s="4">
        <v>4609</v>
      </c>
      <c r="K30" s="4">
        <v>1412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228391</v>
      </c>
      <c r="R30" s="4">
        <v>712</v>
      </c>
      <c r="S30" s="4">
        <v>229103</v>
      </c>
      <c r="T30" s="4">
        <v>0</v>
      </c>
      <c r="U30" s="4">
        <v>0</v>
      </c>
    </row>
    <row r="31" spans="1:21" x14ac:dyDescent="0.25">
      <c r="A31" s="6" t="s">
        <v>75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-2577814</v>
      </c>
      <c r="N31" s="4">
        <v>0</v>
      </c>
      <c r="O31" s="4">
        <v>-2577814</v>
      </c>
      <c r="P31" s="4">
        <v>0</v>
      </c>
      <c r="Q31" s="4">
        <v>-2000000</v>
      </c>
      <c r="R31" s="4">
        <v>2000000</v>
      </c>
      <c r="S31" s="4">
        <v>0</v>
      </c>
      <c r="T31" s="4">
        <v>0</v>
      </c>
      <c r="U31" s="4">
        <v>-2033456</v>
      </c>
    </row>
    <row r="32" spans="1:21" x14ac:dyDescent="0.25">
      <c r="A32" s="6" t="s">
        <v>121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2522522</v>
      </c>
      <c r="O32" s="4">
        <v>2522522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</row>
    <row r="33" spans="1:21" x14ac:dyDescent="0.25">
      <c r="A33" s="6" t="s">
        <v>76</v>
      </c>
      <c r="B33" s="4">
        <v>0</v>
      </c>
      <c r="C33" s="4">
        <v>4784</v>
      </c>
      <c r="D33" s="4">
        <v>5272</v>
      </c>
      <c r="E33" s="4">
        <v>12890</v>
      </c>
      <c r="F33" s="4">
        <v>12305</v>
      </c>
      <c r="G33" s="4">
        <v>25195</v>
      </c>
      <c r="H33" s="4">
        <v>19454</v>
      </c>
      <c r="I33" s="4">
        <v>22389</v>
      </c>
      <c r="J33" s="4">
        <v>26434</v>
      </c>
      <c r="K33" s="4">
        <v>48823</v>
      </c>
      <c r="L33" s="4">
        <v>20683</v>
      </c>
      <c r="M33" s="4">
        <v>74317</v>
      </c>
      <c r="N33" s="4">
        <v>99420</v>
      </c>
      <c r="O33" s="4">
        <v>173737</v>
      </c>
      <c r="P33" s="4">
        <v>30788</v>
      </c>
      <c r="Q33" s="4">
        <v>40670</v>
      </c>
      <c r="R33" s="4">
        <v>306395</v>
      </c>
      <c r="S33" s="4">
        <v>347065</v>
      </c>
      <c r="T33" s="4">
        <v>186735</v>
      </c>
      <c r="U33" s="4">
        <v>95525</v>
      </c>
    </row>
    <row r="34" spans="1:21" s="7" customFormat="1" x14ac:dyDescent="0.25">
      <c r="A34" s="14" t="s">
        <v>77</v>
      </c>
      <c r="B34" s="15">
        <v>-50697</v>
      </c>
      <c r="C34" s="15">
        <v>-1273978</v>
      </c>
      <c r="D34" s="15">
        <v>-1605884</v>
      </c>
      <c r="E34" s="15">
        <v>-264902</v>
      </c>
      <c r="F34" s="15">
        <v>-1303699</v>
      </c>
      <c r="G34" s="15">
        <v>-1568601</v>
      </c>
      <c r="H34" s="15">
        <v>-1788909</v>
      </c>
      <c r="I34" s="15">
        <v>-155877</v>
      </c>
      <c r="J34" s="15">
        <v>-2021260</v>
      </c>
      <c r="K34" s="15">
        <v>-2177137</v>
      </c>
      <c r="L34" s="15">
        <v>-2306221</v>
      </c>
      <c r="M34" s="15">
        <v>-3653724</v>
      </c>
      <c r="N34" s="15">
        <v>-494144</v>
      </c>
      <c r="O34" s="15">
        <v>-4147868</v>
      </c>
      <c r="P34" s="15">
        <v>-3524190</v>
      </c>
      <c r="Q34" s="15">
        <v>-2539600</v>
      </c>
      <c r="R34" s="15">
        <v>1429439</v>
      </c>
      <c r="S34" s="15">
        <v>-1110161</v>
      </c>
      <c r="T34" s="15">
        <v>-2230212</v>
      </c>
      <c r="U34" s="15">
        <v>-2957638</v>
      </c>
    </row>
    <row r="36" spans="1:21" x14ac:dyDescent="0.25">
      <c r="A36" s="7" t="s">
        <v>78</v>
      </c>
    </row>
    <row r="37" spans="1:21" x14ac:dyDescent="0.25">
      <c r="A37" s="6" t="s">
        <v>79</v>
      </c>
      <c r="B37" s="4">
        <v>0</v>
      </c>
      <c r="C37" s="4">
        <v>74734</v>
      </c>
      <c r="D37" s="4">
        <v>500000</v>
      </c>
      <c r="E37" s="4">
        <v>0</v>
      </c>
      <c r="F37" s="4">
        <v>0</v>
      </c>
      <c r="G37" s="4">
        <v>0</v>
      </c>
      <c r="H37" s="4">
        <v>0</v>
      </c>
      <c r="I37" s="4">
        <v>1000</v>
      </c>
      <c r="J37" s="4">
        <v>2105750</v>
      </c>
      <c r="K37" s="4">
        <v>2106750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</row>
    <row r="38" spans="1:21" x14ac:dyDescent="0.25">
      <c r="A38" s="6" t="s">
        <v>120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-35986</v>
      </c>
      <c r="O38" s="4">
        <v>-35986</v>
      </c>
      <c r="P38" s="4">
        <v>-113264</v>
      </c>
      <c r="Q38" s="4">
        <v>-37930</v>
      </c>
      <c r="R38" s="4">
        <v>-130423</v>
      </c>
      <c r="S38" s="4">
        <v>-168353</v>
      </c>
      <c r="T38" s="4">
        <v>0</v>
      </c>
      <c r="U38" s="4">
        <v>41841</v>
      </c>
    </row>
    <row r="39" spans="1:21" x14ac:dyDescent="0.25">
      <c r="A39" s="6" t="s">
        <v>80</v>
      </c>
      <c r="B39" s="4">
        <v>0</v>
      </c>
      <c r="C39" s="4">
        <v>-110500</v>
      </c>
      <c r="D39" s="4">
        <v>0</v>
      </c>
      <c r="E39" s="4">
        <v>0</v>
      </c>
      <c r="F39" s="4">
        <v>-88995</v>
      </c>
      <c r="G39" s="4">
        <v>-88995</v>
      </c>
      <c r="H39" s="4">
        <v>0</v>
      </c>
      <c r="I39" s="4">
        <v>-1011005</v>
      </c>
      <c r="J39" s="4">
        <v>0</v>
      </c>
      <c r="K39" s="4">
        <v>-1011005</v>
      </c>
      <c r="L39" s="4">
        <v>0</v>
      </c>
      <c r="M39" s="4">
        <v>0</v>
      </c>
      <c r="N39" s="4">
        <v>-1141670</v>
      </c>
      <c r="O39" s="4">
        <v>-1141670</v>
      </c>
      <c r="P39" s="4">
        <v>0</v>
      </c>
      <c r="Q39" s="4">
        <v>0</v>
      </c>
      <c r="R39" s="4">
        <v>-235077</v>
      </c>
      <c r="S39" s="4">
        <v>-235077</v>
      </c>
      <c r="T39" s="4">
        <v>0</v>
      </c>
      <c r="U39" s="4">
        <v>0</v>
      </c>
    </row>
    <row r="40" spans="1:21" x14ac:dyDescent="0.25">
      <c r="A40" s="6" t="s">
        <v>81</v>
      </c>
      <c r="B40" s="4">
        <v>4503</v>
      </c>
      <c r="C40" s="4">
        <v>1067942</v>
      </c>
      <c r="D40" s="4">
        <v>788185</v>
      </c>
      <c r="E40" s="4">
        <v>1139</v>
      </c>
      <c r="F40" s="4">
        <v>1388530</v>
      </c>
      <c r="G40" s="4">
        <v>1389669</v>
      </c>
      <c r="H40" s="4">
        <v>5577654</v>
      </c>
      <c r="I40" s="4">
        <v>61975</v>
      </c>
      <c r="J40" s="4">
        <v>2417764</v>
      </c>
      <c r="K40" s="4">
        <v>2479739</v>
      </c>
      <c r="L40" s="4">
        <v>1439244</v>
      </c>
      <c r="M40" s="4">
        <v>4650903</v>
      </c>
      <c r="N40" s="4">
        <v>1242993</v>
      </c>
      <c r="O40" s="4">
        <v>5893896</v>
      </c>
      <c r="P40" s="4">
        <v>1296200</v>
      </c>
      <c r="Q40" s="4">
        <v>4000000</v>
      </c>
      <c r="R40" s="4">
        <v>0</v>
      </c>
      <c r="S40" s="4">
        <v>4000000</v>
      </c>
      <c r="T40" s="4">
        <v>6882920</v>
      </c>
      <c r="U40" s="4">
        <v>7</v>
      </c>
    </row>
    <row r="41" spans="1:21" x14ac:dyDescent="0.25">
      <c r="A41" s="6" t="s">
        <v>233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>
        <v>-135700</v>
      </c>
    </row>
    <row r="42" spans="1:21" x14ac:dyDescent="0.25">
      <c r="A42" s="6" t="s">
        <v>82</v>
      </c>
      <c r="B42" s="4">
        <v>0</v>
      </c>
      <c r="C42" s="4">
        <v>0</v>
      </c>
      <c r="D42" s="4">
        <v>0</v>
      </c>
      <c r="E42" s="4">
        <v>0</v>
      </c>
      <c r="F42" s="4">
        <v>-16427</v>
      </c>
      <c r="G42" s="4">
        <v>-16427</v>
      </c>
      <c r="H42" s="4">
        <v>0</v>
      </c>
      <c r="I42" s="4">
        <v>0</v>
      </c>
      <c r="J42" s="4">
        <v>-35057</v>
      </c>
      <c r="K42" s="4">
        <v>-35057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</row>
    <row r="43" spans="1:21" x14ac:dyDescent="0.25">
      <c r="A43" s="6" t="s">
        <v>83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-23505</v>
      </c>
      <c r="J43" s="4">
        <v>0</v>
      </c>
      <c r="K43" s="4">
        <v>-23505</v>
      </c>
      <c r="L43" s="4">
        <v>0</v>
      </c>
      <c r="M43" s="4">
        <v>-34909</v>
      </c>
      <c r="N43" s="4">
        <v>0</v>
      </c>
      <c r="O43" s="4">
        <v>-34909</v>
      </c>
      <c r="P43" s="4">
        <v>0</v>
      </c>
      <c r="Q43" s="4">
        <v>-2107</v>
      </c>
      <c r="R43" s="4">
        <v>-28000</v>
      </c>
      <c r="S43" s="4">
        <v>-30107</v>
      </c>
      <c r="T43" s="4">
        <v>-51857</v>
      </c>
      <c r="U43" s="4">
        <v>49393</v>
      </c>
    </row>
    <row r="44" spans="1:21" x14ac:dyDescent="0.25">
      <c r="A44" s="6" t="s">
        <v>84</v>
      </c>
      <c r="B44" s="4">
        <v>-13000</v>
      </c>
      <c r="C44" s="4">
        <v>-32373</v>
      </c>
      <c r="D44" s="4">
        <v>-214096</v>
      </c>
      <c r="E44" s="4">
        <v>-176753</v>
      </c>
      <c r="F44" s="4">
        <v>-329934</v>
      </c>
      <c r="G44" s="4">
        <v>-506687</v>
      </c>
      <c r="H44" s="4">
        <v>-4583562</v>
      </c>
      <c r="I44" s="4">
        <v>-42600</v>
      </c>
      <c r="J44" s="4">
        <v>-257285</v>
      </c>
      <c r="K44" s="4">
        <v>-299885</v>
      </c>
      <c r="L44" s="4">
        <v>-1612594</v>
      </c>
      <c r="M44" s="4">
        <v>-648736</v>
      </c>
      <c r="N44" s="4">
        <v>-4100</v>
      </c>
      <c r="O44" s="4">
        <v>-652836</v>
      </c>
      <c r="P44" s="4">
        <v>-1633693</v>
      </c>
      <c r="Q44" s="4">
        <v>-1746450</v>
      </c>
      <c r="R44" s="4">
        <v>-5146</v>
      </c>
      <c r="S44" s="4">
        <v>-1751596</v>
      </c>
      <c r="T44" s="4">
        <v>-5701411</v>
      </c>
      <c r="U44" s="4">
        <v>-477725</v>
      </c>
    </row>
    <row r="45" spans="1:21" x14ac:dyDescent="0.25">
      <c r="A45" s="6" t="s">
        <v>85</v>
      </c>
      <c r="B45" s="4">
        <v>-576</v>
      </c>
      <c r="C45" s="4">
        <v>-2835</v>
      </c>
      <c r="D45" s="4">
        <v>-12788</v>
      </c>
      <c r="E45" s="4">
        <v>-9719</v>
      </c>
      <c r="F45" s="4">
        <v>-26056</v>
      </c>
      <c r="G45" s="4">
        <v>-35775</v>
      </c>
      <c r="H45" s="4">
        <v>-46475</v>
      </c>
      <c r="I45" s="4">
        <v>-2126</v>
      </c>
      <c r="J45" s="4">
        <v>-28354</v>
      </c>
      <c r="K45" s="4">
        <v>-30480</v>
      </c>
      <c r="L45" s="4">
        <v>-68587</v>
      </c>
      <c r="M45" s="4">
        <v>-33187</v>
      </c>
      <c r="N45" s="4">
        <v>-36256</v>
      </c>
      <c r="O45" s="4">
        <v>-69443</v>
      </c>
      <c r="P45" s="4">
        <v>-107435</v>
      </c>
      <c r="Q45" s="4">
        <v>38062</v>
      </c>
      <c r="R45" s="4">
        <v>-147018</v>
      </c>
      <c r="S45" s="4">
        <v>-108956</v>
      </c>
      <c r="T45" s="4">
        <v>-133159</v>
      </c>
      <c r="U45" s="4">
        <v>-88219</v>
      </c>
    </row>
    <row r="46" spans="1:21" s="7" customFormat="1" x14ac:dyDescent="0.25">
      <c r="A46" s="14" t="s">
        <v>86</v>
      </c>
      <c r="B46" s="15">
        <v>-9073</v>
      </c>
      <c r="C46" s="15">
        <v>996968</v>
      </c>
      <c r="D46" s="15">
        <v>1061301</v>
      </c>
      <c r="E46" s="15">
        <v>-185333</v>
      </c>
      <c r="F46" s="15">
        <v>927118</v>
      </c>
      <c r="G46" s="15">
        <v>741785</v>
      </c>
      <c r="H46" s="15">
        <v>947617</v>
      </c>
      <c r="I46" s="15">
        <v>-1016261</v>
      </c>
      <c r="J46" s="15">
        <v>4202818</v>
      </c>
      <c r="K46" s="15">
        <v>3186557</v>
      </c>
      <c r="L46" s="15">
        <v>-241937</v>
      </c>
      <c r="M46" s="15">
        <v>3934071</v>
      </c>
      <c r="N46" s="15">
        <v>24981</v>
      </c>
      <c r="O46" s="15">
        <v>3959052</v>
      </c>
      <c r="P46" s="15">
        <v>-558192</v>
      </c>
      <c r="Q46" s="15">
        <v>2251575</v>
      </c>
      <c r="R46" s="15">
        <v>-545664</v>
      </c>
      <c r="S46" s="15">
        <v>1705911</v>
      </c>
      <c r="T46" s="15">
        <v>996493</v>
      </c>
      <c r="U46" s="15">
        <v>-610403</v>
      </c>
    </row>
    <row r="48" spans="1:21" x14ac:dyDescent="0.25">
      <c r="A48" s="6" t="s">
        <v>87</v>
      </c>
      <c r="B48" s="4">
        <v>0</v>
      </c>
      <c r="C48" s="4">
        <v>-9741</v>
      </c>
      <c r="D48" s="4">
        <v>921</v>
      </c>
      <c r="E48" s="4">
        <v>-1709</v>
      </c>
      <c r="F48" s="4">
        <v>7953</v>
      </c>
      <c r="G48" s="4">
        <v>6244</v>
      </c>
      <c r="H48" s="4">
        <v>-44215</v>
      </c>
      <c r="I48" s="4">
        <v>-30541</v>
      </c>
      <c r="J48" s="4">
        <v>89397</v>
      </c>
      <c r="K48" s="4">
        <v>58856</v>
      </c>
      <c r="L48" s="4">
        <v>289643</v>
      </c>
      <c r="M48" s="4">
        <v>171071</v>
      </c>
      <c r="N48" s="4">
        <v>-169911</v>
      </c>
      <c r="O48" s="4">
        <v>1160</v>
      </c>
      <c r="P48" s="4">
        <v>-82683</v>
      </c>
      <c r="Q48" s="4">
        <v>505</v>
      </c>
      <c r="R48" s="4">
        <v>144367</v>
      </c>
      <c r="S48" s="4">
        <v>144872</v>
      </c>
      <c r="T48" s="4">
        <v>-102674</v>
      </c>
      <c r="U48" s="4">
        <v>40428</v>
      </c>
    </row>
    <row r="49" spans="1:21" s="7" customFormat="1" x14ac:dyDescent="0.25">
      <c r="A49" s="14" t="s">
        <v>88</v>
      </c>
      <c r="B49" s="15">
        <v>34829</v>
      </c>
      <c r="C49" s="15">
        <v>-8011</v>
      </c>
      <c r="D49" s="15">
        <v>729025</v>
      </c>
      <c r="E49" s="15">
        <v>618357</v>
      </c>
      <c r="F49" s="15">
        <v>-984052</v>
      </c>
      <c r="G49" s="15">
        <v>-365695</v>
      </c>
      <c r="H49" s="15">
        <v>107473</v>
      </c>
      <c r="I49" s="15">
        <v>284948</v>
      </c>
      <c r="J49" s="15">
        <v>1941640</v>
      </c>
      <c r="K49" s="15">
        <v>2226588</v>
      </c>
      <c r="L49" s="15">
        <v>-705348</v>
      </c>
      <c r="M49" s="15">
        <v>3218306</v>
      </c>
      <c r="N49" s="15">
        <v>-2078404</v>
      </c>
      <c r="O49" s="15">
        <v>1139902</v>
      </c>
      <c r="P49" s="15">
        <v>-1988381</v>
      </c>
      <c r="Q49" s="15">
        <v>3222423</v>
      </c>
      <c r="R49" s="15">
        <v>-814409</v>
      </c>
      <c r="S49" s="15">
        <v>2408014</v>
      </c>
      <c r="T49" s="15">
        <v>-1129203</v>
      </c>
      <c r="U49" s="15">
        <v>-1492312</v>
      </c>
    </row>
    <row r="51" spans="1:21" s="7" customFormat="1" x14ac:dyDescent="0.25">
      <c r="A51" s="14" t="s">
        <v>89</v>
      </c>
      <c r="B51" s="15">
        <v>2269</v>
      </c>
      <c r="C51" s="15">
        <v>37098</v>
      </c>
      <c r="D51" s="15">
        <v>29087</v>
      </c>
      <c r="E51" s="15">
        <v>763067</v>
      </c>
      <c r="F51" s="15">
        <v>1376469</v>
      </c>
      <c r="G51" s="15">
        <v>2139536</v>
      </c>
      <c r="H51" s="15">
        <v>392417</v>
      </c>
      <c r="I51" s="15">
        <v>499890</v>
      </c>
      <c r="J51" s="15">
        <v>784838</v>
      </c>
      <c r="K51" s="15">
        <v>1284728</v>
      </c>
      <c r="L51" s="15">
        <v>2726478</v>
      </c>
      <c r="M51" s="15">
        <v>2021130</v>
      </c>
      <c r="N51" s="15">
        <v>5239436</v>
      </c>
      <c r="O51" s="15">
        <v>7260566</v>
      </c>
      <c r="P51" s="15">
        <v>3161032</v>
      </c>
      <c r="Q51" s="15">
        <v>1172651</v>
      </c>
      <c r="R51" s="15">
        <v>4395074</v>
      </c>
      <c r="S51" s="15">
        <v>5567725</v>
      </c>
      <c r="T51" s="15">
        <v>3580665</v>
      </c>
      <c r="U51" s="15">
        <v>2451462</v>
      </c>
    </row>
    <row r="52" spans="1:21" s="7" customFormat="1" ht="13.8" thickBot="1" x14ac:dyDescent="0.3">
      <c r="A52" s="16" t="s">
        <v>90</v>
      </c>
      <c r="B52" s="17">
        <v>37098</v>
      </c>
      <c r="C52" s="17">
        <v>29087</v>
      </c>
      <c r="D52" s="17">
        <v>763067</v>
      </c>
      <c r="E52" s="17">
        <v>1376469</v>
      </c>
      <c r="F52" s="17">
        <v>392417</v>
      </c>
      <c r="G52" s="17">
        <v>1768886</v>
      </c>
      <c r="H52" s="17">
        <v>499890</v>
      </c>
      <c r="I52" s="17">
        <v>784838</v>
      </c>
      <c r="J52" s="17">
        <v>2726478</v>
      </c>
      <c r="K52" s="17">
        <v>3511316</v>
      </c>
      <c r="L52" s="17">
        <v>2021130</v>
      </c>
      <c r="M52" s="17">
        <v>5239436</v>
      </c>
      <c r="N52" s="17">
        <v>3161032</v>
      </c>
      <c r="O52" s="17">
        <v>8400468</v>
      </c>
      <c r="P52" s="17">
        <v>1172651</v>
      </c>
      <c r="Q52" s="17">
        <v>4395074</v>
      </c>
      <c r="R52" s="17">
        <v>3580665</v>
      </c>
      <c r="S52" s="17">
        <v>7975739</v>
      </c>
      <c r="T52" s="17">
        <v>2451462</v>
      </c>
      <c r="U52" s="17">
        <v>959150</v>
      </c>
    </row>
  </sheetData>
  <hyperlinks>
    <hyperlink ref="A2" location="'Contents '!C12" display="Назад к оглавлению" xr:uid="{718E2529-6D9C-4FB9-AF32-72301758E12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91CE-66E7-43A9-864D-A6F1086A6D49}">
  <dimension ref="A1:R51"/>
  <sheetViews>
    <sheetView zoomScaleNormal="100" workbookViewId="0">
      <pane xSplit="1" ySplit="4" topLeftCell="O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85.21875" style="6" bestFit="1" customWidth="1"/>
    <col min="2" max="2" width="68.6640625" style="6" bestFit="1" customWidth="1"/>
    <col min="3" max="18" width="14.77734375" style="6" customWidth="1"/>
    <col min="19" max="16384" width="8.88671875" style="6"/>
  </cols>
  <sheetData>
    <row r="1" spans="1:18" x14ac:dyDescent="0.25">
      <c r="A1" s="7" t="s">
        <v>2</v>
      </c>
    </row>
    <row r="2" spans="1:18" x14ac:dyDescent="0.25">
      <c r="A2" s="8" t="s">
        <v>138</v>
      </c>
    </row>
    <row r="3" spans="1:18" x14ac:dyDescent="0.25">
      <c r="A3" s="9" t="s">
        <v>139</v>
      </c>
    </row>
    <row r="4" spans="1:18" x14ac:dyDescent="0.25">
      <c r="A4" s="7" t="s">
        <v>91</v>
      </c>
      <c r="B4" s="7" t="s">
        <v>92</v>
      </c>
      <c r="C4" s="20" t="s">
        <v>141</v>
      </c>
      <c r="D4" s="20" t="s">
        <v>142</v>
      </c>
      <c r="E4" s="20" t="s">
        <v>154</v>
      </c>
      <c r="F4" s="20" t="s">
        <v>155</v>
      </c>
      <c r="G4" s="20" t="s">
        <v>143</v>
      </c>
      <c r="H4" s="20" t="s">
        <v>144</v>
      </c>
      <c r="I4" s="20" t="s">
        <v>145</v>
      </c>
      <c r="J4" s="20" t="s">
        <v>146</v>
      </c>
      <c r="K4" s="20" t="s">
        <v>147</v>
      </c>
      <c r="L4" s="20" t="s">
        <v>148</v>
      </c>
      <c r="M4" s="20" t="s">
        <v>149</v>
      </c>
      <c r="N4" s="20" t="s">
        <v>150</v>
      </c>
      <c r="O4" s="20" t="s">
        <v>151</v>
      </c>
      <c r="P4" s="20" t="s">
        <v>152</v>
      </c>
      <c r="Q4" s="20" t="s">
        <v>153</v>
      </c>
      <c r="R4" s="20" t="s">
        <v>231</v>
      </c>
    </row>
    <row r="5" spans="1:18" s="7" customFormat="1" x14ac:dyDescent="0.25">
      <c r="A5" s="14" t="s">
        <v>43</v>
      </c>
      <c r="B5" s="44" t="s">
        <v>43</v>
      </c>
      <c r="C5" s="45">
        <f>'2. Income Statement (accum)'!B4</f>
        <v>68777</v>
      </c>
      <c r="D5" s="45">
        <f>'2. Income Statement (accum)'!C4</f>
        <v>855477</v>
      </c>
      <c r="E5" s="45">
        <f>'2. Income Statement (accum)'!D4</f>
        <v>1965594</v>
      </c>
      <c r="F5" s="45">
        <f>'2. Income Statement (accum)'!E4</f>
        <v>3702247</v>
      </c>
      <c r="G5" s="45">
        <f>'2. Income Statement (accum)'!F4</f>
        <v>4128345</v>
      </c>
      <c r="H5" s="45">
        <f>'2. Income Statement (accum)'!G4</f>
        <v>3196660</v>
      </c>
      <c r="I5" s="45">
        <f>'2. Income Statement (accum)'!H4</f>
        <v>6294567</v>
      </c>
      <c r="J5" s="45">
        <f>'2. Income Statement (accum)'!I4</f>
        <v>6960851</v>
      </c>
      <c r="K5" s="45">
        <f>'2. Income Statement (accum)'!J4</f>
        <v>4436504</v>
      </c>
      <c r="L5" s="45">
        <f>'2. Income Statement (accum)'!K4</f>
        <v>9479912</v>
      </c>
      <c r="M5" s="45">
        <f>'2. Income Statement (accum)'!L4</f>
        <v>10731215</v>
      </c>
      <c r="N5" s="45">
        <f>'2. Income Statement (accum)'!M4</f>
        <v>6297554</v>
      </c>
      <c r="O5" s="45">
        <f>'2. Income Statement (accum)'!N4</f>
        <v>12504787</v>
      </c>
      <c r="P5" s="45">
        <f>'2. Income Statement (accum)'!O4</f>
        <v>14304301</v>
      </c>
      <c r="Q5" s="45">
        <f>'2. Income Statement (accum)'!P4</f>
        <v>5368838</v>
      </c>
      <c r="R5" s="45">
        <f>'2. Income Statement (accum)'!Q4</f>
        <v>10765182</v>
      </c>
    </row>
    <row r="6" spans="1:18" x14ac:dyDescent="0.25">
      <c r="B6" s="9"/>
      <c r="C6" s="22"/>
      <c r="D6" s="22"/>
      <c r="E6" s="23"/>
      <c r="F6" s="2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s="7" customFormat="1" x14ac:dyDescent="0.25">
      <c r="A7" s="7" t="s">
        <v>93</v>
      </c>
      <c r="B7" s="9"/>
      <c r="C7" s="21">
        <f t="shared" ref="C7:Q7" si="0">SUM(C8:C9)</f>
        <v>60127</v>
      </c>
      <c r="D7" s="21">
        <f t="shared" si="0"/>
        <v>724950</v>
      </c>
      <c r="E7" s="21">
        <f t="shared" si="0"/>
        <v>1965594</v>
      </c>
      <c r="F7" s="21">
        <f t="shared" si="0"/>
        <v>3702247</v>
      </c>
      <c r="G7" s="21">
        <f t="shared" si="0"/>
        <v>4128345</v>
      </c>
      <c r="H7" s="21">
        <f t="shared" si="0"/>
        <v>2731551</v>
      </c>
      <c r="I7" s="21">
        <f t="shared" si="0"/>
        <v>5717519</v>
      </c>
      <c r="J7" s="21">
        <f t="shared" si="0"/>
        <v>6383803</v>
      </c>
      <c r="K7" s="21">
        <f t="shared" si="0"/>
        <v>4436436</v>
      </c>
      <c r="L7" s="21">
        <f t="shared" si="0"/>
        <v>9475288</v>
      </c>
      <c r="M7" s="21">
        <f t="shared" si="0"/>
        <v>10724842</v>
      </c>
      <c r="N7" s="21">
        <f t="shared" si="0"/>
        <v>6295993</v>
      </c>
      <c r="O7" s="21">
        <f t="shared" si="0"/>
        <v>12501873</v>
      </c>
      <c r="P7" s="21">
        <f t="shared" si="0"/>
        <v>14295909</v>
      </c>
      <c r="Q7" s="21">
        <f t="shared" si="0"/>
        <v>5362395</v>
      </c>
      <c r="R7" s="21">
        <f t="shared" ref="R7" si="1">SUM(R8:R9)</f>
        <v>10762787</v>
      </c>
    </row>
    <row r="8" spans="1:18" x14ac:dyDescent="0.25">
      <c r="A8" s="6" t="s">
        <v>43</v>
      </c>
      <c r="B8" s="9" t="s">
        <v>43</v>
      </c>
      <c r="C8" s="23">
        <f>C5</f>
        <v>68777</v>
      </c>
      <c r="D8" s="23">
        <f t="shared" ref="D8:Q8" si="2">D5</f>
        <v>855477</v>
      </c>
      <c r="E8" s="23">
        <f t="shared" si="2"/>
        <v>1965594</v>
      </c>
      <c r="F8" s="23">
        <f t="shared" si="2"/>
        <v>3702247</v>
      </c>
      <c r="G8" s="23">
        <f t="shared" si="2"/>
        <v>4128345</v>
      </c>
      <c r="H8" s="23">
        <f t="shared" si="2"/>
        <v>3196660</v>
      </c>
      <c r="I8" s="23">
        <f t="shared" si="2"/>
        <v>6294567</v>
      </c>
      <c r="J8" s="23">
        <f t="shared" si="2"/>
        <v>6960851</v>
      </c>
      <c r="K8" s="23">
        <f t="shared" si="2"/>
        <v>4436504</v>
      </c>
      <c r="L8" s="23">
        <f t="shared" si="2"/>
        <v>9479912</v>
      </c>
      <c r="M8" s="23">
        <f t="shared" si="2"/>
        <v>10731215</v>
      </c>
      <c r="N8" s="23">
        <f t="shared" si="2"/>
        <v>6297554</v>
      </c>
      <c r="O8" s="23">
        <f t="shared" si="2"/>
        <v>12504787</v>
      </c>
      <c r="P8" s="23">
        <f t="shared" si="2"/>
        <v>14304301</v>
      </c>
      <c r="Q8" s="23">
        <f t="shared" si="2"/>
        <v>5368838</v>
      </c>
      <c r="R8" s="23">
        <f>R5</f>
        <v>10765182</v>
      </c>
    </row>
    <row r="9" spans="1:18" x14ac:dyDescent="0.25">
      <c r="A9" s="6" t="s">
        <v>94</v>
      </c>
      <c r="B9" s="9" t="s">
        <v>43</v>
      </c>
      <c r="C9" s="22">
        <v>-8650</v>
      </c>
      <c r="D9" s="22">
        <v>-130527</v>
      </c>
      <c r="E9" s="22">
        <v>0</v>
      </c>
      <c r="F9" s="22">
        <v>0</v>
      </c>
      <c r="G9" s="22">
        <v>0</v>
      </c>
      <c r="H9" s="22">
        <v>-465109</v>
      </c>
      <c r="I9" s="22">
        <v>-577048</v>
      </c>
      <c r="J9" s="22">
        <v>-577048</v>
      </c>
      <c r="K9" s="22">
        <v>-68</v>
      </c>
      <c r="L9" s="22">
        <v>-4624</v>
      </c>
      <c r="M9" s="22">
        <v>-6373</v>
      </c>
      <c r="N9" s="22">
        <v>-1561</v>
      </c>
      <c r="O9" s="22">
        <v>-2914</v>
      </c>
      <c r="P9" s="22">
        <v>-8392</v>
      </c>
      <c r="Q9" s="22">
        <v>-6443</v>
      </c>
      <c r="R9" s="22">
        <v>-2395</v>
      </c>
    </row>
    <row r="10" spans="1:18" x14ac:dyDescent="0.25">
      <c r="B10" s="9"/>
      <c r="C10" s="22"/>
      <c r="D10" s="22"/>
      <c r="E10" s="23"/>
      <c r="F10" s="23"/>
      <c r="G10" s="24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8" s="7" customFormat="1" x14ac:dyDescent="0.25">
      <c r="A11" s="14" t="s">
        <v>95</v>
      </c>
      <c r="B11" s="44"/>
      <c r="C11" s="45">
        <f>SUM(C12:C21)</f>
        <v>28374</v>
      </c>
      <c r="D11" s="45">
        <f t="shared" ref="D11:R11" si="3">SUM(D12:D21)</f>
        <v>411840</v>
      </c>
      <c r="E11" s="45">
        <f t="shared" si="3"/>
        <v>1467226</v>
      </c>
      <c r="F11" s="45">
        <f t="shared" si="3"/>
        <v>2527302</v>
      </c>
      <c r="G11" s="45">
        <f t="shared" si="3"/>
        <v>2651272</v>
      </c>
      <c r="H11" s="45">
        <f t="shared" si="3"/>
        <v>1371344</v>
      </c>
      <c r="I11" s="45">
        <f t="shared" si="3"/>
        <v>3246973</v>
      </c>
      <c r="J11" s="45">
        <f t="shared" si="3"/>
        <v>3230673</v>
      </c>
      <c r="K11" s="45">
        <f t="shared" si="3"/>
        <v>2035325</v>
      </c>
      <c r="L11" s="45">
        <f t="shared" si="3"/>
        <v>4901995</v>
      </c>
      <c r="M11" s="45">
        <f t="shared" si="3"/>
        <v>4456369</v>
      </c>
      <c r="N11" s="45">
        <f t="shared" si="3"/>
        <v>2767739</v>
      </c>
      <c r="O11" s="45">
        <f t="shared" si="3"/>
        <v>6504613</v>
      </c>
      <c r="P11" s="45">
        <f t="shared" si="3"/>
        <v>6053712</v>
      </c>
      <c r="Q11" s="45">
        <f t="shared" si="3"/>
        <v>1008920</v>
      </c>
      <c r="R11" s="45">
        <f t="shared" si="3"/>
        <v>3693959</v>
      </c>
    </row>
    <row r="12" spans="1:18" x14ac:dyDescent="0.25">
      <c r="A12" s="6" t="s">
        <v>158</v>
      </c>
      <c r="B12" s="9" t="s">
        <v>96</v>
      </c>
      <c r="C12" s="22">
        <f>'2. Income Statement (accum)'!B68</f>
        <v>21596</v>
      </c>
      <c r="D12" s="22">
        <f>'2. Income Statement (accum)'!C68</f>
        <v>223533</v>
      </c>
      <c r="E12" s="22">
        <f>'2. Income Statement (accum)'!D68</f>
        <v>1056911</v>
      </c>
      <c r="F12" s="22">
        <f>'2. Income Statement (accum)'!E68</f>
        <v>1806418</v>
      </c>
      <c r="G12" s="22">
        <f>'2. Income Statement (accum)'!F68</f>
        <v>1796426</v>
      </c>
      <c r="H12" s="22">
        <f>'2. Income Statement (accum)'!G68</f>
        <v>384896</v>
      </c>
      <c r="I12" s="22">
        <f>'2. Income Statement (accum)'!H68</f>
        <v>1631777</v>
      </c>
      <c r="J12" s="22">
        <f>'2. Income Statement (accum)'!I68</f>
        <v>830504</v>
      </c>
      <c r="K12" s="22">
        <f>'2. Income Statement (accum)'!J68</f>
        <v>1262523</v>
      </c>
      <c r="L12" s="22">
        <f>'2. Income Statement (accum)'!K68</f>
        <v>3088952</v>
      </c>
      <c r="M12" s="22">
        <f>'2. Income Statement (accum)'!L68</f>
        <v>1940162</v>
      </c>
      <c r="N12" s="22">
        <f>'2. Income Statement (accum)'!M68</f>
        <v>258695</v>
      </c>
      <c r="O12" s="22">
        <f>'2. Income Statement (accum)'!N68</f>
        <v>2905875</v>
      </c>
      <c r="P12" s="22">
        <f>'2. Income Statement (accum)'!O68</f>
        <v>1986148</v>
      </c>
      <c r="Q12" s="22">
        <f>'2. Income Statement (accum)'!P68</f>
        <v>-1892948</v>
      </c>
      <c r="R12" s="22">
        <f>'2. Income Statement (accum)'!Q68</f>
        <v>-1163176</v>
      </c>
    </row>
    <row r="13" spans="1:18" x14ac:dyDescent="0.25">
      <c r="A13" s="6" t="s">
        <v>53</v>
      </c>
      <c r="B13" s="9" t="s">
        <v>96</v>
      </c>
      <c r="C13" s="22">
        <f>-('2. Income Statement (accum)'!B66)</f>
        <v>3834</v>
      </c>
      <c r="D13" s="22">
        <f>-('2. Income Statement (accum)'!C66)</f>
        <v>0</v>
      </c>
      <c r="E13" s="22">
        <f>-('2. Income Statement (accum)'!D66)</f>
        <v>0</v>
      </c>
      <c r="F13" s="22">
        <f>-('2. Income Statement (accum)'!E66)</f>
        <v>0</v>
      </c>
      <c r="G13" s="22">
        <f>-('2. Income Statement (accum)'!F66)</f>
        <v>0</v>
      </c>
      <c r="H13" s="22">
        <f>-('2. Income Statement (accum)'!G66)</f>
        <v>0</v>
      </c>
      <c r="I13" s="22">
        <f>-('2. Income Statement (accum)'!H66)</f>
        <v>0</v>
      </c>
      <c r="J13" s="22">
        <f>-('2. Income Statement (accum)'!I66)</f>
        <v>4475</v>
      </c>
      <c r="K13" s="22">
        <f>-('2. Income Statement (accum)'!J66)</f>
        <v>2629</v>
      </c>
      <c r="L13" s="22">
        <f>-('2. Income Statement (accum)'!K66)</f>
        <v>2728</v>
      </c>
      <c r="M13" s="22">
        <f>-('2. Income Statement (accum)'!L66)</f>
        <v>6207</v>
      </c>
      <c r="N13" s="22">
        <f>-('2. Income Statement (accum)'!M66)</f>
        <v>-5911</v>
      </c>
      <c r="O13" s="22">
        <f>-('2. Income Statement (accum)'!N66)</f>
        <v>-5906</v>
      </c>
      <c r="P13" s="22">
        <f>-('2. Income Statement (accum)'!O66)</f>
        <v>1247</v>
      </c>
      <c r="Q13" s="22">
        <f>-('2. Income Statement (accum)'!P66)</f>
        <v>50925</v>
      </c>
      <c r="R13" s="22">
        <f>-('2. Income Statement (accum)'!Q66)</f>
        <v>70222</v>
      </c>
    </row>
    <row r="14" spans="1:18" x14ac:dyDescent="0.25">
      <c r="A14" s="6" t="s">
        <v>54</v>
      </c>
      <c r="B14" s="9" t="s">
        <v>96</v>
      </c>
      <c r="C14" s="22">
        <f>-('2. Income Statement (accum)'!B67)</f>
        <v>0</v>
      </c>
      <c r="D14" s="22">
        <f>-('2. Income Statement (accum)'!C67)</f>
        <v>0</v>
      </c>
      <c r="E14" s="22">
        <f>-('2. Income Statement (accum)'!D67)</f>
        <v>0</v>
      </c>
      <c r="F14" s="22">
        <f>-('2. Income Statement (accum)'!E67)</f>
        <v>0</v>
      </c>
      <c r="G14" s="22">
        <f>-('2. Income Statement (accum)'!F67)</f>
        <v>0</v>
      </c>
      <c r="H14" s="22">
        <f>-('2. Income Statement (accum)'!G67)</f>
        <v>0</v>
      </c>
      <c r="I14" s="22">
        <f>-('2. Income Statement (accum)'!H67)</f>
        <v>-254</v>
      </c>
      <c r="J14" s="22">
        <f>-('2. Income Statement (accum)'!I67)</f>
        <v>-15236</v>
      </c>
      <c r="K14" s="22">
        <f>-('2. Income Statement (accum)'!J67)</f>
        <v>111218</v>
      </c>
      <c r="L14" s="22">
        <f>-('2. Income Statement (accum)'!K67)</f>
        <v>320944</v>
      </c>
      <c r="M14" s="22">
        <f>-('2. Income Statement (accum)'!L67)</f>
        <v>135667</v>
      </c>
      <c r="N14" s="22">
        <f>-('2. Income Statement (accum)'!M67)</f>
        <v>175775</v>
      </c>
      <c r="O14" s="22">
        <f>-('2. Income Statement (accum)'!N67)</f>
        <v>170060</v>
      </c>
      <c r="P14" s="22">
        <f>-('2. Income Statement (accum)'!O67)</f>
        <v>-71616</v>
      </c>
      <c r="Q14" s="22">
        <f>-('2. Income Statement (accum)'!P67)</f>
        <v>58869</v>
      </c>
      <c r="R14" s="22">
        <f>-('2. Income Statement (accum)'!Q67)</f>
        <v>109850</v>
      </c>
    </row>
    <row r="15" spans="1:18" x14ac:dyDescent="0.25">
      <c r="A15" s="6" t="s">
        <v>50</v>
      </c>
      <c r="B15" s="9" t="s">
        <v>97</v>
      </c>
      <c r="C15" s="22">
        <f>-('2. Income Statement (accum)'!B49)</f>
        <v>0</v>
      </c>
      <c r="D15" s="22">
        <f>-('2. Income Statement (accum)'!C49)</f>
        <v>-8040</v>
      </c>
      <c r="E15" s="22">
        <f>-('2. Income Statement (accum)'!D49)</f>
        <v>-5272</v>
      </c>
      <c r="F15" s="22">
        <f>-('2. Income Statement (accum)'!E49)</f>
        <v>-18162</v>
      </c>
      <c r="G15" s="22">
        <f>-('2. Income Statement (accum)'!F49)</f>
        <v>-30467</v>
      </c>
      <c r="H15" s="22">
        <f>-('2. Income Statement (accum)'!G49)</f>
        <v>-23172</v>
      </c>
      <c r="I15" s="22">
        <f>-('2. Income Statement (accum)'!H49)</f>
        <v>-41843</v>
      </c>
      <c r="J15" s="22">
        <f>-('2. Income Statement (accum)'!I49)</f>
        <v>-89277</v>
      </c>
      <c r="K15" s="22">
        <f>-('2. Income Statement (accum)'!J49)</f>
        <v>-579885</v>
      </c>
      <c r="L15" s="22">
        <f>-('2. Income Statement (accum)'!K49)</f>
        <v>-1016667</v>
      </c>
      <c r="M15" s="22">
        <f>-('2. Income Statement (accum)'!L49)</f>
        <v>-701630</v>
      </c>
      <c r="N15" s="22">
        <f>-('2. Income Statement (accum)'!M49)</f>
        <v>-44622</v>
      </c>
      <c r="O15" s="22">
        <f>-('2. Income Statement (accum)'!N49)</f>
        <v>-143926</v>
      </c>
      <c r="P15" s="22">
        <f>-('2. Income Statement (accum)'!O49)</f>
        <v>-585229</v>
      </c>
      <c r="Q15" s="22">
        <f>-('2. Income Statement (accum)'!P49)</f>
        <v>-191835</v>
      </c>
      <c r="R15" s="22">
        <f>-('2. Income Statement (accum)'!Q49)</f>
        <v>-328870</v>
      </c>
    </row>
    <row r="16" spans="1:18" x14ac:dyDescent="0.25">
      <c r="A16" s="6" t="s">
        <v>51</v>
      </c>
      <c r="B16" s="9" t="s">
        <v>97</v>
      </c>
      <c r="C16" s="22">
        <f>-('2. Income Statement (accum)'!B54)</f>
        <v>647</v>
      </c>
      <c r="D16" s="22">
        <f>-('2. Income Statement (accum)'!C54)</f>
        <v>13707</v>
      </c>
      <c r="E16" s="22">
        <f>-('2. Income Statement (accum)'!D54)</f>
        <v>78690</v>
      </c>
      <c r="F16" s="22">
        <f>-('2. Income Statement (accum)'!E54)</f>
        <v>128918</v>
      </c>
      <c r="G16" s="22">
        <f>-('2. Income Statement (accum)'!F54)</f>
        <v>168490</v>
      </c>
      <c r="H16" s="22">
        <f>-('2. Income Statement (accum)'!G54)</f>
        <v>548147</v>
      </c>
      <c r="I16" s="22">
        <f>-('2. Income Statement (accum)'!H54)</f>
        <v>697112</v>
      </c>
      <c r="J16" s="22">
        <f>-('2. Income Statement (accum)'!I54)</f>
        <v>676676</v>
      </c>
      <c r="K16" s="22">
        <f>-('2. Income Statement (accum)'!J54)</f>
        <v>487985</v>
      </c>
      <c r="L16" s="22">
        <f>-('2. Income Statement (accum)'!K54)</f>
        <v>1027124</v>
      </c>
      <c r="M16" s="22">
        <f>-('2. Income Statement (accum)'!L54)</f>
        <v>1304772</v>
      </c>
      <c r="N16" s="22">
        <f>-('2. Income Statement (accum)'!M54)</f>
        <v>1162718</v>
      </c>
      <c r="O16" s="22">
        <f>-('2. Income Statement (accum)'!N54)</f>
        <v>1239777</v>
      </c>
      <c r="P16" s="22">
        <f>-('2. Income Statement (accum)'!O54)</f>
        <v>1881087</v>
      </c>
      <c r="Q16" s="22">
        <f>-('2. Income Statement (accum)'!P54)</f>
        <v>1366378</v>
      </c>
      <c r="R16" s="22">
        <f>-('2. Income Statement (accum)'!Q54)</f>
        <v>2229943</v>
      </c>
    </row>
    <row r="17" spans="1:18" x14ac:dyDescent="0.25">
      <c r="A17" s="6" t="s">
        <v>98</v>
      </c>
      <c r="B17" s="9" t="s">
        <v>99</v>
      </c>
      <c r="C17" s="22" t="s">
        <v>10</v>
      </c>
      <c r="D17" s="22" t="s">
        <v>10</v>
      </c>
      <c r="E17" s="22">
        <v>0</v>
      </c>
      <c r="F17" s="22">
        <v>0</v>
      </c>
      <c r="G17" s="22">
        <v>-35712</v>
      </c>
      <c r="H17" s="22">
        <v>0</v>
      </c>
      <c r="I17" s="22">
        <v>0</v>
      </c>
      <c r="J17" s="22">
        <v>-22764</v>
      </c>
      <c r="K17" s="22">
        <v>-5691</v>
      </c>
      <c r="L17" s="22">
        <v>-8537</v>
      </c>
      <c r="M17" s="22">
        <v>-11382</v>
      </c>
      <c r="N17" s="22">
        <v>-5691</v>
      </c>
      <c r="O17" s="22">
        <v>-8537</v>
      </c>
      <c r="P17" s="22">
        <v>-11382</v>
      </c>
      <c r="Q17" s="22">
        <v>0</v>
      </c>
      <c r="R17" s="22">
        <v>0</v>
      </c>
    </row>
    <row r="18" spans="1:18" x14ac:dyDescent="0.25">
      <c r="A18" s="6" t="s">
        <v>128</v>
      </c>
      <c r="B18" s="9" t="s">
        <v>46</v>
      </c>
      <c r="C18" s="22" t="s">
        <v>10</v>
      </c>
      <c r="D18" s="22">
        <v>953</v>
      </c>
      <c r="E18" s="23">
        <v>5618</v>
      </c>
      <c r="F18" s="23">
        <v>14283</v>
      </c>
      <c r="G18" s="22">
        <v>14377</v>
      </c>
      <c r="H18" s="23">
        <v>17233</v>
      </c>
      <c r="I18" s="23">
        <v>26020</v>
      </c>
      <c r="J18" s="22">
        <v>35163</v>
      </c>
      <c r="K18" s="23">
        <v>11686</v>
      </c>
      <c r="L18" s="23">
        <v>55332</v>
      </c>
      <c r="M18" s="22">
        <v>72272</v>
      </c>
      <c r="N18" s="23">
        <v>39975</v>
      </c>
      <c r="O18" s="23">
        <v>2347270</v>
      </c>
      <c r="P18" s="22">
        <v>81597</v>
      </c>
      <c r="Q18" s="23">
        <v>43395</v>
      </c>
      <c r="R18" s="23">
        <f>-('2. Income Statement (accum)'!Q30)</f>
        <v>101292</v>
      </c>
    </row>
    <row r="19" spans="1:18" x14ac:dyDescent="0.25">
      <c r="A19" s="6" t="s">
        <v>129</v>
      </c>
      <c r="B19" s="9" t="s">
        <v>44</v>
      </c>
      <c r="C19" s="22">
        <v>2297</v>
      </c>
      <c r="D19" s="22">
        <v>81349</v>
      </c>
      <c r="E19" s="23">
        <v>281734</v>
      </c>
      <c r="F19" s="23">
        <v>546300</v>
      </c>
      <c r="G19" s="22">
        <v>652901</v>
      </c>
      <c r="H19" s="23">
        <v>444240</v>
      </c>
      <c r="I19" s="23">
        <v>934161</v>
      </c>
      <c r="J19" s="22">
        <v>1081272</v>
      </c>
      <c r="K19" s="23">
        <v>744860</v>
      </c>
      <c r="L19" s="23">
        <v>1432119</v>
      </c>
      <c r="M19" s="22">
        <v>1710301</v>
      </c>
      <c r="N19" s="23">
        <v>1186800</v>
      </c>
      <c r="O19" s="23">
        <v>0</v>
      </c>
      <c r="P19" s="22">
        <v>2521985</v>
      </c>
      <c r="Q19" s="23">
        <v>1300439</v>
      </c>
      <c r="R19" s="23">
        <f>-('2. Income Statement (accum)'!Q9)</f>
        <v>2404575</v>
      </c>
    </row>
    <row r="20" spans="1:18" x14ac:dyDescent="0.25">
      <c r="A20" s="6" t="s">
        <v>100</v>
      </c>
      <c r="B20" s="9"/>
      <c r="C20" s="23"/>
      <c r="D20" s="22">
        <v>100338</v>
      </c>
      <c r="E20" s="22">
        <v>49545</v>
      </c>
      <c r="F20" s="22">
        <v>49545</v>
      </c>
      <c r="G20" s="22">
        <v>85257</v>
      </c>
      <c r="H20" s="22">
        <v>0</v>
      </c>
      <c r="I20" s="23">
        <v>0</v>
      </c>
      <c r="J20" s="22">
        <v>155314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37461</v>
      </c>
      <c r="Q20" s="22">
        <v>273697</v>
      </c>
      <c r="R20" s="22">
        <v>270123</v>
      </c>
    </row>
    <row r="21" spans="1:18" x14ac:dyDescent="0.25">
      <c r="A21" s="6" t="s">
        <v>101</v>
      </c>
      <c r="B21" s="9"/>
      <c r="C21" s="22" t="s">
        <v>10</v>
      </c>
      <c r="D21" s="22" t="s">
        <v>10</v>
      </c>
      <c r="E21" s="23">
        <v>0</v>
      </c>
      <c r="F21" s="23">
        <v>0</v>
      </c>
      <c r="G21" s="22">
        <v>0</v>
      </c>
      <c r="H21" s="23">
        <v>0</v>
      </c>
      <c r="I21" s="23">
        <v>0</v>
      </c>
      <c r="J21" s="22">
        <v>574546</v>
      </c>
      <c r="K21" s="23">
        <v>0</v>
      </c>
      <c r="L21" s="23">
        <v>0</v>
      </c>
      <c r="M21" s="22">
        <v>0</v>
      </c>
      <c r="N21" s="23">
        <v>0</v>
      </c>
      <c r="O21" s="23">
        <v>0</v>
      </c>
      <c r="P21" s="22">
        <v>212414</v>
      </c>
      <c r="Q21" s="23">
        <v>0</v>
      </c>
      <c r="R21" s="23">
        <v>0</v>
      </c>
    </row>
    <row r="22" spans="1:18" x14ac:dyDescent="0.25">
      <c r="B22" s="9"/>
      <c r="C22" s="22"/>
      <c r="D22" s="22"/>
      <c r="E22" s="23"/>
      <c r="F22" s="23"/>
      <c r="G22" s="25"/>
      <c r="H22" s="23"/>
      <c r="I22" s="23"/>
      <c r="J22" s="25"/>
      <c r="K22" s="23"/>
      <c r="L22" s="23"/>
      <c r="M22" s="25"/>
      <c r="N22" s="23"/>
      <c r="O22" s="23"/>
      <c r="P22" s="25"/>
      <c r="Q22" s="23"/>
      <c r="R22" s="23"/>
    </row>
    <row r="23" spans="1:18" s="7" customFormat="1" x14ac:dyDescent="0.25">
      <c r="A23" s="14" t="s">
        <v>102</v>
      </c>
      <c r="B23" s="44"/>
      <c r="C23" s="45">
        <f>C11-(C24+C25)</f>
        <v>27486</v>
      </c>
      <c r="D23" s="45">
        <f>D11-(D24+D25)</f>
        <v>377329</v>
      </c>
      <c r="E23" s="45">
        <f>E11-(E24+E25)</f>
        <v>1467226</v>
      </c>
      <c r="F23" s="45">
        <f>F11-(F24+F25)</f>
        <v>2527302</v>
      </c>
      <c r="G23" s="45">
        <f>G11</f>
        <v>2651272</v>
      </c>
      <c r="H23" s="45">
        <f t="shared" ref="H23:R23" si="4">H11-(H24+H25)</f>
        <v>1401299</v>
      </c>
      <c r="I23" s="45">
        <f t="shared" si="4"/>
        <v>3296857</v>
      </c>
      <c r="J23" s="45">
        <f t="shared" si="4"/>
        <v>3280703</v>
      </c>
      <c r="K23" s="45">
        <f t="shared" si="4"/>
        <v>2035283</v>
      </c>
      <c r="L23" s="45">
        <f t="shared" si="4"/>
        <v>4898789</v>
      </c>
      <c r="M23" s="45">
        <f t="shared" si="4"/>
        <v>4453802</v>
      </c>
      <c r="N23" s="45">
        <f t="shared" si="4"/>
        <v>2767068</v>
      </c>
      <c r="O23" s="45">
        <f t="shared" si="4"/>
        <v>6507392</v>
      </c>
      <c r="P23" s="45">
        <f t="shared" si="4"/>
        <v>6054048</v>
      </c>
      <c r="Q23" s="45">
        <f t="shared" si="4"/>
        <v>1006321</v>
      </c>
      <c r="R23" s="45">
        <f t="shared" si="4"/>
        <v>3694039</v>
      </c>
    </row>
    <row r="24" spans="1:18" x14ac:dyDescent="0.25">
      <c r="A24" s="6" t="s">
        <v>94</v>
      </c>
      <c r="B24" s="9" t="s">
        <v>43</v>
      </c>
      <c r="C24" s="22">
        <f>-C9</f>
        <v>8650</v>
      </c>
      <c r="D24" s="22">
        <f t="shared" ref="D24:R24" si="5">-D9</f>
        <v>130527</v>
      </c>
      <c r="E24" s="22">
        <f t="shared" si="5"/>
        <v>0</v>
      </c>
      <c r="F24" s="22">
        <f t="shared" si="5"/>
        <v>0</v>
      </c>
      <c r="G24" s="22">
        <f t="shared" si="5"/>
        <v>0</v>
      </c>
      <c r="H24" s="22">
        <f t="shared" si="5"/>
        <v>465109</v>
      </c>
      <c r="I24" s="22">
        <f t="shared" si="5"/>
        <v>577048</v>
      </c>
      <c r="J24" s="22">
        <f t="shared" si="5"/>
        <v>577048</v>
      </c>
      <c r="K24" s="22">
        <f t="shared" si="5"/>
        <v>68</v>
      </c>
      <c r="L24" s="22">
        <f t="shared" si="5"/>
        <v>4624</v>
      </c>
      <c r="M24" s="22">
        <f t="shared" si="5"/>
        <v>6373</v>
      </c>
      <c r="N24" s="22">
        <f t="shared" si="5"/>
        <v>1561</v>
      </c>
      <c r="O24" s="22">
        <f t="shared" si="5"/>
        <v>2914</v>
      </c>
      <c r="P24" s="22">
        <f t="shared" si="5"/>
        <v>8392</v>
      </c>
      <c r="Q24" s="22">
        <f t="shared" si="5"/>
        <v>6443</v>
      </c>
      <c r="R24" s="22">
        <f>-R9</f>
        <v>2395</v>
      </c>
    </row>
    <row r="25" spans="1:18" x14ac:dyDescent="0.25">
      <c r="A25" s="6" t="s">
        <v>103</v>
      </c>
      <c r="B25" s="9" t="s">
        <v>104</v>
      </c>
      <c r="C25" s="22">
        <v>-7762</v>
      </c>
      <c r="D25" s="22">
        <v>-96016</v>
      </c>
      <c r="E25" s="22">
        <v>0</v>
      </c>
      <c r="F25" s="22">
        <v>0</v>
      </c>
      <c r="G25" s="26" t="s">
        <v>10</v>
      </c>
      <c r="H25" s="22">
        <v>-495064</v>
      </c>
      <c r="I25" s="22">
        <v>-626932</v>
      </c>
      <c r="J25" s="22">
        <v>-627078</v>
      </c>
      <c r="K25" s="22">
        <v>-26</v>
      </c>
      <c r="L25" s="22">
        <v>-1418</v>
      </c>
      <c r="M25" s="22">
        <v>-3806</v>
      </c>
      <c r="N25" s="22">
        <v>-890</v>
      </c>
      <c r="O25" s="22">
        <v>-5693</v>
      </c>
      <c r="P25" s="22">
        <v>-8728</v>
      </c>
      <c r="Q25" s="22">
        <v>-3844</v>
      </c>
      <c r="R25" s="22">
        <v>-2475</v>
      </c>
    </row>
    <row r="26" spans="1:18" x14ac:dyDescent="0.25">
      <c r="B26" s="9"/>
      <c r="C26" s="27"/>
      <c r="D26" s="27"/>
      <c r="E26" s="28"/>
      <c r="F26" s="29"/>
      <c r="G26" s="27"/>
      <c r="H26" s="28"/>
      <c r="I26" s="29"/>
      <c r="J26" s="28"/>
      <c r="K26" s="28"/>
      <c r="L26" s="29"/>
      <c r="M26" s="28"/>
      <c r="N26" s="28"/>
      <c r="O26" s="29"/>
      <c r="P26" s="28"/>
      <c r="Q26" s="28"/>
      <c r="R26" s="29"/>
    </row>
    <row r="27" spans="1:18" s="7" customFormat="1" x14ac:dyDescent="0.25">
      <c r="A27" s="7" t="s">
        <v>105</v>
      </c>
      <c r="B27" s="9" t="s">
        <v>106</v>
      </c>
      <c r="C27" s="30">
        <f t="shared" ref="C27:R27" si="6">C11/C5</f>
        <v>0.41255070735856464</v>
      </c>
      <c r="D27" s="30">
        <f t="shared" si="6"/>
        <v>0.48141563127939152</v>
      </c>
      <c r="E27" s="30">
        <f t="shared" si="6"/>
        <v>0.74645425250585828</v>
      </c>
      <c r="F27" s="30">
        <f t="shared" si="6"/>
        <v>0.68264002914986488</v>
      </c>
      <c r="G27" s="30">
        <f t="shared" si="6"/>
        <v>0.64221183064884357</v>
      </c>
      <c r="H27" s="30">
        <f t="shared" si="6"/>
        <v>0.42899276119449675</v>
      </c>
      <c r="I27" s="30">
        <f t="shared" si="6"/>
        <v>0.5158373880204945</v>
      </c>
      <c r="J27" s="30">
        <f t="shared" si="6"/>
        <v>0.46412040711688846</v>
      </c>
      <c r="K27" s="30">
        <f t="shared" si="6"/>
        <v>0.45876775947908532</v>
      </c>
      <c r="L27" s="30">
        <f t="shared" si="6"/>
        <v>0.51709288018707344</v>
      </c>
      <c r="M27" s="30">
        <f t="shared" si="6"/>
        <v>0.41527161649449762</v>
      </c>
      <c r="N27" s="30">
        <f t="shared" si="6"/>
        <v>0.43949428619429065</v>
      </c>
      <c r="O27" s="30">
        <f t="shared" si="6"/>
        <v>0.52016983575969744</v>
      </c>
      <c r="P27" s="30">
        <f t="shared" si="6"/>
        <v>0.42320921518639742</v>
      </c>
      <c r="Q27" s="30">
        <f t="shared" si="6"/>
        <v>0.18792148319617766</v>
      </c>
      <c r="R27" s="30">
        <f t="shared" si="6"/>
        <v>0.34313948431155183</v>
      </c>
    </row>
    <row r="28" spans="1:18" x14ac:dyDescent="0.25">
      <c r="B28" s="9"/>
      <c r="C28" s="27"/>
      <c r="D28" s="27"/>
      <c r="E28" s="28"/>
      <c r="F28" s="28"/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8" s="7" customFormat="1" x14ac:dyDescent="0.25">
      <c r="A29" s="7" t="s">
        <v>107</v>
      </c>
      <c r="B29" s="9" t="s">
        <v>108</v>
      </c>
      <c r="C29" s="30">
        <f t="shared" ref="C29:R29" si="7">C23/C7</f>
        <v>0.45713240308014702</v>
      </c>
      <c r="D29" s="30">
        <f t="shared" si="7"/>
        <v>0.52048968894406511</v>
      </c>
      <c r="E29" s="30">
        <f t="shared" si="7"/>
        <v>0.74645425250585828</v>
      </c>
      <c r="F29" s="30">
        <f t="shared" si="7"/>
        <v>0.68264002914986488</v>
      </c>
      <c r="G29" s="30">
        <f t="shared" si="7"/>
        <v>0.64221183064884357</v>
      </c>
      <c r="H29" s="30">
        <f t="shared" si="7"/>
        <v>0.51300488257403942</v>
      </c>
      <c r="I29" s="30">
        <f t="shared" si="7"/>
        <v>0.57662370689104836</v>
      </c>
      <c r="J29" s="30">
        <f t="shared" si="7"/>
        <v>0.51391043865232056</v>
      </c>
      <c r="K29" s="30">
        <f t="shared" si="7"/>
        <v>0.45876532423774397</v>
      </c>
      <c r="L29" s="30">
        <f t="shared" si="7"/>
        <v>0.51700687092571751</v>
      </c>
      <c r="M29" s="30">
        <f t="shared" si="7"/>
        <v>0.41527903161650309</v>
      </c>
      <c r="N29" s="30">
        <f t="shared" si="7"/>
        <v>0.43949667669579684</v>
      </c>
      <c r="O29" s="30">
        <f t="shared" si="7"/>
        <v>0.52051336627719702</v>
      </c>
      <c r="P29" s="30">
        <f t="shared" si="7"/>
        <v>0.42348115114610763</v>
      </c>
      <c r="Q29" s="30">
        <f t="shared" si="7"/>
        <v>0.18766260225141937</v>
      </c>
      <c r="R29" s="30">
        <f t="shared" si="7"/>
        <v>0.34322327478932735</v>
      </c>
    </row>
    <row r="30" spans="1:18" x14ac:dyDescent="0.25">
      <c r="B30" s="9"/>
      <c r="C30" s="31"/>
      <c r="D30" s="31"/>
      <c r="E30" s="28"/>
      <c r="F30" s="29"/>
      <c r="G30" s="31"/>
      <c r="H30" s="28"/>
      <c r="I30" s="29"/>
      <c r="J30" s="28"/>
      <c r="K30" s="28"/>
      <c r="L30" s="29"/>
      <c r="M30" s="28"/>
      <c r="N30" s="28"/>
      <c r="O30" s="29"/>
      <c r="P30" s="28"/>
      <c r="Q30" s="28"/>
      <c r="R30" s="29"/>
    </row>
    <row r="31" spans="1:18" s="7" customFormat="1" x14ac:dyDescent="0.25">
      <c r="A31" s="7" t="s">
        <v>109</v>
      </c>
      <c r="B31" s="9" t="s">
        <v>96</v>
      </c>
      <c r="C31" s="26">
        <f>C12</f>
        <v>21596</v>
      </c>
      <c r="D31" s="26">
        <f t="shared" ref="D31:R31" si="8">D12</f>
        <v>223533</v>
      </c>
      <c r="E31" s="26">
        <f t="shared" si="8"/>
        <v>1056911</v>
      </c>
      <c r="F31" s="26">
        <f t="shared" si="8"/>
        <v>1806418</v>
      </c>
      <c r="G31" s="26">
        <f t="shared" si="8"/>
        <v>1796426</v>
      </c>
      <c r="H31" s="26">
        <f t="shared" si="8"/>
        <v>384896</v>
      </c>
      <c r="I31" s="26">
        <f t="shared" si="8"/>
        <v>1631777</v>
      </c>
      <c r="J31" s="26">
        <f t="shared" si="8"/>
        <v>830504</v>
      </c>
      <c r="K31" s="26">
        <f t="shared" si="8"/>
        <v>1262523</v>
      </c>
      <c r="L31" s="26">
        <f t="shared" si="8"/>
        <v>3088952</v>
      </c>
      <c r="M31" s="26">
        <f t="shared" si="8"/>
        <v>1940162</v>
      </c>
      <c r="N31" s="26">
        <f t="shared" si="8"/>
        <v>258695</v>
      </c>
      <c r="O31" s="26">
        <f t="shared" si="8"/>
        <v>2905875</v>
      </c>
      <c r="P31" s="26">
        <f t="shared" si="8"/>
        <v>1986148</v>
      </c>
      <c r="Q31" s="26">
        <f t="shared" si="8"/>
        <v>-1892948</v>
      </c>
      <c r="R31" s="26">
        <f t="shared" si="8"/>
        <v>-1163176</v>
      </c>
    </row>
    <row r="32" spans="1:18" x14ac:dyDescent="0.25">
      <c r="B32" s="9"/>
      <c r="C32" s="22"/>
      <c r="D32" s="22"/>
      <c r="E32" s="23"/>
      <c r="F32" s="23"/>
      <c r="G32" s="22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s="7" customFormat="1" x14ac:dyDescent="0.25">
      <c r="A33" s="7" t="s">
        <v>110</v>
      </c>
      <c r="B33" s="9" t="s">
        <v>157</v>
      </c>
      <c r="C33" s="26" t="s">
        <v>10</v>
      </c>
      <c r="D33" s="26" t="s">
        <v>10</v>
      </c>
      <c r="E33" s="21" t="s">
        <v>10</v>
      </c>
      <c r="F33" s="21" t="s">
        <v>10</v>
      </c>
      <c r="G33" s="26" t="s">
        <v>10</v>
      </c>
      <c r="H33" s="21" t="s">
        <v>10</v>
      </c>
      <c r="I33" s="21" t="s">
        <v>10</v>
      </c>
      <c r="J33" s="21">
        <f>J31+J21</f>
        <v>1405050</v>
      </c>
      <c r="K33" s="21" t="s">
        <v>10</v>
      </c>
      <c r="L33" s="21" t="s">
        <v>10</v>
      </c>
      <c r="M33" s="26" t="s">
        <v>10</v>
      </c>
      <c r="N33" s="21" t="s">
        <v>10</v>
      </c>
      <c r="O33" s="21" t="s">
        <v>10</v>
      </c>
      <c r="P33" s="26">
        <f>P31+P21</f>
        <v>2198562</v>
      </c>
      <c r="Q33" s="21" t="s">
        <v>10</v>
      </c>
      <c r="R33" s="21">
        <v>0</v>
      </c>
    </row>
    <row r="34" spans="1:18" x14ac:dyDescent="0.25">
      <c r="B34" s="9"/>
      <c r="C34" s="22"/>
      <c r="D34" s="22"/>
      <c r="E34" s="23"/>
      <c r="F34" s="23"/>
      <c r="G34" s="2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 s="7" customFormat="1" x14ac:dyDescent="0.25">
      <c r="A35" s="7" t="s">
        <v>111</v>
      </c>
      <c r="B35" s="9" t="s">
        <v>1</v>
      </c>
      <c r="C35" s="21">
        <f>'4. Cash Flow Statement (accum)'!B23</f>
        <v>94599</v>
      </c>
      <c r="D35" s="21">
        <f>'4. Cash Flow Statement (accum)'!C23</f>
        <v>278740</v>
      </c>
      <c r="E35" s="21">
        <f>'4. Cash Flow Statement (accum)'!D23</f>
        <v>1272687</v>
      </c>
      <c r="F35" s="21">
        <f>'4. Cash Flow Statement (accum)'!E23</f>
        <v>2342988</v>
      </c>
      <c r="G35" s="21">
        <f>'4. Cash Flow Statement (accum)'!F23</f>
        <v>1727564</v>
      </c>
      <c r="H35" s="21">
        <f>'4. Cash Flow Statement (accum)'!G23</f>
        <v>992980</v>
      </c>
      <c r="I35" s="21">
        <f>'4. Cash Flow Statement (accum)'!H23</f>
        <v>2480607</v>
      </c>
      <c r="J35" s="21">
        <f>'4. Cash Flow Statement (accum)'!I23</f>
        <v>2151292</v>
      </c>
      <c r="K35" s="21">
        <f>'4. Cash Flow Statement (accum)'!J23</f>
        <v>1553167</v>
      </c>
      <c r="L35" s="21">
        <f>'4. Cash Flow Statement (accum)'!K23</f>
        <v>4320055</v>
      </c>
      <c r="M35" s="21">
        <f>'4. Cash Flow Statement (accum)'!L23</f>
        <v>2880725</v>
      </c>
      <c r="N35" s="21">
        <f>'4. Cash Flow Statement (accum)'!M23</f>
        <v>2176684</v>
      </c>
      <c r="O35" s="21">
        <f>'4. Cash Flow Statement (accum)'!N23</f>
        <v>5686627</v>
      </c>
      <c r="P35" s="21">
        <f>'4. Cash Flow Statement (accum)'!O23</f>
        <v>3844076</v>
      </c>
      <c r="Q35" s="21">
        <f>'4. Cash Flow Statement (accum)'!P23</f>
        <v>207190</v>
      </c>
      <c r="R35" s="21">
        <f>'4. Cash Flow Statement (accum)'!Q23</f>
        <v>2242491</v>
      </c>
    </row>
    <row r="36" spans="1:18" x14ac:dyDescent="0.25">
      <c r="B36" s="9"/>
      <c r="C36" s="23"/>
      <c r="D36" s="23"/>
      <c r="E36" s="22"/>
      <c r="F36" s="23"/>
      <c r="G36" s="23"/>
      <c r="H36" s="22"/>
      <c r="I36" s="23"/>
      <c r="J36" s="22"/>
      <c r="K36" s="22"/>
      <c r="L36" s="23"/>
      <c r="M36" s="22"/>
      <c r="N36" s="22"/>
      <c r="O36" s="23"/>
      <c r="P36" s="22"/>
      <c r="Q36" s="22"/>
      <c r="R36" s="23"/>
    </row>
    <row r="37" spans="1:18" s="7" customFormat="1" x14ac:dyDescent="0.25">
      <c r="A37" s="14" t="s">
        <v>156</v>
      </c>
      <c r="B37" s="44"/>
      <c r="C37" s="46">
        <f t="shared" ref="C37:Q37" si="9">SUM(C38:C39)</f>
        <v>50697</v>
      </c>
      <c r="D37" s="46">
        <f t="shared" si="9"/>
        <v>1278762</v>
      </c>
      <c r="E37" s="46">
        <f t="shared" si="9"/>
        <v>1611156</v>
      </c>
      <c r="F37" s="46">
        <f t="shared" si="9"/>
        <v>1888948</v>
      </c>
      <c r="G37" s="46">
        <f t="shared" si="9"/>
        <v>3204952</v>
      </c>
      <c r="H37" s="46">
        <f t="shared" si="9"/>
        <v>1603241</v>
      </c>
      <c r="I37" s="46">
        <f t="shared" si="9"/>
        <v>1823487</v>
      </c>
      <c r="J37" s="46">
        <f t="shared" si="9"/>
        <v>3765379</v>
      </c>
      <c r="K37" s="46">
        <f t="shared" si="9"/>
        <v>2226194</v>
      </c>
      <c r="L37" s="46">
        <f t="shared" si="9"/>
        <v>3366779</v>
      </c>
      <c r="M37" s="46">
        <f t="shared" si="9"/>
        <v>6362865</v>
      </c>
      <c r="N37" s="46">
        <f t="shared" si="9"/>
        <v>3458978</v>
      </c>
      <c r="O37" s="46">
        <f t="shared" si="9"/>
        <v>4024539</v>
      </c>
      <c r="P37" s="46">
        <f t="shared" si="9"/>
        <v>4891007</v>
      </c>
      <c r="Q37" s="46">
        <f t="shared" si="9"/>
        <v>2411447</v>
      </c>
      <c r="R37" s="46">
        <f t="shared" ref="R37" si="10">SUM(R38:R39)</f>
        <v>3431154</v>
      </c>
    </row>
    <row r="38" spans="1:18" x14ac:dyDescent="0.25">
      <c r="A38" s="6" t="s">
        <v>70</v>
      </c>
      <c r="B38" s="9" t="s">
        <v>1</v>
      </c>
      <c r="C38" s="23">
        <f>-('4. Cash Flow Statement (accum)'!B26)</f>
        <v>39113</v>
      </c>
      <c r="D38" s="23">
        <f>-('4. Cash Flow Statement (accum)'!C26)</f>
        <v>1273449</v>
      </c>
      <c r="E38" s="23">
        <f>-('4. Cash Flow Statement (accum)'!D26)</f>
        <v>1610251</v>
      </c>
      <c r="F38" s="23">
        <f>-('4. Cash Flow Statement (accum)'!E26)</f>
        <v>1888042</v>
      </c>
      <c r="G38" s="23">
        <f>-('4. Cash Flow Statement (accum)'!F26)</f>
        <v>3203042</v>
      </c>
      <c r="H38" s="23">
        <f>-('4. Cash Flow Statement (accum)'!G26)</f>
        <v>1594835</v>
      </c>
      <c r="I38" s="23">
        <f>-('4. Cash Flow Statement (accum)'!H26)</f>
        <v>1808269</v>
      </c>
      <c r="J38" s="23">
        <f>-('4. Cash Flow Statement (accum)'!I26)</f>
        <v>3746664</v>
      </c>
      <c r="K38" s="23">
        <f>-('4. Cash Flow Statement (accum)'!J26)</f>
        <v>2206698</v>
      </c>
      <c r="L38" s="23">
        <f>-('4. Cash Flow Statement (accum)'!K26)</f>
        <v>3330898</v>
      </c>
      <c r="M38" s="23">
        <f>-('4. Cash Flow Statement (accum)'!L26)</f>
        <v>6310209</v>
      </c>
      <c r="N38" s="23">
        <f>-('4. Cash Flow Statement (accum)'!M26)</f>
        <v>3376830</v>
      </c>
      <c r="O38" s="23">
        <f>-('4. Cash Flow Statement (accum)'!N26)</f>
        <v>3818582</v>
      </c>
      <c r="P38" s="23">
        <f>-('4. Cash Flow Statement (accum)'!O26)</f>
        <v>4628491</v>
      </c>
      <c r="Q38" s="23">
        <f>-('4. Cash Flow Statement (accum)'!P26)</f>
        <v>2255468</v>
      </c>
      <c r="R38" s="23">
        <f>-('4. Cash Flow Statement (accum)'!Q26)</f>
        <v>3200750</v>
      </c>
    </row>
    <row r="39" spans="1:18" x14ac:dyDescent="0.25">
      <c r="A39" s="6" t="s">
        <v>71</v>
      </c>
      <c r="B39" s="9" t="s">
        <v>1</v>
      </c>
      <c r="C39" s="23">
        <f>-('4. Cash Flow Statement (accum)'!B27)</f>
        <v>11584</v>
      </c>
      <c r="D39" s="23">
        <f>-('4. Cash Flow Statement (accum)'!C27)</f>
        <v>5313</v>
      </c>
      <c r="E39" s="23">
        <f>-('4. Cash Flow Statement (accum)'!D27)</f>
        <v>905</v>
      </c>
      <c r="F39" s="23">
        <f>-('4. Cash Flow Statement (accum)'!E27)</f>
        <v>906</v>
      </c>
      <c r="G39" s="23">
        <f>-('4. Cash Flow Statement (accum)'!F27)</f>
        <v>1910</v>
      </c>
      <c r="H39" s="23">
        <f>-('4. Cash Flow Statement (accum)'!G27)</f>
        <v>8406</v>
      </c>
      <c r="I39" s="23">
        <f>-('4. Cash Flow Statement (accum)'!H27)</f>
        <v>15218</v>
      </c>
      <c r="J39" s="23">
        <f>-('4. Cash Flow Statement (accum)'!I27)</f>
        <v>18715</v>
      </c>
      <c r="K39" s="23">
        <f>-('4. Cash Flow Statement (accum)'!J27)</f>
        <v>19496</v>
      </c>
      <c r="L39" s="23">
        <f>-('4. Cash Flow Statement (accum)'!K27)</f>
        <v>35881</v>
      </c>
      <c r="M39" s="23">
        <f>-('4. Cash Flow Statement (accum)'!L27)</f>
        <v>52656</v>
      </c>
      <c r="N39" s="23">
        <f>-('4. Cash Flow Statement (accum)'!M27)</f>
        <v>82148</v>
      </c>
      <c r="O39" s="23">
        <f>-('4. Cash Flow Statement (accum)'!N27)</f>
        <v>205957</v>
      </c>
      <c r="P39" s="23">
        <f>-('4. Cash Flow Statement (accum)'!O27)</f>
        <v>262516</v>
      </c>
      <c r="Q39" s="23">
        <f>-('4. Cash Flow Statement (accum)'!P27)</f>
        <v>155979</v>
      </c>
      <c r="R39" s="23">
        <f>-('4. Cash Flow Statement (accum)'!Q27)</f>
        <v>230404</v>
      </c>
    </row>
    <row r="40" spans="1:18" x14ac:dyDescent="0.25">
      <c r="B40" s="9"/>
      <c r="C40" s="23"/>
      <c r="D40" s="23"/>
      <c r="E40" s="22"/>
      <c r="F40" s="23"/>
      <c r="G40" s="23"/>
      <c r="H40" s="22"/>
      <c r="I40" s="23"/>
      <c r="J40" s="22"/>
      <c r="K40" s="22"/>
      <c r="L40" s="23"/>
      <c r="M40" s="22"/>
      <c r="N40" s="22"/>
      <c r="O40" s="23"/>
      <c r="P40" s="22"/>
      <c r="Q40" s="22"/>
      <c r="R40" s="23"/>
    </row>
    <row r="41" spans="1:18" s="7" customFormat="1" x14ac:dyDescent="0.25">
      <c r="A41" s="7" t="s">
        <v>112</v>
      </c>
      <c r="B41" s="9" t="s">
        <v>113</v>
      </c>
      <c r="C41" s="22">
        <f t="shared" ref="C41:R41" si="11">C35-C37</f>
        <v>43902</v>
      </c>
      <c r="D41" s="22">
        <f t="shared" si="11"/>
        <v>-1000022</v>
      </c>
      <c r="E41" s="22">
        <f t="shared" si="11"/>
        <v>-338469</v>
      </c>
      <c r="F41" s="22">
        <f t="shared" si="11"/>
        <v>454040</v>
      </c>
      <c r="G41" s="22">
        <f t="shared" si="11"/>
        <v>-1477388</v>
      </c>
      <c r="H41" s="22">
        <f t="shared" si="11"/>
        <v>-610261</v>
      </c>
      <c r="I41" s="22">
        <f t="shared" si="11"/>
        <v>657120</v>
      </c>
      <c r="J41" s="22">
        <f t="shared" si="11"/>
        <v>-1614087</v>
      </c>
      <c r="K41" s="22">
        <f t="shared" si="11"/>
        <v>-673027</v>
      </c>
      <c r="L41" s="22">
        <f t="shared" si="11"/>
        <v>953276</v>
      </c>
      <c r="M41" s="22">
        <f t="shared" si="11"/>
        <v>-3482140</v>
      </c>
      <c r="N41" s="22">
        <f t="shared" si="11"/>
        <v>-1282294</v>
      </c>
      <c r="O41" s="22">
        <f t="shared" si="11"/>
        <v>1662088</v>
      </c>
      <c r="P41" s="22">
        <f t="shared" si="11"/>
        <v>-1046931</v>
      </c>
      <c r="Q41" s="22">
        <f t="shared" si="11"/>
        <v>-2204257</v>
      </c>
      <c r="R41" s="22">
        <f t="shared" si="11"/>
        <v>-1188663</v>
      </c>
    </row>
    <row r="42" spans="1:18" x14ac:dyDescent="0.25">
      <c r="B42" s="9"/>
      <c r="C42" s="23"/>
      <c r="D42" s="23"/>
      <c r="E42" s="22"/>
      <c r="F42" s="22"/>
      <c r="G42" s="23"/>
      <c r="H42" s="22"/>
      <c r="I42" s="23"/>
      <c r="J42" s="22"/>
      <c r="K42" s="22"/>
      <c r="L42" s="23"/>
      <c r="M42" s="22"/>
      <c r="N42" s="22"/>
      <c r="O42" s="23"/>
      <c r="P42" s="22"/>
      <c r="Q42" s="22"/>
      <c r="R42" s="23"/>
    </row>
    <row r="43" spans="1:18" s="7" customFormat="1" x14ac:dyDescent="0.25">
      <c r="A43" s="14" t="s">
        <v>185</v>
      </c>
      <c r="B43" s="44"/>
      <c r="C43" s="46">
        <f>SUM(C44:C49)</f>
        <v>-5048</v>
      </c>
      <c r="D43" s="46">
        <f>SUM(D44:D49)</f>
        <v>1022288</v>
      </c>
      <c r="E43" s="46"/>
      <c r="F43" s="46"/>
      <c r="G43" s="46">
        <f t="shared" ref="G43:R43" si="12">SUM(G44:G49)</f>
        <v>2289297</v>
      </c>
      <c r="H43" s="46">
        <f t="shared" si="12"/>
        <v>3331924</v>
      </c>
      <c r="I43" s="46">
        <f t="shared" si="12"/>
        <v>3036090</v>
      </c>
      <c r="J43" s="46">
        <f t="shared" si="12"/>
        <v>3511008</v>
      </c>
      <c r="K43" s="46">
        <f t="shared" si="12"/>
        <v>4628705</v>
      </c>
      <c r="L43" s="46">
        <f t="shared" si="12"/>
        <v>2764662</v>
      </c>
      <c r="M43" s="46">
        <f t="shared" si="12"/>
        <v>8471454</v>
      </c>
      <c r="N43" s="46">
        <f t="shared" si="12"/>
        <v>10364223</v>
      </c>
      <c r="O43" s="46">
        <f t="shared" si="12"/>
        <v>7387871</v>
      </c>
      <c r="P43" s="46">
        <f t="shared" si="12"/>
        <v>10269978</v>
      </c>
      <c r="Q43" s="46">
        <f t="shared" si="12"/>
        <v>12854094</v>
      </c>
      <c r="R43" s="46">
        <f t="shared" si="12"/>
        <v>11639290</v>
      </c>
    </row>
    <row r="44" spans="1:18" x14ac:dyDescent="0.25">
      <c r="A44" s="6" t="s">
        <v>114</v>
      </c>
      <c r="B44" s="9" t="s">
        <v>0</v>
      </c>
      <c r="C44" s="22">
        <f>-('1. Balance Sheet'!B15)</f>
        <v>-5878</v>
      </c>
      <c r="D44" s="22">
        <f>-('1. Balance Sheet'!C16)</f>
        <v>-29087</v>
      </c>
      <c r="E44" s="22"/>
      <c r="F44" s="22"/>
      <c r="G44" s="22">
        <f>-('1. Balance Sheet'!D16)</f>
        <v>-392417</v>
      </c>
      <c r="H44" s="22">
        <f>-('1. Balance Sheet'!E16)</f>
        <v>-499890</v>
      </c>
      <c r="I44" s="22">
        <f>-('1. Balance Sheet'!F16)</f>
        <v>-784838</v>
      </c>
      <c r="J44" s="22">
        <f>-('1. Balance Sheet'!G16)</f>
        <v>-2726478</v>
      </c>
      <c r="K44" s="22">
        <f>-('1. Balance Sheet'!H16)</f>
        <v>-2021130</v>
      </c>
      <c r="L44" s="22">
        <f>-('1. Balance Sheet'!I16)</f>
        <v>-5239436</v>
      </c>
      <c r="M44" s="22">
        <f>-('1. Balance Sheet'!J16)</f>
        <v>-3161032</v>
      </c>
      <c r="N44" s="22">
        <f>-('1. Balance Sheet'!K16)</f>
        <v>-1172651</v>
      </c>
      <c r="O44" s="22">
        <f>-('1. Balance Sheet'!L16)</f>
        <v>-4395074</v>
      </c>
      <c r="P44" s="22">
        <f>-('1. Balance Sheet'!M16)</f>
        <v>-3580665</v>
      </c>
      <c r="Q44" s="22">
        <f>-('1. Balance Sheet'!N16)</f>
        <v>-2451462</v>
      </c>
      <c r="R44" s="22">
        <f>-('1. Balance Sheet'!O16)</f>
        <v>-959150</v>
      </c>
    </row>
    <row r="45" spans="1:18" x14ac:dyDescent="0.25">
      <c r="A45" s="6" t="s">
        <v>115</v>
      </c>
      <c r="B45" s="9" t="s">
        <v>0</v>
      </c>
      <c r="C45" s="22" t="s">
        <v>10</v>
      </c>
      <c r="D45" s="22" t="s">
        <v>10</v>
      </c>
      <c r="E45" s="22"/>
      <c r="F45" s="22"/>
      <c r="G45" s="22" t="s">
        <v>10</v>
      </c>
      <c r="H45" s="22" t="s">
        <v>10</v>
      </c>
      <c r="I45" s="22" t="s">
        <v>10</v>
      </c>
      <c r="J45" s="22" t="s">
        <v>10</v>
      </c>
      <c r="K45" s="22" t="s">
        <v>10</v>
      </c>
      <c r="L45" s="22">
        <v>-2693878</v>
      </c>
      <c r="M45" s="22">
        <v>0</v>
      </c>
      <c r="N45" s="22">
        <v>0</v>
      </c>
      <c r="O45" s="22">
        <v>-2000000</v>
      </c>
      <c r="P45" s="22">
        <v>0</v>
      </c>
      <c r="Q45" s="22">
        <v>0</v>
      </c>
      <c r="R45" s="22">
        <v>-2033456</v>
      </c>
    </row>
    <row r="46" spans="1:18" x14ac:dyDescent="0.25">
      <c r="A46" s="6" t="s">
        <v>123</v>
      </c>
      <c r="B46" s="9" t="s">
        <v>0</v>
      </c>
      <c r="C46" s="23">
        <f>'1. Balance Sheet'!B34</f>
        <v>0</v>
      </c>
      <c r="D46" s="22">
        <f>'1. Balance Sheet'!C34</f>
        <v>589472</v>
      </c>
      <c r="E46" s="22"/>
      <c r="F46" s="22"/>
      <c r="G46" s="22">
        <f>'1. Balance Sheet'!D34</f>
        <v>1471664</v>
      </c>
      <c r="H46" s="22">
        <f>'1. Balance Sheet'!E34</f>
        <v>3530841</v>
      </c>
      <c r="I46" s="22">
        <f>'1. Balance Sheet'!F34</f>
        <v>3482987</v>
      </c>
      <c r="J46" s="22">
        <f>'1. Balance Sheet'!G34</f>
        <v>4111952</v>
      </c>
      <c r="K46" s="22">
        <f>'1. Balance Sheet'!H34</f>
        <v>4387807</v>
      </c>
      <c r="L46" s="22">
        <f>'1. Balance Sheet'!I34</f>
        <v>7842556</v>
      </c>
      <c r="M46" s="22">
        <f>'1. Balance Sheet'!J34</f>
        <v>8512035</v>
      </c>
      <c r="N46" s="22">
        <f>'1. Balance Sheet'!K34</f>
        <v>4614531</v>
      </c>
      <c r="O46" s="22">
        <f>'1. Balance Sheet'!L34</f>
        <v>8222821</v>
      </c>
      <c r="P46" s="22">
        <f>'1. Balance Sheet'!M34</f>
        <v>8309933</v>
      </c>
      <c r="Q46" s="22">
        <f>'1. Balance Sheet'!N34</f>
        <v>13108229</v>
      </c>
      <c r="R46" s="22">
        <f>'1. Balance Sheet'!O34</f>
        <v>9007782</v>
      </c>
    </row>
    <row r="47" spans="1:18" x14ac:dyDescent="0.25">
      <c r="A47" s="6" t="s">
        <v>124</v>
      </c>
      <c r="B47" s="9" t="s">
        <v>0</v>
      </c>
      <c r="C47" s="23" t="s">
        <v>10</v>
      </c>
      <c r="D47" s="22">
        <f>'1. Balance Sheet'!C35</f>
        <v>10022</v>
      </c>
      <c r="E47" s="22"/>
      <c r="F47" s="22"/>
      <c r="G47" s="22">
        <f>'1. Balance Sheet'!D35</f>
        <v>106454</v>
      </c>
      <c r="H47" s="22">
        <f>'1. Balance Sheet'!E35</f>
        <v>151796</v>
      </c>
      <c r="I47" s="22">
        <f>'1. Balance Sheet'!F35</f>
        <v>158191</v>
      </c>
      <c r="J47" s="22">
        <f>'1. Balance Sheet'!G35</f>
        <v>398162</v>
      </c>
      <c r="K47" s="22">
        <f>'1. Balance Sheet'!H35</f>
        <v>985792</v>
      </c>
      <c r="L47" s="22">
        <f>'1. Balance Sheet'!I35</f>
        <v>946521</v>
      </c>
      <c r="M47" s="22">
        <f>'1. Balance Sheet'!J35</f>
        <v>737178</v>
      </c>
      <c r="N47" s="22">
        <f>'1. Balance Sheet'!K35</f>
        <v>820520</v>
      </c>
      <c r="O47" s="22">
        <f>'1. Balance Sheet'!L35</f>
        <v>800944</v>
      </c>
      <c r="P47" s="22">
        <f>'1. Balance Sheet'!M35</f>
        <v>800236</v>
      </c>
      <c r="Q47" s="22">
        <f>'1. Balance Sheet'!N35</f>
        <v>914213</v>
      </c>
      <c r="R47" s="22">
        <f>'1. Balance Sheet'!O35</f>
        <v>812344</v>
      </c>
    </row>
    <row r="48" spans="1:18" x14ac:dyDescent="0.25">
      <c r="A48" s="6" t="s">
        <v>125</v>
      </c>
      <c r="B48" s="9" t="s">
        <v>0</v>
      </c>
      <c r="C48" s="23">
        <v>0</v>
      </c>
      <c r="D48" s="22">
        <f>'1. Balance Sheet'!C41</f>
        <v>446523</v>
      </c>
      <c r="E48" s="22"/>
      <c r="F48" s="22"/>
      <c r="G48" s="22">
        <f>'1. Balance Sheet'!D41</f>
        <v>1037338</v>
      </c>
      <c r="H48" s="22">
        <f>'1. Balance Sheet'!E41</f>
        <v>55836</v>
      </c>
      <c r="I48" s="22">
        <f>'1. Balance Sheet'!F41</f>
        <v>90599</v>
      </c>
      <c r="J48" s="22">
        <f>'1. Balance Sheet'!G41</f>
        <v>1503541</v>
      </c>
      <c r="K48" s="22">
        <f>'1. Balance Sheet'!H41</f>
        <v>1040028</v>
      </c>
      <c r="L48" s="22">
        <f>'1. Balance Sheet'!I41</f>
        <v>1693624</v>
      </c>
      <c r="M48" s="22">
        <f>'1. Balance Sheet'!J41</f>
        <v>2192772</v>
      </c>
      <c r="N48" s="22">
        <f>'1. Balance Sheet'!K41</f>
        <v>5865933</v>
      </c>
      <c r="O48" s="22">
        <f>'1. Balance Sheet'!L41</f>
        <v>4536573</v>
      </c>
      <c r="P48" s="22">
        <f>'1. Balance Sheet'!M41</f>
        <v>4501472</v>
      </c>
      <c r="Q48" s="22">
        <f>'1. Balance Sheet'!N41</f>
        <v>869843</v>
      </c>
      <c r="R48" s="22">
        <f>'1. Balance Sheet'!O41</f>
        <v>4513523</v>
      </c>
    </row>
    <row r="49" spans="1:18" x14ac:dyDescent="0.25">
      <c r="A49" s="6" t="s">
        <v>126</v>
      </c>
      <c r="B49" s="9" t="s">
        <v>0</v>
      </c>
      <c r="C49" s="23">
        <f>'1. Balance Sheet'!B42</f>
        <v>830</v>
      </c>
      <c r="D49" s="22">
        <f>'1. Balance Sheet'!C42</f>
        <v>5358</v>
      </c>
      <c r="E49" s="22"/>
      <c r="F49" s="22"/>
      <c r="G49" s="22">
        <f>'1. Balance Sheet'!D42</f>
        <v>66258</v>
      </c>
      <c r="H49" s="22">
        <f>'1. Balance Sheet'!E42</f>
        <v>93341</v>
      </c>
      <c r="I49" s="22">
        <f>'1. Balance Sheet'!F42</f>
        <v>89151</v>
      </c>
      <c r="J49" s="22">
        <f>'1. Balance Sheet'!G42</f>
        <v>223831</v>
      </c>
      <c r="K49" s="22">
        <f>'1. Balance Sheet'!H42</f>
        <v>236208</v>
      </c>
      <c r="L49" s="22">
        <f>'1. Balance Sheet'!I42</f>
        <v>215275</v>
      </c>
      <c r="M49" s="22">
        <f>'1. Balance Sheet'!J42</f>
        <v>190501</v>
      </c>
      <c r="N49" s="22">
        <f>'1. Balance Sheet'!K42</f>
        <v>235890</v>
      </c>
      <c r="O49" s="22">
        <f>'1. Balance Sheet'!L42</f>
        <v>222607</v>
      </c>
      <c r="P49" s="22">
        <f>'1. Balance Sheet'!M42</f>
        <v>239002</v>
      </c>
      <c r="Q49" s="22">
        <f>'1. Balance Sheet'!N42</f>
        <v>413271</v>
      </c>
      <c r="R49" s="22">
        <f>'1. Balance Sheet'!O42</f>
        <v>298247</v>
      </c>
    </row>
    <row r="50" spans="1:18" x14ac:dyDescent="0.25">
      <c r="B50" s="9"/>
      <c r="C50" s="23"/>
      <c r="D50" s="23"/>
      <c r="E50" s="22"/>
      <c r="F50" s="22"/>
      <c r="G50" s="23"/>
      <c r="H50" s="22"/>
      <c r="I50" s="23"/>
      <c r="J50" s="22"/>
      <c r="K50" s="22"/>
      <c r="L50" s="23"/>
      <c r="M50" s="22"/>
      <c r="N50" s="22"/>
      <c r="O50" s="23"/>
      <c r="P50" s="22"/>
      <c r="Q50" s="22"/>
      <c r="R50" s="23"/>
    </row>
    <row r="51" spans="1:18" s="7" customFormat="1" x14ac:dyDescent="0.25">
      <c r="A51" s="7" t="s">
        <v>160</v>
      </c>
      <c r="B51" s="9" t="s">
        <v>159</v>
      </c>
      <c r="C51" s="32">
        <f>C43/C11</f>
        <v>-0.17790935363360824</v>
      </c>
      <c r="D51" s="32">
        <f>D43/D11</f>
        <v>2.4822455322455323</v>
      </c>
      <c r="E51" s="33"/>
      <c r="F51" s="33"/>
      <c r="G51" s="32">
        <f>G43/G11</f>
        <v>0.86347119420414054</v>
      </c>
      <c r="H51" s="34">
        <f>H43/(H11+G11-E11)</f>
        <v>1.3038808166268163</v>
      </c>
      <c r="I51" s="32">
        <f>I43/(I11+G11-F11)</f>
        <v>0.90066488813367651</v>
      </c>
      <c r="J51" s="32">
        <f>J43/J11</f>
        <v>1.0867729417369074</v>
      </c>
      <c r="K51" s="34">
        <f>K43/(K11+J11-H11)</f>
        <v>1.1884765630014886</v>
      </c>
      <c r="L51" s="32">
        <f>L43/(L11+J11-I11)</f>
        <v>0.56586872492040541</v>
      </c>
      <c r="M51" s="32">
        <f>M43/M11</f>
        <v>1.9009767817700913</v>
      </c>
      <c r="N51" s="34">
        <f>N43/(N11+M11-K11)</f>
        <v>1.9974284914208207</v>
      </c>
      <c r="O51" s="32">
        <f>O43/(O11+M11-L11)</f>
        <v>1.2193244514305774</v>
      </c>
      <c r="P51" s="32">
        <f>P43/P11</f>
        <v>1.6964761455450805</v>
      </c>
      <c r="Q51" s="32">
        <f>Q43/(Q11+P11-N11)</f>
        <v>2.992878751577746</v>
      </c>
      <c r="R51" s="32">
        <f>R43/(R11+P11-O11)</f>
        <v>3.588986074254608</v>
      </c>
    </row>
  </sheetData>
  <hyperlinks>
    <hyperlink ref="A2" location="'Contents '!C12" display="Назад к оглавлению" xr:uid="{26437634-03FC-44B3-B441-9757436E595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F4B1-3EE8-42E8-AA92-6E03C92A75C3}">
  <dimension ref="A1:V51"/>
  <sheetViews>
    <sheetView zoomScaleNormal="100" workbookViewId="0">
      <pane xSplit="1" ySplit="4" topLeftCell="R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2" x14ac:dyDescent="0.25"/>
  <cols>
    <col min="1" max="1" width="85.21875" style="6" bestFit="1" customWidth="1"/>
    <col min="2" max="2" width="68.6640625" style="6" bestFit="1" customWidth="1"/>
    <col min="3" max="22" width="14.77734375" style="6" customWidth="1"/>
    <col min="23" max="16384" width="8.88671875" style="6"/>
  </cols>
  <sheetData>
    <row r="1" spans="1:22" x14ac:dyDescent="0.25">
      <c r="A1" s="7" t="s">
        <v>2</v>
      </c>
    </row>
    <row r="2" spans="1:22" x14ac:dyDescent="0.25">
      <c r="A2" s="8" t="s">
        <v>138</v>
      </c>
    </row>
    <row r="3" spans="1:22" x14ac:dyDescent="0.25">
      <c r="A3" s="9" t="s">
        <v>139</v>
      </c>
    </row>
    <row r="4" spans="1:22" x14ac:dyDescent="0.25">
      <c r="A4" s="7" t="s">
        <v>91</v>
      </c>
      <c r="B4" s="7" t="s">
        <v>92</v>
      </c>
      <c r="C4" s="20">
        <v>2019</v>
      </c>
      <c r="D4" s="20">
        <v>2020</v>
      </c>
      <c r="E4" s="20" t="s">
        <v>165</v>
      </c>
      <c r="F4" s="20" t="s">
        <v>166</v>
      </c>
      <c r="G4" s="20" t="s">
        <v>172</v>
      </c>
      <c r="H4" s="20" t="s">
        <v>186</v>
      </c>
      <c r="I4" s="20" t="s">
        <v>167</v>
      </c>
      <c r="J4" s="20" t="s">
        <v>168</v>
      </c>
      <c r="K4" s="20" t="s">
        <v>173</v>
      </c>
      <c r="L4" s="20" t="s">
        <v>187</v>
      </c>
      <c r="M4" s="20" t="s">
        <v>169</v>
      </c>
      <c r="N4" s="20" t="s">
        <v>170</v>
      </c>
      <c r="O4" s="20" t="s">
        <v>171</v>
      </c>
      <c r="P4" s="20" t="s">
        <v>188</v>
      </c>
      <c r="Q4" s="20" t="s">
        <v>174</v>
      </c>
      <c r="R4" s="20" t="s">
        <v>175</v>
      </c>
      <c r="S4" s="20" t="s">
        <v>176</v>
      </c>
      <c r="T4" s="20" t="s">
        <v>189</v>
      </c>
      <c r="U4" s="20" t="s">
        <v>177</v>
      </c>
      <c r="V4" s="20" t="s">
        <v>232</v>
      </c>
    </row>
    <row r="5" spans="1:22" s="7" customFormat="1" x14ac:dyDescent="0.25">
      <c r="A5" s="14" t="s">
        <v>43</v>
      </c>
      <c r="B5" s="44" t="s">
        <v>43</v>
      </c>
      <c r="C5" s="45">
        <f>'2. Income Statement (accum)'!B4</f>
        <v>68777</v>
      </c>
      <c r="D5" s="45">
        <f>'2. Income Statement (accum)'!C4</f>
        <v>855477</v>
      </c>
      <c r="E5" s="45">
        <f>'2. Income Statement (accum)'!D4</f>
        <v>1965594</v>
      </c>
      <c r="F5" s="45">
        <f>'6. Key Financials (accum)'!F5-'6. Key Financials (accum)'!E5</f>
        <v>1736653</v>
      </c>
      <c r="G5" s="45">
        <f>'6. Key Financials (accum)'!G5-'6. Key Financials (accum)'!F5</f>
        <v>426098</v>
      </c>
      <c r="H5" s="45">
        <f>G5+F5</f>
        <v>2162751</v>
      </c>
      <c r="I5" s="45">
        <f>'2. Income Statement (accum)'!G4</f>
        <v>3196660</v>
      </c>
      <c r="J5" s="45">
        <f>'6. Key Financials (accum)'!I5-'6. Key Financials (accum)'!H5</f>
        <v>3097907</v>
      </c>
      <c r="K5" s="45">
        <f>'6. Key Financials (accum)'!J5-'6. Key Financials (accum)'!I5</f>
        <v>666284</v>
      </c>
      <c r="L5" s="45">
        <f>K5+J5</f>
        <v>3764191</v>
      </c>
      <c r="M5" s="45">
        <f>'2. Income Statement (accum)'!J4</f>
        <v>4436504</v>
      </c>
      <c r="N5" s="45">
        <f>'6. Key Financials (accum)'!L5-'6. Key Financials (accum)'!K5</f>
        <v>5043408</v>
      </c>
      <c r="O5" s="45">
        <f>'6. Key Financials (accum)'!M5-'6. Key Financials (accum)'!L5</f>
        <v>1251303</v>
      </c>
      <c r="P5" s="45">
        <f>O5+N5</f>
        <v>6294711</v>
      </c>
      <c r="Q5" s="45">
        <f>'2. Income Statement (accum)'!M4</f>
        <v>6297554</v>
      </c>
      <c r="R5" s="45">
        <f>'6. Key Financials (accum)'!O5-'6. Key Financials (accum)'!N5</f>
        <v>6207233</v>
      </c>
      <c r="S5" s="45">
        <f>'6. Key Financials (accum)'!P5-'6. Key Financials (accum)'!O5</f>
        <v>1799514</v>
      </c>
      <c r="T5" s="45">
        <f>S5+R5</f>
        <v>8006747</v>
      </c>
      <c r="U5" s="45">
        <f>'2. Income Statement (accum)'!P4</f>
        <v>5368838</v>
      </c>
      <c r="V5" s="45">
        <f>'6. Key Financials (accum)'!R5-'6. Key Financials (accum)'!Q5</f>
        <v>5396344</v>
      </c>
    </row>
    <row r="6" spans="1:22" x14ac:dyDescent="0.25">
      <c r="B6" s="9"/>
      <c r="C6" s="22"/>
      <c r="D6" s="22"/>
      <c r="E6" s="23"/>
      <c r="F6" s="23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s="7" customFormat="1" x14ac:dyDescent="0.25">
      <c r="A7" s="7" t="s">
        <v>93</v>
      </c>
      <c r="B7" s="9"/>
      <c r="C7" s="21">
        <f t="shared" ref="C7:U7" si="0">SUM(C8:C9)</f>
        <v>60127</v>
      </c>
      <c r="D7" s="21">
        <f t="shared" si="0"/>
        <v>724950</v>
      </c>
      <c r="E7" s="21">
        <f t="shared" si="0"/>
        <v>1965594</v>
      </c>
      <c r="F7" s="21">
        <f>'6. Key Financials (accum)'!F7-'6. Key Financials (accum)'!E7</f>
        <v>1736653</v>
      </c>
      <c r="G7" s="21">
        <f>'6. Key Financials (accum)'!G7-'6. Key Financials (accum)'!F7</f>
        <v>426098</v>
      </c>
      <c r="H7" s="21">
        <f t="shared" ref="H7:H9" si="1">G7+F7</f>
        <v>2162751</v>
      </c>
      <c r="I7" s="21">
        <f t="shared" si="0"/>
        <v>2731551</v>
      </c>
      <c r="J7" s="21">
        <f>'6. Key Financials (accum)'!I7-'6. Key Financials (accum)'!H7</f>
        <v>2985968</v>
      </c>
      <c r="K7" s="21">
        <f>'6. Key Financials (accum)'!J7-'6. Key Financials (accum)'!I7</f>
        <v>666284</v>
      </c>
      <c r="L7" s="21">
        <f>K7+J7</f>
        <v>3652252</v>
      </c>
      <c r="M7" s="21">
        <f t="shared" si="0"/>
        <v>4436436</v>
      </c>
      <c r="N7" s="21">
        <f>'6. Key Financials (accum)'!L7-'6. Key Financials (accum)'!K7</f>
        <v>5038852</v>
      </c>
      <c r="O7" s="21">
        <f>'6. Key Financials (accum)'!M7-'6. Key Financials (accum)'!L7</f>
        <v>1249554</v>
      </c>
      <c r="P7" s="21">
        <f t="shared" ref="P7:P9" si="2">O7+N7</f>
        <v>6288406</v>
      </c>
      <c r="Q7" s="21">
        <f t="shared" si="0"/>
        <v>6295993</v>
      </c>
      <c r="R7" s="21">
        <f>'6. Key Financials (accum)'!O7-'6. Key Financials (accum)'!N7</f>
        <v>6205880</v>
      </c>
      <c r="S7" s="21">
        <f>'6. Key Financials (accum)'!P7-'6. Key Financials (accum)'!O7</f>
        <v>1794036</v>
      </c>
      <c r="T7" s="21">
        <f t="shared" ref="T7:T9" si="3">S7+R7</f>
        <v>7999916</v>
      </c>
      <c r="U7" s="21">
        <f t="shared" si="0"/>
        <v>5362395</v>
      </c>
      <c r="V7" s="21">
        <f t="shared" ref="V7" si="4">SUM(V8:V9)</f>
        <v>5400392</v>
      </c>
    </row>
    <row r="8" spans="1:22" x14ac:dyDescent="0.25">
      <c r="A8" s="6" t="s">
        <v>43</v>
      </c>
      <c r="B8" s="9" t="s">
        <v>43</v>
      </c>
      <c r="C8" s="23">
        <f>C5</f>
        <v>68777</v>
      </c>
      <c r="D8" s="23">
        <f t="shared" ref="D8:U8" si="5">D5</f>
        <v>855477</v>
      </c>
      <c r="E8" s="23">
        <f t="shared" si="5"/>
        <v>1965594</v>
      </c>
      <c r="F8" s="23">
        <f>'6. Key Financials (accum)'!F8-'6. Key Financials (accum)'!E8</f>
        <v>1736653</v>
      </c>
      <c r="G8" s="23">
        <f>'6. Key Financials (accum)'!G8-'6. Key Financials (accum)'!F8</f>
        <v>426098</v>
      </c>
      <c r="H8" s="23">
        <f t="shared" si="1"/>
        <v>2162751</v>
      </c>
      <c r="I8" s="23">
        <f t="shared" si="5"/>
        <v>3196660</v>
      </c>
      <c r="J8" s="23">
        <f>'6. Key Financials (accum)'!I8-'6. Key Financials (accum)'!H8</f>
        <v>3097907</v>
      </c>
      <c r="K8" s="23">
        <f>'6. Key Financials (accum)'!J8-'6. Key Financials (accum)'!I8</f>
        <v>666284</v>
      </c>
      <c r="L8" s="23">
        <f t="shared" ref="L8:L9" si="6">K8+J8</f>
        <v>3764191</v>
      </c>
      <c r="M8" s="23">
        <f t="shared" si="5"/>
        <v>4436504</v>
      </c>
      <c r="N8" s="23">
        <f>'6. Key Financials (accum)'!L8-'6. Key Financials (accum)'!K8</f>
        <v>5043408</v>
      </c>
      <c r="O8" s="23">
        <f>'6. Key Financials (accum)'!M8-'6. Key Financials (accum)'!L8</f>
        <v>1251303</v>
      </c>
      <c r="P8" s="23">
        <f t="shared" si="2"/>
        <v>6294711</v>
      </c>
      <c r="Q8" s="23">
        <f t="shared" si="5"/>
        <v>6297554</v>
      </c>
      <c r="R8" s="23">
        <f>'6. Key Financials (accum)'!O8-'6. Key Financials (accum)'!N8</f>
        <v>6207233</v>
      </c>
      <c r="S8" s="23">
        <f>'6. Key Financials (accum)'!P8-'6. Key Financials (accum)'!O8</f>
        <v>1799514</v>
      </c>
      <c r="T8" s="23">
        <f t="shared" si="3"/>
        <v>8006747</v>
      </c>
      <c r="U8" s="23">
        <f t="shared" si="5"/>
        <v>5368838</v>
      </c>
      <c r="V8" s="23">
        <f t="shared" ref="V8" si="7">V5</f>
        <v>5396344</v>
      </c>
    </row>
    <row r="9" spans="1:22" x14ac:dyDescent="0.25">
      <c r="A9" s="6" t="s">
        <v>94</v>
      </c>
      <c r="B9" s="9" t="s">
        <v>43</v>
      </c>
      <c r="C9" s="22">
        <v>-8650</v>
      </c>
      <c r="D9" s="22">
        <v>-130527</v>
      </c>
      <c r="E9" s="22">
        <v>0</v>
      </c>
      <c r="F9" s="22">
        <f>'6. Key Financials (accum)'!F9-'6. Key Financials (accum)'!E9</f>
        <v>0</v>
      </c>
      <c r="G9" s="22">
        <f>'6. Key Financials (accum)'!G9-'6. Key Financials (accum)'!F9</f>
        <v>0</v>
      </c>
      <c r="H9" s="22">
        <f t="shared" si="1"/>
        <v>0</v>
      </c>
      <c r="I9" s="22">
        <v>-465109</v>
      </c>
      <c r="J9" s="22">
        <f>'6. Key Financials (accum)'!I9-'6. Key Financials (accum)'!H9</f>
        <v>-111939</v>
      </c>
      <c r="K9" s="22">
        <f>'6. Key Financials (accum)'!J9-'6. Key Financials (accum)'!I9</f>
        <v>0</v>
      </c>
      <c r="L9" s="22">
        <f t="shared" si="6"/>
        <v>-111939</v>
      </c>
      <c r="M9" s="22">
        <v>-68</v>
      </c>
      <c r="N9" s="22">
        <f>'6. Key Financials (accum)'!L9-'6. Key Financials (accum)'!K9</f>
        <v>-4556</v>
      </c>
      <c r="O9" s="22">
        <f>'6. Key Financials (accum)'!M9-'6. Key Financials (accum)'!L9</f>
        <v>-1749</v>
      </c>
      <c r="P9" s="22">
        <f t="shared" si="2"/>
        <v>-6305</v>
      </c>
      <c r="Q9" s="22">
        <v>-1561</v>
      </c>
      <c r="R9" s="22">
        <f>'6. Key Financials (accum)'!O9-'6. Key Financials (accum)'!N9</f>
        <v>-1353</v>
      </c>
      <c r="S9" s="22">
        <f>'6. Key Financials (accum)'!P9-'6. Key Financials (accum)'!O9</f>
        <v>-5478</v>
      </c>
      <c r="T9" s="22">
        <f t="shared" si="3"/>
        <v>-6831</v>
      </c>
      <c r="U9" s="22">
        <v>-6443</v>
      </c>
      <c r="V9" s="22">
        <v>4048</v>
      </c>
    </row>
    <row r="10" spans="1:22" x14ac:dyDescent="0.25">
      <c r="B10" s="9"/>
      <c r="C10" s="22"/>
      <c r="D10" s="22"/>
      <c r="E10" s="23"/>
      <c r="F10" s="23"/>
      <c r="G10" s="24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7" customFormat="1" x14ac:dyDescent="0.25">
      <c r="A11" s="14" t="s">
        <v>95</v>
      </c>
      <c r="B11" s="44"/>
      <c r="C11" s="45">
        <f>SUM(C12:C21)</f>
        <v>28374</v>
      </c>
      <c r="D11" s="45">
        <f t="shared" ref="D11:V11" si="8">SUM(D12:D21)</f>
        <v>411840</v>
      </c>
      <c r="E11" s="45">
        <f t="shared" si="8"/>
        <v>1467226</v>
      </c>
      <c r="F11" s="45">
        <f>'6. Key Financials (accum)'!F11-'6. Key Financials (accum)'!E11</f>
        <v>1060076</v>
      </c>
      <c r="G11" s="45">
        <f>'6. Key Financials (accum)'!G11-'6. Key Financials (accum)'!F11</f>
        <v>123970</v>
      </c>
      <c r="H11" s="45">
        <f t="shared" ref="H11:H21" si="9">G11+F11</f>
        <v>1184046</v>
      </c>
      <c r="I11" s="45">
        <f t="shared" si="8"/>
        <v>1371344</v>
      </c>
      <c r="J11" s="45">
        <f>'6. Key Financials (accum)'!I11-'6. Key Financials (accum)'!H11</f>
        <v>1875629</v>
      </c>
      <c r="K11" s="45">
        <f>'6. Key Financials (accum)'!J11-'6. Key Financials (accum)'!I11</f>
        <v>-16300</v>
      </c>
      <c r="L11" s="45">
        <f t="shared" ref="L11:L21" si="10">K11+J11</f>
        <v>1859329</v>
      </c>
      <c r="M11" s="45">
        <f t="shared" si="8"/>
        <v>2035325</v>
      </c>
      <c r="N11" s="45">
        <f>'6. Key Financials (accum)'!L11-'6. Key Financials (accum)'!K11</f>
        <v>2866670</v>
      </c>
      <c r="O11" s="45">
        <f>'6. Key Financials (accum)'!M11-'6. Key Financials (accum)'!L11</f>
        <v>-445626</v>
      </c>
      <c r="P11" s="45">
        <f t="shared" ref="P11:P21" si="11">O11+N11</f>
        <v>2421044</v>
      </c>
      <c r="Q11" s="45">
        <f t="shared" si="8"/>
        <v>2767739</v>
      </c>
      <c r="R11" s="45">
        <f>'6. Key Financials (accum)'!O11-'6. Key Financials (accum)'!N11</f>
        <v>3736874</v>
      </c>
      <c r="S11" s="45">
        <f>'6. Key Financials (accum)'!P11-'6. Key Financials (accum)'!O11</f>
        <v>-450901</v>
      </c>
      <c r="T11" s="45">
        <f t="shared" ref="T11:T21" si="12">S11+R11</f>
        <v>3285973</v>
      </c>
      <c r="U11" s="45">
        <f t="shared" si="8"/>
        <v>1008920</v>
      </c>
      <c r="V11" s="45">
        <f>SUM(V12:V21)</f>
        <v>2685039</v>
      </c>
    </row>
    <row r="12" spans="1:22" x14ac:dyDescent="0.25">
      <c r="A12" s="6" t="s">
        <v>158</v>
      </c>
      <c r="B12" s="9" t="s">
        <v>96</v>
      </c>
      <c r="C12" s="22">
        <f>'2. Income Statement (accum)'!B68</f>
        <v>21596</v>
      </c>
      <c r="D12" s="22">
        <f>'2. Income Statement (accum)'!C68</f>
        <v>223533</v>
      </c>
      <c r="E12" s="22">
        <f>'2. Income Statement (accum)'!D68</f>
        <v>1056911</v>
      </c>
      <c r="F12" s="22">
        <f>'6. Key Financials (accum)'!F12-'6. Key Financials (accum)'!E12</f>
        <v>749507</v>
      </c>
      <c r="G12" s="22">
        <f>'6. Key Financials (accum)'!G12-'6. Key Financials (accum)'!F12</f>
        <v>-9992</v>
      </c>
      <c r="H12" s="22">
        <f t="shared" si="9"/>
        <v>739515</v>
      </c>
      <c r="I12" s="22">
        <f>'2. Income Statement (accum)'!G68</f>
        <v>384896</v>
      </c>
      <c r="J12" s="22">
        <f>'6. Key Financials (accum)'!I12-'6. Key Financials (accum)'!H12</f>
        <v>1246881</v>
      </c>
      <c r="K12" s="22">
        <f>'6. Key Financials (accum)'!J12-'6. Key Financials (accum)'!I12</f>
        <v>-801273</v>
      </c>
      <c r="L12" s="22">
        <f t="shared" si="10"/>
        <v>445608</v>
      </c>
      <c r="M12" s="22">
        <f>'2. Income Statement (accum)'!J68</f>
        <v>1262523</v>
      </c>
      <c r="N12" s="22">
        <f>'6. Key Financials (accum)'!L12-'6. Key Financials (accum)'!K12</f>
        <v>1826429</v>
      </c>
      <c r="O12" s="22">
        <f>'6. Key Financials (accum)'!M12-'6. Key Financials (accum)'!L12</f>
        <v>-1148790</v>
      </c>
      <c r="P12" s="22">
        <f t="shared" si="11"/>
        <v>677639</v>
      </c>
      <c r="Q12" s="22">
        <f>'2. Income Statement (accum)'!M68</f>
        <v>258695</v>
      </c>
      <c r="R12" s="22">
        <f>'6. Key Financials (accum)'!O12-'6. Key Financials (accum)'!N12</f>
        <v>2647180</v>
      </c>
      <c r="S12" s="22">
        <f>'6. Key Financials (accum)'!P12-'6. Key Financials (accum)'!O12</f>
        <v>-919727</v>
      </c>
      <c r="T12" s="22">
        <f t="shared" si="12"/>
        <v>1727453</v>
      </c>
      <c r="U12" s="22">
        <f>'2. Income Statement (accum)'!P68</f>
        <v>-1892948</v>
      </c>
      <c r="V12" s="22">
        <f>'2. Income Statement (accum)'!Q68</f>
        <v>-1163176</v>
      </c>
    </row>
    <row r="13" spans="1:22" x14ac:dyDescent="0.25">
      <c r="A13" s="6" t="s">
        <v>53</v>
      </c>
      <c r="B13" s="9" t="s">
        <v>96</v>
      </c>
      <c r="C13" s="22">
        <f>-('2. Income Statement (accum)'!B66)</f>
        <v>3834</v>
      </c>
      <c r="D13" s="22">
        <f>-('2. Income Statement (accum)'!C66)</f>
        <v>0</v>
      </c>
      <c r="E13" s="22">
        <f>-('2. Income Statement (accum)'!D66)</f>
        <v>0</v>
      </c>
      <c r="F13" s="22">
        <f>'6. Key Financials (accum)'!F13-'6. Key Financials (accum)'!E13</f>
        <v>0</v>
      </c>
      <c r="G13" s="22">
        <f>'6. Key Financials (accum)'!G13-'6. Key Financials (accum)'!F13</f>
        <v>0</v>
      </c>
      <c r="H13" s="22">
        <f t="shared" si="9"/>
        <v>0</v>
      </c>
      <c r="I13" s="22">
        <f>-('2. Income Statement (accum)'!G66)</f>
        <v>0</v>
      </c>
      <c r="J13" s="22">
        <f>'6. Key Financials (accum)'!I13-'6. Key Financials (accum)'!H13</f>
        <v>0</v>
      </c>
      <c r="K13" s="22">
        <f>'6. Key Financials (accum)'!J13-'6. Key Financials (accum)'!I13</f>
        <v>4475</v>
      </c>
      <c r="L13" s="22">
        <f t="shared" si="10"/>
        <v>4475</v>
      </c>
      <c r="M13" s="22">
        <f>-('2. Income Statement (accum)'!J66)</f>
        <v>2629</v>
      </c>
      <c r="N13" s="22">
        <f>'6. Key Financials (accum)'!L13-'6. Key Financials (accum)'!K13</f>
        <v>99</v>
      </c>
      <c r="O13" s="22">
        <f>'6. Key Financials (accum)'!M13-'6. Key Financials (accum)'!L13</f>
        <v>3479</v>
      </c>
      <c r="P13" s="22">
        <f t="shared" si="11"/>
        <v>3578</v>
      </c>
      <c r="Q13" s="22">
        <f>-('2. Income Statement (accum)'!M66)</f>
        <v>-5911</v>
      </c>
      <c r="R13" s="22">
        <f>'6. Key Financials (accum)'!O13-'6. Key Financials (accum)'!N13</f>
        <v>5</v>
      </c>
      <c r="S13" s="22">
        <f>'6. Key Financials (accum)'!P13-'6. Key Financials (accum)'!O13</f>
        <v>7153</v>
      </c>
      <c r="T13" s="22">
        <f t="shared" si="12"/>
        <v>7158</v>
      </c>
      <c r="U13" s="22">
        <f>-('2. Income Statement (accum)'!P66)</f>
        <v>50925</v>
      </c>
      <c r="V13" s="22">
        <f>-('2. Income Statement (accum)'!Q66)</f>
        <v>70222</v>
      </c>
    </row>
    <row r="14" spans="1:22" x14ac:dyDescent="0.25">
      <c r="A14" s="6" t="s">
        <v>54</v>
      </c>
      <c r="B14" s="9" t="s">
        <v>96</v>
      </c>
      <c r="C14" s="22">
        <f>-('2. Income Statement (accum)'!B67)</f>
        <v>0</v>
      </c>
      <c r="D14" s="22">
        <f>-('2. Income Statement (accum)'!C67)</f>
        <v>0</v>
      </c>
      <c r="E14" s="22">
        <f>-('2. Income Statement (accum)'!D67)</f>
        <v>0</v>
      </c>
      <c r="F14" s="22">
        <f>'6. Key Financials (accum)'!F14-'6. Key Financials (accum)'!E14</f>
        <v>0</v>
      </c>
      <c r="G14" s="22">
        <f>'6. Key Financials (accum)'!G14-'6. Key Financials (accum)'!F14</f>
        <v>0</v>
      </c>
      <c r="H14" s="22">
        <f t="shared" si="9"/>
        <v>0</v>
      </c>
      <c r="I14" s="22">
        <f>-('2. Income Statement (accum)'!G67)</f>
        <v>0</v>
      </c>
      <c r="J14" s="22">
        <f>'6. Key Financials (accum)'!I14-'6. Key Financials (accum)'!H14</f>
        <v>-254</v>
      </c>
      <c r="K14" s="22">
        <f>'6. Key Financials (accum)'!J14-'6. Key Financials (accum)'!I14</f>
        <v>-14982</v>
      </c>
      <c r="L14" s="22">
        <f t="shared" si="10"/>
        <v>-15236</v>
      </c>
      <c r="M14" s="22">
        <f>-('2. Income Statement (accum)'!J67)</f>
        <v>111218</v>
      </c>
      <c r="N14" s="22">
        <f>'6. Key Financials (accum)'!L14-'6. Key Financials (accum)'!K14</f>
        <v>209726</v>
      </c>
      <c r="O14" s="22">
        <f>'6. Key Financials (accum)'!M14-'6. Key Financials (accum)'!L14</f>
        <v>-185277</v>
      </c>
      <c r="P14" s="22">
        <f t="shared" si="11"/>
        <v>24449</v>
      </c>
      <c r="Q14" s="22">
        <f>-('2. Income Statement (accum)'!M67)</f>
        <v>175775</v>
      </c>
      <c r="R14" s="22">
        <f>'6. Key Financials (accum)'!O14-'6. Key Financials (accum)'!N14</f>
        <v>-5715</v>
      </c>
      <c r="S14" s="22">
        <f>'6. Key Financials (accum)'!P14-'6. Key Financials (accum)'!O14</f>
        <v>-241676</v>
      </c>
      <c r="T14" s="22">
        <f t="shared" si="12"/>
        <v>-247391</v>
      </c>
      <c r="U14" s="22">
        <f>-('2. Income Statement (accum)'!P67)</f>
        <v>58869</v>
      </c>
      <c r="V14" s="22">
        <f>-('2. Income Statement (accum)'!Q67)</f>
        <v>109850</v>
      </c>
    </row>
    <row r="15" spans="1:22" x14ac:dyDescent="0.25">
      <c r="A15" s="6" t="s">
        <v>50</v>
      </c>
      <c r="B15" s="9" t="s">
        <v>97</v>
      </c>
      <c r="C15" s="22">
        <f>-('2. Income Statement (accum)'!B49)</f>
        <v>0</v>
      </c>
      <c r="D15" s="22">
        <f>-('2. Income Statement (accum)'!C49)</f>
        <v>-8040</v>
      </c>
      <c r="E15" s="22">
        <f>-('2. Income Statement (accum)'!D49)</f>
        <v>-5272</v>
      </c>
      <c r="F15" s="22">
        <f>'6. Key Financials (accum)'!F15-'6. Key Financials (accum)'!E15</f>
        <v>-12890</v>
      </c>
      <c r="G15" s="22">
        <f>'6. Key Financials (accum)'!G15-'6. Key Financials (accum)'!F15</f>
        <v>-12305</v>
      </c>
      <c r="H15" s="22">
        <f t="shared" si="9"/>
        <v>-25195</v>
      </c>
      <c r="I15" s="22">
        <f>-('2. Income Statement (accum)'!G49)</f>
        <v>-23172</v>
      </c>
      <c r="J15" s="22">
        <f>'6. Key Financials (accum)'!I15-'6. Key Financials (accum)'!H15</f>
        <v>-18671</v>
      </c>
      <c r="K15" s="22">
        <f>'6. Key Financials (accum)'!J15-'6. Key Financials (accum)'!I15</f>
        <v>-47434</v>
      </c>
      <c r="L15" s="22">
        <f t="shared" si="10"/>
        <v>-66105</v>
      </c>
      <c r="M15" s="22">
        <f>-('2. Income Statement (accum)'!J49)</f>
        <v>-579885</v>
      </c>
      <c r="N15" s="22">
        <f>'6. Key Financials (accum)'!L15-'6. Key Financials (accum)'!K15</f>
        <v>-436782</v>
      </c>
      <c r="O15" s="22">
        <f>'6. Key Financials (accum)'!M15-'6. Key Financials (accum)'!L15</f>
        <v>315037</v>
      </c>
      <c r="P15" s="22">
        <f t="shared" si="11"/>
        <v>-121745</v>
      </c>
      <c r="Q15" s="22">
        <f>-('2. Income Statement (accum)'!M49)</f>
        <v>-44622</v>
      </c>
      <c r="R15" s="22">
        <f>'6. Key Financials (accum)'!O15-'6. Key Financials (accum)'!N15</f>
        <v>-99304</v>
      </c>
      <c r="S15" s="22">
        <f>'6. Key Financials (accum)'!P15-'6. Key Financials (accum)'!O15</f>
        <v>-441303</v>
      </c>
      <c r="T15" s="22">
        <f t="shared" si="12"/>
        <v>-540607</v>
      </c>
      <c r="U15" s="22">
        <f>-('2. Income Statement (accum)'!P49)</f>
        <v>-191835</v>
      </c>
      <c r="V15" s="22">
        <f>-('2. Income Statement (accum)'!Q49)</f>
        <v>-328870</v>
      </c>
    </row>
    <row r="16" spans="1:22" x14ac:dyDescent="0.25">
      <c r="A16" s="6" t="s">
        <v>51</v>
      </c>
      <c r="B16" s="9" t="s">
        <v>97</v>
      </c>
      <c r="C16" s="22">
        <f>-('2. Income Statement (accum)'!B54)</f>
        <v>647</v>
      </c>
      <c r="D16" s="22">
        <f>-('2. Income Statement (accum)'!C54)</f>
        <v>13707</v>
      </c>
      <c r="E16" s="22">
        <f>-('2. Income Statement (accum)'!D54)</f>
        <v>78690</v>
      </c>
      <c r="F16" s="22">
        <f>'6. Key Financials (accum)'!F16-'6. Key Financials (accum)'!E16</f>
        <v>50228</v>
      </c>
      <c r="G16" s="22">
        <f>'6. Key Financials (accum)'!G16-'6. Key Financials (accum)'!F16</f>
        <v>39572</v>
      </c>
      <c r="H16" s="22">
        <f t="shared" si="9"/>
        <v>89800</v>
      </c>
      <c r="I16" s="22">
        <f>-('2. Income Statement (accum)'!G54)</f>
        <v>548147</v>
      </c>
      <c r="J16" s="22">
        <f>'6. Key Financials (accum)'!I16-'6. Key Financials (accum)'!H16</f>
        <v>148965</v>
      </c>
      <c r="K16" s="22">
        <f>'6. Key Financials (accum)'!J16-'6. Key Financials (accum)'!I16</f>
        <v>-20436</v>
      </c>
      <c r="L16" s="22">
        <f t="shared" si="10"/>
        <v>128529</v>
      </c>
      <c r="M16" s="22">
        <f>-('2. Income Statement (accum)'!J54)</f>
        <v>487985</v>
      </c>
      <c r="N16" s="22">
        <f>'6. Key Financials (accum)'!L16-'6. Key Financials (accum)'!K16</f>
        <v>539139</v>
      </c>
      <c r="O16" s="22">
        <f>'6. Key Financials (accum)'!M16-'6. Key Financials (accum)'!L16</f>
        <v>277648</v>
      </c>
      <c r="P16" s="22">
        <f t="shared" si="11"/>
        <v>816787</v>
      </c>
      <c r="Q16" s="22">
        <f>-('2. Income Statement (accum)'!M54)</f>
        <v>1162718</v>
      </c>
      <c r="R16" s="22">
        <f>'6. Key Financials (accum)'!O16-'6. Key Financials (accum)'!N16</f>
        <v>77059</v>
      </c>
      <c r="S16" s="22">
        <f>'6. Key Financials (accum)'!P16-'6. Key Financials (accum)'!O16</f>
        <v>641310</v>
      </c>
      <c r="T16" s="22">
        <f t="shared" si="12"/>
        <v>718369</v>
      </c>
      <c r="U16" s="22">
        <f>-('2. Income Statement (accum)'!P54)</f>
        <v>1366378</v>
      </c>
      <c r="V16" s="22">
        <f>-('2. Income Statement (accum)'!Q54)</f>
        <v>2229943</v>
      </c>
    </row>
    <row r="17" spans="1:22" x14ac:dyDescent="0.25">
      <c r="A17" s="6" t="s">
        <v>98</v>
      </c>
      <c r="B17" s="9" t="s">
        <v>99</v>
      </c>
      <c r="C17" s="22" t="s">
        <v>10</v>
      </c>
      <c r="D17" s="22" t="s">
        <v>10</v>
      </c>
      <c r="E17" s="22">
        <v>0</v>
      </c>
      <c r="F17" s="22">
        <f>'6. Key Financials (accum)'!F17-'6. Key Financials (accum)'!E17</f>
        <v>0</v>
      </c>
      <c r="G17" s="22">
        <f>'6. Key Financials (accum)'!G17-'6. Key Financials (accum)'!F17</f>
        <v>-35712</v>
      </c>
      <c r="H17" s="22">
        <f t="shared" si="9"/>
        <v>-35712</v>
      </c>
      <c r="I17" s="22">
        <v>0</v>
      </c>
      <c r="J17" s="22">
        <f>'6. Key Financials (accum)'!I17-'6. Key Financials (accum)'!H17</f>
        <v>0</v>
      </c>
      <c r="K17" s="22">
        <f>'6. Key Financials (accum)'!J17-'6. Key Financials (accum)'!I17</f>
        <v>-22764</v>
      </c>
      <c r="L17" s="22">
        <f t="shared" si="10"/>
        <v>-22764</v>
      </c>
      <c r="M17" s="22">
        <v>-5691</v>
      </c>
      <c r="N17" s="22">
        <f>'6. Key Financials (accum)'!L17-'6. Key Financials (accum)'!K17</f>
        <v>-2846</v>
      </c>
      <c r="O17" s="22">
        <f>'6. Key Financials (accum)'!M17-'6. Key Financials (accum)'!L17</f>
        <v>-2845</v>
      </c>
      <c r="P17" s="22">
        <f t="shared" si="11"/>
        <v>-5691</v>
      </c>
      <c r="Q17" s="22">
        <v>-5691</v>
      </c>
      <c r="R17" s="22">
        <f>'6. Key Financials (accum)'!O17-'6. Key Financials (accum)'!N17</f>
        <v>-2846</v>
      </c>
      <c r="S17" s="22">
        <f>'6. Key Financials (accum)'!P17-'6. Key Financials (accum)'!O17</f>
        <v>-2845</v>
      </c>
      <c r="T17" s="22">
        <f t="shared" si="12"/>
        <v>-5691</v>
      </c>
      <c r="U17" s="22">
        <v>0</v>
      </c>
      <c r="V17" s="22">
        <v>0</v>
      </c>
    </row>
    <row r="18" spans="1:22" x14ac:dyDescent="0.25">
      <c r="A18" s="6" t="s">
        <v>128</v>
      </c>
      <c r="B18" s="9" t="s">
        <v>46</v>
      </c>
      <c r="C18" s="22" t="s">
        <v>10</v>
      </c>
      <c r="D18" s="22">
        <v>953</v>
      </c>
      <c r="E18" s="23">
        <v>5618</v>
      </c>
      <c r="F18" s="23">
        <f>'6. Key Financials (accum)'!F18-'6. Key Financials (accum)'!E18</f>
        <v>8665</v>
      </c>
      <c r="G18" s="23">
        <f>'6. Key Financials (accum)'!G18-'6. Key Financials (accum)'!F18</f>
        <v>94</v>
      </c>
      <c r="H18" s="23">
        <f t="shared" si="9"/>
        <v>8759</v>
      </c>
      <c r="I18" s="23">
        <v>17233</v>
      </c>
      <c r="J18" s="23">
        <f>'6. Key Financials (accum)'!I18-'6. Key Financials (accum)'!H18</f>
        <v>8787</v>
      </c>
      <c r="K18" s="22">
        <f>'6. Key Financials (accum)'!J18-'6. Key Financials (accum)'!I18</f>
        <v>9143</v>
      </c>
      <c r="L18" s="22">
        <f t="shared" si="10"/>
        <v>17930</v>
      </c>
      <c r="M18" s="23">
        <v>11686</v>
      </c>
      <c r="N18" s="23">
        <f>'6. Key Financials (accum)'!L18-'6. Key Financials (accum)'!K18</f>
        <v>43646</v>
      </c>
      <c r="O18" s="22">
        <f>'6. Key Financials (accum)'!M18-'6. Key Financials (accum)'!L18</f>
        <v>16940</v>
      </c>
      <c r="P18" s="22">
        <f t="shared" si="11"/>
        <v>60586</v>
      </c>
      <c r="Q18" s="23">
        <v>39975</v>
      </c>
      <c r="R18" s="23">
        <f>'6. Key Financials (accum)'!O18-'6. Key Financials (accum)'!N18</f>
        <v>2307295</v>
      </c>
      <c r="S18" s="22">
        <f>'6. Key Financials (accum)'!P18-'6. Key Financials (accum)'!O18</f>
        <v>-2265673</v>
      </c>
      <c r="T18" s="22">
        <f t="shared" si="12"/>
        <v>41622</v>
      </c>
      <c r="U18" s="23">
        <v>43395</v>
      </c>
      <c r="V18" s="23">
        <f>-('3. Income Statement (period)'!U30)</f>
        <v>57897</v>
      </c>
    </row>
    <row r="19" spans="1:22" x14ac:dyDescent="0.25">
      <c r="A19" s="6" t="s">
        <v>129</v>
      </c>
      <c r="B19" s="9" t="s">
        <v>44</v>
      </c>
      <c r="C19" s="22">
        <v>2297</v>
      </c>
      <c r="D19" s="22">
        <v>81349</v>
      </c>
      <c r="E19" s="23">
        <v>281734</v>
      </c>
      <c r="F19" s="23">
        <f>'6. Key Financials (accum)'!F19-'6. Key Financials (accum)'!E19</f>
        <v>264566</v>
      </c>
      <c r="G19" s="23">
        <f>'6. Key Financials (accum)'!G19-'6. Key Financials (accum)'!F19</f>
        <v>106601</v>
      </c>
      <c r="H19" s="23">
        <f t="shared" si="9"/>
        <v>371167</v>
      </c>
      <c r="I19" s="23">
        <v>444240</v>
      </c>
      <c r="J19" s="23">
        <f>'6. Key Financials (accum)'!I19-'6. Key Financials (accum)'!H19</f>
        <v>489921</v>
      </c>
      <c r="K19" s="22">
        <f>'6. Key Financials (accum)'!J19-'6. Key Financials (accum)'!I19</f>
        <v>147111</v>
      </c>
      <c r="L19" s="22">
        <f t="shared" si="10"/>
        <v>637032</v>
      </c>
      <c r="M19" s="23">
        <v>744860</v>
      </c>
      <c r="N19" s="23">
        <f>'6. Key Financials (accum)'!L19-'6. Key Financials (accum)'!K19</f>
        <v>687259</v>
      </c>
      <c r="O19" s="22">
        <f>'6. Key Financials (accum)'!M19-'6. Key Financials (accum)'!L19</f>
        <v>278182</v>
      </c>
      <c r="P19" s="22">
        <f t="shared" si="11"/>
        <v>965441</v>
      </c>
      <c r="Q19" s="23">
        <v>1186800</v>
      </c>
      <c r="R19" s="23">
        <f>'6. Key Financials (accum)'!O19-'6. Key Financials (accum)'!N19</f>
        <v>-1186800</v>
      </c>
      <c r="S19" s="22">
        <f>'6. Key Financials (accum)'!P19-'6. Key Financials (accum)'!O19</f>
        <v>2521985</v>
      </c>
      <c r="T19" s="22">
        <f t="shared" si="12"/>
        <v>1335185</v>
      </c>
      <c r="U19" s="23">
        <v>1300439</v>
      </c>
      <c r="V19" s="23">
        <f>-('3. Income Statement (period)'!U9)</f>
        <v>1104136</v>
      </c>
    </row>
    <row r="20" spans="1:22" x14ac:dyDescent="0.25">
      <c r="A20" s="6" t="s">
        <v>100</v>
      </c>
      <c r="B20" s="9"/>
      <c r="C20" s="23"/>
      <c r="D20" s="22">
        <v>100338</v>
      </c>
      <c r="E20" s="22">
        <v>49545</v>
      </c>
      <c r="F20" s="22">
        <f>'6. Key Financials (accum)'!F20-'6. Key Financials (accum)'!E20</f>
        <v>0</v>
      </c>
      <c r="G20" s="22">
        <f>'6. Key Financials (accum)'!G20-'6. Key Financials (accum)'!F20</f>
        <v>35712</v>
      </c>
      <c r="H20" s="22">
        <f t="shared" si="9"/>
        <v>35712</v>
      </c>
      <c r="I20" s="22" t="s">
        <v>10</v>
      </c>
      <c r="J20" s="23">
        <f>'6. Key Financials (accum)'!I20-'6. Key Financials (accum)'!H20</f>
        <v>0</v>
      </c>
      <c r="K20" s="22">
        <f>'6. Key Financials (accum)'!J20-'6. Key Financials (accum)'!I20</f>
        <v>155314</v>
      </c>
      <c r="L20" s="22">
        <f t="shared" si="10"/>
        <v>155314</v>
      </c>
      <c r="M20" s="22">
        <v>0</v>
      </c>
      <c r="N20" s="22">
        <f>'6. Key Financials (accum)'!L20-'6. Key Financials (accum)'!K20</f>
        <v>0</v>
      </c>
      <c r="O20" s="22">
        <f>'6. Key Financials (accum)'!M20-'6. Key Financials (accum)'!L20</f>
        <v>0</v>
      </c>
      <c r="P20" s="22">
        <f t="shared" si="11"/>
        <v>0</v>
      </c>
      <c r="Q20" s="22">
        <v>0</v>
      </c>
      <c r="R20" s="22">
        <f>'6. Key Financials (accum)'!O20-'6. Key Financials (accum)'!N20</f>
        <v>0</v>
      </c>
      <c r="S20" s="22">
        <f>'6. Key Financials (accum)'!P20-'6. Key Financials (accum)'!O20</f>
        <v>37461</v>
      </c>
      <c r="T20" s="22">
        <f t="shared" si="12"/>
        <v>37461</v>
      </c>
      <c r="U20" s="22">
        <v>273697</v>
      </c>
      <c r="V20" s="22">
        <v>605037</v>
      </c>
    </row>
    <row r="21" spans="1:22" x14ac:dyDescent="0.25">
      <c r="A21" s="6" t="s">
        <v>101</v>
      </c>
      <c r="B21" s="9"/>
      <c r="C21" s="22" t="s">
        <v>10</v>
      </c>
      <c r="D21" s="22" t="s">
        <v>10</v>
      </c>
      <c r="E21" s="23">
        <v>0</v>
      </c>
      <c r="F21" s="23">
        <f>'6. Key Financials (accum)'!F21-'6. Key Financials (accum)'!E21</f>
        <v>0</v>
      </c>
      <c r="G21" s="23">
        <f>'6. Key Financials (accum)'!G21-'6. Key Financials (accum)'!F21</f>
        <v>0</v>
      </c>
      <c r="H21" s="23">
        <f t="shared" si="9"/>
        <v>0</v>
      </c>
      <c r="I21" s="23">
        <v>0</v>
      </c>
      <c r="J21" s="23">
        <f>'6. Key Financials (accum)'!I21-'6. Key Financials (accum)'!H21</f>
        <v>0</v>
      </c>
      <c r="K21" s="22">
        <f>'6. Key Financials (accum)'!J21-'6. Key Financials (accum)'!I21</f>
        <v>574546</v>
      </c>
      <c r="L21" s="22">
        <f t="shared" si="10"/>
        <v>574546</v>
      </c>
      <c r="M21" s="23">
        <v>0</v>
      </c>
      <c r="N21" s="23">
        <f>'6. Key Financials (accum)'!L21-'6. Key Financials (accum)'!K21</f>
        <v>0</v>
      </c>
      <c r="O21" s="22">
        <f>'6. Key Financials (accum)'!M21-'6. Key Financials (accum)'!L21</f>
        <v>0</v>
      </c>
      <c r="P21" s="22">
        <f t="shared" si="11"/>
        <v>0</v>
      </c>
      <c r="Q21" s="23">
        <v>0</v>
      </c>
      <c r="R21" s="23">
        <f>'6. Key Financials (accum)'!O21-'6. Key Financials (accum)'!N21</f>
        <v>0</v>
      </c>
      <c r="S21" s="22">
        <f>'6. Key Financials (accum)'!P21-'6. Key Financials (accum)'!O21</f>
        <v>212414</v>
      </c>
      <c r="T21" s="22">
        <f t="shared" si="12"/>
        <v>212414</v>
      </c>
      <c r="U21" s="23">
        <v>0</v>
      </c>
      <c r="V21" s="23">
        <v>0</v>
      </c>
    </row>
    <row r="22" spans="1:22" x14ac:dyDescent="0.25">
      <c r="B22" s="9"/>
      <c r="C22" s="22"/>
      <c r="D22" s="22"/>
      <c r="E22" s="23"/>
      <c r="F22" s="23"/>
      <c r="G22" s="25"/>
      <c r="H22" s="25"/>
      <c r="I22" s="23"/>
      <c r="J22" s="23"/>
      <c r="K22" s="25"/>
      <c r="L22" s="25"/>
      <c r="M22" s="23"/>
      <c r="N22" s="23"/>
      <c r="O22" s="25"/>
      <c r="P22" s="25"/>
      <c r="Q22" s="23"/>
      <c r="R22" s="23"/>
      <c r="S22" s="25"/>
      <c r="T22" s="25"/>
      <c r="U22" s="23"/>
      <c r="V22" s="23"/>
    </row>
    <row r="23" spans="1:22" s="7" customFormat="1" x14ac:dyDescent="0.25">
      <c r="A23" s="14" t="s">
        <v>102</v>
      </c>
      <c r="B23" s="44"/>
      <c r="C23" s="45">
        <f>C11-(C24+C25)</f>
        <v>27486</v>
      </c>
      <c r="D23" s="45">
        <f>D11-(D24+D25)</f>
        <v>377329</v>
      </c>
      <c r="E23" s="45">
        <f>E11-(E24+E25)</f>
        <v>1467226</v>
      </c>
      <c r="F23" s="45">
        <f>'6. Key Financials (accum)'!F23-'6. Key Financials (accum)'!E23</f>
        <v>1060076</v>
      </c>
      <c r="G23" s="45">
        <f>G11-(G24+G25)</f>
        <v>123970</v>
      </c>
      <c r="H23" s="45">
        <f t="shared" ref="H23:H25" si="13">G23+F23</f>
        <v>1184046</v>
      </c>
      <c r="I23" s="45">
        <f>I11-(I24+I25)</f>
        <v>1401299</v>
      </c>
      <c r="J23" s="45">
        <f>J11-(J24+J25)</f>
        <v>1895558</v>
      </c>
      <c r="K23" s="45">
        <f>K11-(K24+K25)</f>
        <v>-16154</v>
      </c>
      <c r="L23" s="45">
        <f t="shared" ref="L23:L25" si="14">K23+J23</f>
        <v>1879404</v>
      </c>
      <c r="M23" s="45">
        <f t="shared" ref="M23:U23" si="15">M11-(M24+M25)</f>
        <v>2035283</v>
      </c>
      <c r="N23" s="45">
        <f>N11-(N24+N25)</f>
        <v>2863506</v>
      </c>
      <c r="O23" s="45">
        <f>O11-(O24+O25)</f>
        <v>-444987</v>
      </c>
      <c r="P23" s="45">
        <f t="shared" ref="P23:P25" si="16">O23+N23</f>
        <v>2418519</v>
      </c>
      <c r="Q23" s="45">
        <f t="shared" si="15"/>
        <v>2767068</v>
      </c>
      <c r="R23" s="45">
        <f>R11-(R24+R25)</f>
        <v>3740324</v>
      </c>
      <c r="S23" s="45">
        <f>S11-(S24+S25)</f>
        <v>-453344</v>
      </c>
      <c r="T23" s="45">
        <f t="shared" ref="T23:T25" si="17">S23+R23</f>
        <v>3286980</v>
      </c>
      <c r="U23" s="45">
        <f t="shared" si="15"/>
        <v>1006321</v>
      </c>
      <c r="V23" s="45">
        <f>V11-(V24+V25)</f>
        <v>2687718</v>
      </c>
    </row>
    <row r="24" spans="1:22" x14ac:dyDescent="0.25">
      <c r="A24" s="6" t="s">
        <v>94</v>
      </c>
      <c r="B24" s="9" t="s">
        <v>43</v>
      </c>
      <c r="C24" s="22">
        <f>-C9</f>
        <v>8650</v>
      </c>
      <c r="D24" s="22">
        <f t="shared" ref="D24:V24" si="18">-D9</f>
        <v>130527</v>
      </c>
      <c r="E24" s="22">
        <f t="shared" si="18"/>
        <v>0</v>
      </c>
      <c r="F24" s="22">
        <f>'6. Key Financials (accum)'!F24-'6. Key Financials (accum)'!E24</f>
        <v>0</v>
      </c>
      <c r="G24" s="22">
        <f t="shared" si="18"/>
        <v>0</v>
      </c>
      <c r="H24" s="22">
        <f t="shared" si="13"/>
        <v>0</v>
      </c>
      <c r="I24" s="22">
        <f t="shared" si="18"/>
        <v>465109</v>
      </c>
      <c r="J24" s="22">
        <f>-J9</f>
        <v>111939</v>
      </c>
      <c r="K24" s="22">
        <f>-K9</f>
        <v>0</v>
      </c>
      <c r="L24" s="22">
        <f t="shared" si="14"/>
        <v>111939</v>
      </c>
      <c r="M24" s="22">
        <f t="shared" si="18"/>
        <v>68</v>
      </c>
      <c r="N24" s="22">
        <f>-N9</f>
        <v>4556</v>
      </c>
      <c r="O24" s="22">
        <f>-O9</f>
        <v>1749</v>
      </c>
      <c r="P24" s="22">
        <f t="shared" si="16"/>
        <v>6305</v>
      </c>
      <c r="Q24" s="22">
        <f t="shared" si="18"/>
        <v>1561</v>
      </c>
      <c r="R24" s="22">
        <f>-R9</f>
        <v>1353</v>
      </c>
      <c r="S24" s="22">
        <f>-S9</f>
        <v>5478</v>
      </c>
      <c r="T24" s="22">
        <f t="shared" si="17"/>
        <v>6831</v>
      </c>
      <c r="U24" s="22">
        <f t="shared" si="18"/>
        <v>6443</v>
      </c>
      <c r="V24" s="22">
        <f t="shared" si="18"/>
        <v>-4048</v>
      </c>
    </row>
    <row r="25" spans="1:22" x14ac:dyDescent="0.25">
      <c r="A25" s="6" t="s">
        <v>103</v>
      </c>
      <c r="B25" s="9" t="s">
        <v>104</v>
      </c>
      <c r="C25" s="22">
        <v>-7762</v>
      </c>
      <c r="D25" s="22">
        <v>-96016</v>
      </c>
      <c r="E25" s="22">
        <v>0</v>
      </c>
      <c r="F25" s="22">
        <f>'6. Key Financials (accum)'!F25-'6. Key Financials (accum)'!E25</f>
        <v>0</v>
      </c>
      <c r="G25" s="26">
        <v>0</v>
      </c>
      <c r="H25" s="26">
        <f t="shared" si="13"/>
        <v>0</v>
      </c>
      <c r="I25" s="22">
        <v>-495064</v>
      </c>
      <c r="J25" s="22">
        <f>'6. Key Financials (accum)'!I25-'6. Key Financials (accum)'!H25</f>
        <v>-131868</v>
      </c>
      <c r="K25" s="22">
        <f>'6. Key Financials (accum)'!J25-'6. Key Financials (accum)'!I25</f>
        <v>-146</v>
      </c>
      <c r="L25" s="22">
        <f t="shared" si="14"/>
        <v>-132014</v>
      </c>
      <c r="M25" s="22">
        <v>-26</v>
      </c>
      <c r="N25" s="22">
        <f>'6. Key Financials (accum)'!L25-'6. Key Financials (accum)'!K25</f>
        <v>-1392</v>
      </c>
      <c r="O25" s="22">
        <f>'6. Key Financials (accum)'!M25-'6. Key Financials (accum)'!L25</f>
        <v>-2388</v>
      </c>
      <c r="P25" s="22">
        <f t="shared" si="16"/>
        <v>-3780</v>
      </c>
      <c r="Q25" s="22">
        <v>-890</v>
      </c>
      <c r="R25" s="22">
        <f>'6. Key Financials (accum)'!O25-'6. Key Financials (accum)'!N25</f>
        <v>-4803</v>
      </c>
      <c r="S25" s="22">
        <f>'6. Key Financials (accum)'!P25-'6. Key Financials (accum)'!O25</f>
        <v>-3035</v>
      </c>
      <c r="T25" s="22">
        <f t="shared" si="17"/>
        <v>-7838</v>
      </c>
      <c r="U25" s="22">
        <v>-3844</v>
      </c>
      <c r="V25" s="22">
        <v>1369</v>
      </c>
    </row>
    <row r="26" spans="1:22" x14ac:dyDescent="0.25">
      <c r="B26" s="9"/>
      <c r="C26" s="27"/>
      <c r="D26" s="27"/>
      <c r="E26" s="28"/>
      <c r="F26" s="29"/>
      <c r="G26" s="27"/>
      <c r="H26" s="27"/>
      <c r="I26" s="28"/>
      <c r="J26" s="29"/>
      <c r="K26" s="28"/>
      <c r="L26" s="28"/>
      <c r="M26" s="28"/>
      <c r="N26" s="29"/>
      <c r="O26" s="28"/>
      <c r="P26" s="28"/>
      <c r="Q26" s="28"/>
      <c r="R26" s="29"/>
      <c r="S26" s="28"/>
      <c r="T26" s="28"/>
      <c r="U26" s="28"/>
      <c r="V26" s="29"/>
    </row>
    <row r="27" spans="1:22" s="7" customFormat="1" x14ac:dyDescent="0.25">
      <c r="A27" s="7" t="s">
        <v>105</v>
      </c>
      <c r="B27" s="9" t="s">
        <v>106</v>
      </c>
      <c r="C27" s="30">
        <f t="shared" ref="C27:V27" si="19">C11/C5</f>
        <v>0.41255070735856464</v>
      </c>
      <c r="D27" s="30">
        <f t="shared" si="19"/>
        <v>0.48141563127939152</v>
      </c>
      <c r="E27" s="30">
        <f t="shared" si="19"/>
        <v>0.74645425250585828</v>
      </c>
      <c r="F27" s="30">
        <f>F11/F5</f>
        <v>0.61041324893343696</v>
      </c>
      <c r="G27" s="30">
        <f>G11/G5</f>
        <v>0.29094245924646445</v>
      </c>
      <c r="H27" s="30">
        <f>H11/H5</f>
        <v>0.5474721777957795</v>
      </c>
      <c r="I27" s="30">
        <f t="shared" si="19"/>
        <v>0.42899276119449675</v>
      </c>
      <c r="J27" s="30">
        <f>J11/J5</f>
        <v>0.60545038956947383</v>
      </c>
      <c r="K27" s="30">
        <f>K11/K5</f>
        <v>-2.4464042360314821E-2</v>
      </c>
      <c r="L27" s="30">
        <f>L11/L5</f>
        <v>0.49395182125455378</v>
      </c>
      <c r="M27" s="30">
        <f t="shared" si="19"/>
        <v>0.45876775947908532</v>
      </c>
      <c r="N27" s="30">
        <f>N11/N5</f>
        <v>0.56839938390865863</v>
      </c>
      <c r="O27" s="30">
        <f>O11/O5</f>
        <v>-0.35612957053567362</v>
      </c>
      <c r="P27" s="30">
        <f>P11/P5</f>
        <v>0.38461559235999876</v>
      </c>
      <c r="Q27" s="30">
        <f t="shared" si="19"/>
        <v>0.43949428619429065</v>
      </c>
      <c r="R27" s="30">
        <f>R11/R5</f>
        <v>0.60201928943218341</v>
      </c>
      <c r="S27" s="30">
        <f>S11/S5</f>
        <v>-0.25056820897197801</v>
      </c>
      <c r="T27" s="30">
        <f>T11/T5</f>
        <v>0.41040050347538143</v>
      </c>
      <c r="U27" s="30">
        <f t="shared" si="19"/>
        <v>0.18792148319617766</v>
      </c>
      <c r="V27" s="30">
        <f t="shared" si="19"/>
        <v>0.49756631526826312</v>
      </c>
    </row>
    <row r="28" spans="1:22" x14ac:dyDescent="0.25">
      <c r="B28" s="9"/>
      <c r="C28" s="27"/>
      <c r="D28" s="27"/>
      <c r="E28" s="28"/>
      <c r="F28" s="28"/>
      <c r="G28" s="27"/>
      <c r="H28" s="27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s="7" customFormat="1" x14ac:dyDescent="0.25">
      <c r="A29" s="7" t="s">
        <v>107</v>
      </c>
      <c r="B29" s="9" t="s">
        <v>108</v>
      </c>
      <c r="C29" s="30">
        <f t="shared" ref="C29:V29" si="20">C23/C7</f>
        <v>0.45713240308014702</v>
      </c>
      <c r="D29" s="30">
        <f t="shared" si="20"/>
        <v>0.52048968894406511</v>
      </c>
      <c r="E29" s="30">
        <f t="shared" si="20"/>
        <v>0.74645425250585828</v>
      </c>
      <c r="F29" s="30">
        <f>F23/F7</f>
        <v>0.61041324893343696</v>
      </c>
      <c r="G29" s="30">
        <f t="shared" si="20"/>
        <v>0.29094245924646445</v>
      </c>
      <c r="H29" s="30">
        <f>H23/H7</f>
        <v>0.5474721777957795</v>
      </c>
      <c r="I29" s="30">
        <f t="shared" si="20"/>
        <v>0.51300488257403942</v>
      </c>
      <c r="J29" s="30">
        <f>J23/J7</f>
        <v>0.63482194048965024</v>
      </c>
      <c r="K29" s="30">
        <f>K23/K7</f>
        <v>-2.4244916582118137E-2</v>
      </c>
      <c r="L29" s="30">
        <f>L23/L7</f>
        <v>0.51458771191035013</v>
      </c>
      <c r="M29" s="30">
        <f t="shared" si="20"/>
        <v>0.45876532423774397</v>
      </c>
      <c r="N29" s="30">
        <f>N23/N7</f>
        <v>0.56828539516540677</v>
      </c>
      <c r="O29" s="30">
        <f>O23/O7</f>
        <v>-0.35611666242515327</v>
      </c>
      <c r="P29" s="30">
        <f>P23/P7</f>
        <v>0.38459969028717295</v>
      </c>
      <c r="Q29" s="30">
        <f t="shared" si="20"/>
        <v>0.43949667669579684</v>
      </c>
      <c r="R29" s="30">
        <f>R23/R7</f>
        <v>0.60270646548112439</v>
      </c>
      <c r="S29" s="30">
        <f>S23/S7</f>
        <v>-0.25269504067922827</v>
      </c>
      <c r="T29" s="30">
        <f>T23/T7</f>
        <v>0.41087681420654915</v>
      </c>
      <c r="U29" s="30">
        <f t="shared" si="20"/>
        <v>0.18766260225141937</v>
      </c>
      <c r="V29" s="30">
        <f t="shared" si="20"/>
        <v>0.49768942698974444</v>
      </c>
    </row>
    <row r="30" spans="1:22" x14ac:dyDescent="0.25">
      <c r="B30" s="9"/>
      <c r="C30" s="31"/>
      <c r="D30" s="31"/>
      <c r="E30" s="28"/>
      <c r="F30" s="29"/>
      <c r="G30" s="31"/>
      <c r="H30" s="31"/>
      <c r="I30" s="28"/>
      <c r="J30" s="29"/>
      <c r="K30" s="28"/>
      <c r="L30" s="28"/>
      <c r="M30" s="28"/>
      <c r="N30" s="29"/>
      <c r="O30" s="28"/>
      <c r="P30" s="28"/>
      <c r="Q30" s="28"/>
      <c r="R30" s="29"/>
      <c r="S30" s="28"/>
      <c r="T30" s="28"/>
      <c r="U30" s="28"/>
      <c r="V30" s="29"/>
    </row>
    <row r="31" spans="1:22" s="7" customFormat="1" x14ac:dyDescent="0.25">
      <c r="A31" s="7" t="s">
        <v>109</v>
      </c>
      <c r="B31" s="9" t="s">
        <v>96</v>
      </c>
      <c r="C31" s="26">
        <f>C12</f>
        <v>21596</v>
      </c>
      <c r="D31" s="26">
        <f t="shared" ref="D31:V31" si="21">D12</f>
        <v>223533</v>
      </c>
      <c r="E31" s="26">
        <f t="shared" si="21"/>
        <v>1056911</v>
      </c>
      <c r="F31" s="26">
        <f>F12</f>
        <v>749507</v>
      </c>
      <c r="G31" s="26">
        <f>G12</f>
        <v>-9992</v>
      </c>
      <c r="H31" s="26">
        <f>H12</f>
        <v>739515</v>
      </c>
      <c r="I31" s="26">
        <f t="shared" si="21"/>
        <v>384896</v>
      </c>
      <c r="J31" s="26">
        <f>J12</f>
        <v>1246881</v>
      </c>
      <c r="K31" s="26">
        <f>K12</f>
        <v>-801273</v>
      </c>
      <c r="L31" s="26">
        <f>L12</f>
        <v>445608</v>
      </c>
      <c r="M31" s="26">
        <f t="shared" si="21"/>
        <v>1262523</v>
      </c>
      <c r="N31" s="26">
        <f>N12</f>
        <v>1826429</v>
      </c>
      <c r="O31" s="26">
        <f>O12</f>
        <v>-1148790</v>
      </c>
      <c r="P31" s="26">
        <f>P12</f>
        <v>677639</v>
      </c>
      <c r="Q31" s="26">
        <f t="shared" si="21"/>
        <v>258695</v>
      </c>
      <c r="R31" s="26">
        <f>R12</f>
        <v>2647180</v>
      </c>
      <c r="S31" s="26">
        <f>S12</f>
        <v>-919727</v>
      </c>
      <c r="T31" s="26">
        <f>T12</f>
        <v>1727453</v>
      </c>
      <c r="U31" s="26">
        <f t="shared" si="21"/>
        <v>-1892948</v>
      </c>
      <c r="V31" s="26">
        <f t="shared" si="21"/>
        <v>-1163176</v>
      </c>
    </row>
    <row r="32" spans="1:22" x14ac:dyDescent="0.25">
      <c r="B32" s="9"/>
      <c r="C32" s="22"/>
      <c r="D32" s="22"/>
      <c r="E32" s="23"/>
      <c r="F32" s="23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2" s="7" customFormat="1" x14ac:dyDescent="0.25">
      <c r="A33" s="7" t="s">
        <v>110</v>
      </c>
      <c r="B33" s="9" t="s">
        <v>157</v>
      </c>
      <c r="C33" s="26" t="s">
        <v>10</v>
      </c>
      <c r="D33" s="26" t="s">
        <v>10</v>
      </c>
      <c r="E33" s="21" t="s">
        <v>10</v>
      </c>
      <c r="F33" s="21" t="s">
        <v>10</v>
      </c>
      <c r="G33" s="26" t="s">
        <v>10</v>
      </c>
      <c r="H33" s="26" t="s">
        <v>10</v>
      </c>
      <c r="I33" s="21" t="s">
        <v>10</v>
      </c>
      <c r="J33" s="21" t="s">
        <v>10</v>
      </c>
      <c r="K33" s="21">
        <f>K31+K21</f>
        <v>-226727</v>
      </c>
      <c r="L33" s="21">
        <f>L31+L21</f>
        <v>1020154</v>
      </c>
      <c r="M33" s="21" t="s">
        <v>10</v>
      </c>
      <c r="N33" s="21" t="s">
        <v>10</v>
      </c>
      <c r="O33" s="26" t="s">
        <v>10</v>
      </c>
      <c r="P33" s="26" t="s">
        <v>10</v>
      </c>
      <c r="Q33" s="21" t="s">
        <v>10</v>
      </c>
      <c r="R33" s="21" t="s">
        <v>10</v>
      </c>
      <c r="S33" s="26">
        <f>S31+S21</f>
        <v>-707313</v>
      </c>
      <c r="T33" s="21">
        <f>T31+T21</f>
        <v>1939867</v>
      </c>
      <c r="U33" s="21" t="s">
        <v>10</v>
      </c>
      <c r="V33" s="21">
        <v>0</v>
      </c>
    </row>
    <row r="34" spans="1:22" x14ac:dyDescent="0.25">
      <c r="B34" s="9"/>
      <c r="C34" s="22"/>
      <c r="D34" s="22"/>
      <c r="E34" s="23"/>
      <c r="F34" s="23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:22" s="7" customFormat="1" x14ac:dyDescent="0.25">
      <c r="A35" s="7" t="s">
        <v>111</v>
      </c>
      <c r="B35" s="9" t="s">
        <v>1</v>
      </c>
      <c r="C35" s="21">
        <f>'4. Cash Flow Statement (accum)'!B23</f>
        <v>94599</v>
      </c>
      <c r="D35" s="21">
        <f>'4. Cash Flow Statement (accum)'!C23</f>
        <v>278740</v>
      </c>
      <c r="E35" s="21">
        <f>'4. Cash Flow Statement (accum)'!D23</f>
        <v>1272687</v>
      </c>
      <c r="F35" s="21">
        <f>'6. Key Financials (accum)'!F35-'6. Key Financials (accum)'!E35</f>
        <v>1070301</v>
      </c>
      <c r="G35" s="21">
        <f>'6. Key Financials (accum)'!G35-'6. Key Financials (accum)'!F35</f>
        <v>-615424</v>
      </c>
      <c r="H35" s="21">
        <f>G35+F35</f>
        <v>454877</v>
      </c>
      <c r="I35" s="21">
        <f>'4. Cash Flow Statement (accum)'!G23</f>
        <v>992980</v>
      </c>
      <c r="J35" s="21">
        <f>'6. Key Financials (accum)'!I35-'6. Key Financials (accum)'!H35</f>
        <v>1487627</v>
      </c>
      <c r="K35" s="21">
        <f>'6. Key Financials (accum)'!J35-'6. Key Financials (accum)'!I35</f>
        <v>-329315</v>
      </c>
      <c r="L35" s="21">
        <f>K35+J35</f>
        <v>1158312</v>
      </c>
      <c r="M35" s="21">
        <f>'4. Cash Flow Statement (accum)'!J23</f>
        <v>1553167</v>
      </c>
      <c r="N35" s="21">
        <f>'6. Key Financials (accum)'!L35-'6. Key Financials (accum)'!K35</f>
        <v>2766888</v>
      </c>
      <c r="O35" s="21">
        <f>'6. Key Financials (accum)'!M35-'6. Key Financials (accum)'!L35</f>
        <v>-1439330</v>
      </c>
      <c r="P35" s="21">
        <f>O35+N35</f>
        <v>1327558</v>
      </c>
      <c r="Q35" s="21">
        <f>'4. Cash Flow Statement (accum)'!M23</f>
        <v>2176684</v>
      </c>
      <c r="R35" s="21">
        <f>'6. Key Financials (accum)'!O35-'6. Key Financials (accum)'!N35</f>
        <v>3509943</v>
      </c>
      <c r="S35" s="21">
        <f>'6. Key Financials (accum)'!P35-'6. Key Financials (accum)'!O35</f>
        <v>-1842551</v>
      </c>
      <c r="T35" s="21">
        <f>S35+R35</f>
        <v>1667392</v>
      </c>
      <c r="U35" s="21">
        <f>'4. Cash Flow Statement (accum)'!P23</f>
        <v>207190</v>
      </c>
      <c r="V35" s="21">
        <f>'4. Cash Flow Statement (accum)'!Q23</f>
        <v>2242491</v>
      </c>
    </row>
    <row r="36" spans="1:22" x14ac:dyDescent="0.25">
      <c r="B36" s="9"/>
      <c r="C36" s="23"/>
      <c r="D36" s="23"/>
      <c r="E36" s="22"/>
      <c r="F36" s="23"/>
      <c r="G36" s="23"/>
      <c r="H36" s="23"/>
      <c r="I36" s="22"/>
      <c r="J36" s="23"/>
      <c r="K36" s="22"/>
      <c r="L36" s="22"/>
      <c r="M36" s="22"/>
      <c r="N36" s="23"/>
      <c r="O36" s="22"/>
      <c r="P36" s="22"/>
      <c r="Q36" s="22"/>
      <c r="R36" s="23"/>
      <c r="S36" s="22"/>
      <c r="T36" s="22"/>
      <c r="U36" s="22"/>
      <c r="V36" s="23"/>
    </row>
    <row r="37" spans="1:22" s="7" customFormat="1" x14ac:dyDescent="0.25">
      <c r="A37" s="14" t="s">
        <v>156</v>
      </c>
      <c r="B37" s="44"/>
      <c r="C37" s="46">
        <f t="shared" ref="C37:V37" si="22">SUM(C38:C39)</f>
        <v>50697</v>
      </c>
      <c r="D37" s="46">
        <f t="shared" si="22"/>
        <v>1278762</v>
      </c>
      <c r="E37" s="46">
        <f t="shared" si="22"/>
        <v>1611156</v>
      </c>
      <c r="F37" s="46">
        <f>SUM(F38:F39)</f>
        <v>277792</v>
      </c>
      <c r="G37" s="46">
        <f>SUM(G38:G39)</f>
        <v>1316004</v>
      </c>
      <c r="H37" s="46">
        <f t="shared" ref="H37:H39" si="23">G37+F37</f>
        <v>1593796</v>
      </c>
      <c r="I37" s="46">
        <f t="shared" si="22"/>
        <v>1603241</v>
      </c>
      <c r="J37" s="46">
        <f t="shared" si="22"/>
        <v>220246</v>
      </c>
      <c r="K37" s="46">
        <f>SUM(K38:K39)</f>
        <v>1941892</v>
      </c>
      <c r="L37" s="46">
        <f t="shared" ref="L37:L39" si="24">K37+J37</f>
        <v>2162138</v>
      </c>
      <c r="M37" s="46">
        <f t="shared" si="22"/>
        <v>2226194</v>
      </c>
      <c r="N37" s="46">
        <f t="shared" ref="N37" si="25">SUM(N38:N39)</f>
        <v>1140585</v>
      </c>
      <c r="O37" s="46">
        <f>SUM(O38:O39)</f>
        <v>2996086</v>
      </c>
      <c r="P37" s="46">
        <f t="shared" ref="P37:P39" si="26">O37+N37</f>
        <v>4136671</v>
      </c>
      <c r="Q37" s="46">
        <f t="shared" si="22"/>
        <v>3458978</v>
      </c>
      <c r="R37" s="46">
        <f t="shared" ref="R37" si="27">SUM(R38:R39)</f>
        <v>565561</v>
      </c>
      <c r="S37" s="46">
        <f>SUM(S38:S39)</f>
        <v>866468</v>
      </c>
      <c r="T37" s="46">
        <f t="shared" ref="T37:T39" si="28">S37+R37</f>
        <v>1432029</v>
      </c>
      <c r="U37" s="46">
        <f t="shared" si="22"/>
        <v>2411447</v>
      </c>
      <c r="V37" s="46">
        <f t="shared" si="22"/>
        <v>3431154</v>
      </c>
    </row>
    <row r="38" spans="1:22" x14ac:dyDescent="0.25">
      <c r="A38" s="6" t="s">
        <v>70</v>
      </c>
      <c r="B38" s="9" t="s">
        <v>1</v>
      </c>
      <c r="C38" s="23">
        <f>-('4. Cash Flow Statement (accum)'!B26)</f>
        <v>39113</v>
      </c>
      <c r="D38" s="23">
        <f>-('4. Cash Flow Statement (accum)'!C26)</f>
        <v>1273449</v>
      </c>
      <c r="E38" s="23">
        <f>-('4. Cash Flow Statement (accum)'!D26)</f>
        <v>1610251</v>
      </c>
      <c r="F38" s="23">
        <f>'6. Key Financials (accum)'!F38-'6. Key Financials (accum)'!E38</f>
        <v>277791</v>
      </c>
      <c r="G38" s="23">
        <f>'6. Key Financials (accum)'!G38-'6. Key Financials (accum)'!F38</f>
        <v>1315000</v>
      </c>
      <c r="H38" s="23">
        <f t="shared" si="23"/>
        <v>1592791</v>
      </c>
      <c r="I38" s="23">
        <f>-('4. Cash Flow Statement (accum)'!G26)</f>
        <v>1594835</v>
      </c>
      <c r="J38" s="23">
        <f>'6. Key Financials (accum)'!I38-'6. Key Financials (accum)'!H38</f>
        <v>213434</v>
      </c>
      <c r="K38" s="23">
        <f>'6. Key Financials (accum)'!J38-'6. Key Financials (accum)'!I38</f>
        <v>1938395</v>
      </c>
      <c r="L38" s="23">
        <f t="shared" si="24"/>
        <v>2151829</v>
      </c>
      <c r="M38" s="23">
        <f>-('4. Cash Flow Statement (accum)'!J26)</f>
        <v>2206698</v>
      </c>
      <c r="N38" s="23">
        <f>'6. Key Financials (accum)'!L38-'6. Key Financials (accum)'!K38</f>
        <v>1124200</v>
      </c>
      <c r="O38" s="23">
        <f>'6. Key Financials (accum)'!M38-'6. Key Financials (accum)'!L38</f>
        <v>2979311</v>
      </c>
      <c r="P38" s="23">
        <f t="shared" si="26"/>
        <v>4103511</v>
      </c>
      <c r="Q38" s="23">
        <f>-('4. Cash Flow Statement (accum)'!M26)</f>
        <v>3376830</v>
      </c>
      <c r="R38" s="23">
        <f>'6. Key Financials (accum)'!O38-'6. Key Financials (accum)'!N38</f>
        <v>441752</v>
      </c>
      <c r="S38" s="23">
        <f>'6. Key Financials (accum)'!P38-'6. Key Financials (accum)'!O38</f>
        <v>809909</v>
      </c>
      <c r="T38" s="23">
        <f t="shared" si="28"/>
        <v>1251661</v>
      </c>
      <c r="U38" s="23">
        <f>-('4. Cash Flow Statement (accum)'!P26)</f>
        <v>2255468</v>
      </c>
      <c r="V38" s="23">
        <f>-('4. Cash Flow Statement (accum)'!Q26)</f>
        <v>3200750</v>
      </c>
    </row>
    <row r="39" spans="1:22" x14ac:dyDescent="0.25">
      <c r="A39" s="6" t="s">
        <v>71</v>
      </c>
      <c r="B39" s="9" t="s">
        <v>1</v>
      </c>
      <c r="C39" s="23">
        <f>-('4. Cash Flow Statement (accum)'!B27)</f>
        <v>11584</v>
      </c>
      <c r="D39" s="23">
        <f>-('4. Cash Flow Statement (accum)'!C27)</f>
        <v>5313</v>
      </c>
      <c r="E39" s="23">
        <f>-('4. Cash Flow Statement (accum)'!D27)</f>
        <v>905</v>
      </c>
      <c r="F39" s="23">
        <f>'6. Key Financials (accum)'!F39-'6. Key Financials (accum)'!E39</f>
        <v>1</v>
      </c>
      <c r="G39" s="23">
        <f>'6. Key Financials (accum)'!G39-'6. Key Financials (accum)'!F39</f>
        <v>1004</v>
      </c>
      <c r="H39" s="23">
        <f t="shared" si="23"/>
        <v>1005</v>
      </c>
      <c r="I39" s="23">
        <f>-('4. Cash Flow Statement (accum)'!G27)</f>
        <v>8406</v>
      </c>
      <c r="J39" s="23">
        <f>'6. Key Financials (accum)'!I39-'6. Key Financials (accum)'!H39</f>
        <v>6812</v>
      </c>
      <c r="K39" s="23">
        <f>'6. Key Financials (accum)'!J39-'6. Key Financials (accum)'!I39</f>
        <v>3497</v>
      </c>
      <c r="L39" s="23">
        <f t="shared" si="24"/>
        <v>10309</v>
      </c>
      <c r="M39" s="23">
        <f>-('4. Cash Flow Statement (accum)'!J27)</f>
        <v>19496</v>
      </c>
      <c r="N39" s="23">
        <f>'6. Key Financials (accum)'!L39-'6. Key Financials (accum)'!K39</f>
        <v>16385</v>
      </c>
      <c r="O39" s="23">
        <f>'6. Key Financials (accum)'!M39-'6. Key Financials (accum)'!L39</f>
        <v>16775</v>
      </c>
      <c r="P39" s="23">
        <f t="shared" si="26"/>
        <v>33160</v>
      </c>
      <c r="Q39" s="23">
        <f>-('4. Cash Flow Statement (accum)'!M27)</f>
        <v>82148</v>
      </c>
      <c r="R39" s="23">
        <f>'6. Key Financials (accum)'!O39-'6. Key Financials (accum)'!N39</f>
        <v>123809</v>
      </c>
      <c r="S39" s="23">
        <f>'6. Key Financials (accum)'!P39-'6. Key Financials (accum)'!O39</f>
        <v>56559</v>
      </c>
      <c r="T39" s="23">
        <f t="shared" si="28"/>
        <v>180368</v>
      </c>
      <c r="U39" s="23">
        <f>-('4. Cash Flow Statement (accum)'!P27)</f>
        <v>155979</v>
      </c>
      <c r="V39" s="23">
        <f>-('4. Cash Flow Statement (accum)'!Q27)</f>
        <v>230404</v>
      </c>
    </row>
    <row r="40" spans="1:22" x14ac:dyDescent="0.25">
      <c r="B40" s="9"/>
      <c r="C40" s="23"/>
      <c r="D40" s="23"/>
      <c r="E40" s="22"/>
      <c r="F40" s="23"/>
      <c r="G40" s="23"/>
      <c r="H40" s="23"/>
      <c r="I40" s="22"/>
      <c r="J40" s="23"/>
      <c r="K40" s="22"/>
      <c r="L40" s="22"/>
      <c r="M40" s="22"/>
      <c r="N40" s="23"/>
      <c r="O40" s="22"/>
      <c r="P40" s="22"/>
      <c r="Q40" s="22"/>
      <c r="R40" s="23"/>
      <c r="S40" s="22"/>
      <c r="T40" s="22"/>
      <c r="U40" s="22"/>
      <c r="V40" s="23"/>
    </row>
    <row r="41" spans="1:22" s="7" customFormat="1" x14ac:dyDescent="0.25">
      <c r="A41" s="7" t="s">
        <v>112</v>
      </c>
      <c r="B41" s="9" t="s">
        <v>113</v>
      </c>
      <c r="C41" s="22">
        <f t="shared" ref="C41:V41" si="29">C35-C37</f>
        <v>43902</v>
      </c>
      <c r="D41" s="22">
        <f t="shared" si="29"/>
        <v>-1000022</v>
      </c>
      <c r="E41" s="22">
        <f t="shared" si="29"/>
        <v>-338469</v>
      </c>
      <c r="F41" s="22">
        <f>F35-F37</f>
        <v>792509</v>
      </c>
      <c r="G41" s="22">
        <f>G35-G37</f>
        <v>-1931428</v>
      </c>
      <c r="H41" s="22">
        <f>G41+F41</f>
        <v>-1138919</v>
      </c>
      <c r="I41" s="22">
        <f t="shared" si="29"/>
        <v>-610261</v>
      </c>
      <c r="J41" s="22">
        <f>J35-J37</f>
        <v>1267381</v>
      </c>
      <c r="K41" s="22">
        <f t="shared" si="29"/>
        <v>-2271207</v>
      </c>
      <c r="L41" s="22">
        <f>K41+J41</f>
        <v>-1003826</v>
      </c>
      <c r="M41" s="22">
        <f t="shared" si="29"/>
        <v>-673027</v>
      </c>
      <c r="N41" s="22">
        <f>N35-N37</f>
        <v>1626303</v>
      </c>
      <c r="O41" s="22">
        <f t="shared" ref="O41" si="30">O35-O37</f>
        <v>-4435416</v>
      </c>
      <c r="P41" s="22">
        <f>O41+N41</f>
        <v>-2809113</v>
      </c>
      <c r="Q41" s="22">
        <f t="shared" si="29"/>
        <v>-1282294</v>
      </c>
      <c r="R41" s="22">
        <f>R35-R37</f>
        <v>2944382</v>
      </c>
      <c r="S41" s="22">
        <f>S35-S37</f>
        <v>-2709019</v>
      </c>
      <c r="T41" s="22">
        <f>S41+R41</f>
        <v>235363</v>
      </c>
      <c r="U41" s="22">
        <f t="shared" si="29"/>
        <v>-2204257</v>
      </c>
      <c r="V41" s="22">
        <f t="shared" si="29"/>
        <v>-1188663</v>
      </c>
    </row>
    <row r="42" spans="1:22" x14ac:dyDescent="0.25">
      <c r="B42" s="9"/>
      <c r="C42" s="23"/>
      <c r="D42" s="23"/>
      <c r="E42" s="22"/>
      <c r="F42" s="22"/>
      <c r="G42" s="23"/>
      <c r="H42" s="23"/>
      <c r="I42" s="22"/>
      <c r="J42" s="23"/>
      <c r="K42" s="22"/>
      <c r="L42" s="22"/>
      <c r="M42" s="22"/>
      <c r="N42" s="23"/>
      <c r="O42" s="22"/>
      <c r="P42" s="22"/>
      <c r="Q42" s="22"/>
      <c r="R42" s="23"/>
      <c r="S42" s="22"/>
      <c r="T42" s="22"/>
      <c r="U42" s="22"/>
      <c r="V42" s="23"/>
    </row>
    <row r="43" spans="1:22" s="7" customFormat="1" x14ac:dyDescent="0.25">
      <c r="A43" s="14" t="s">
        <v>185</v>
      </c>
      <c r="B43" s="44"/>
      <c r="C43" s="46">
        <f>SUM(C44:C49)</f>
        <v>-5048</v>
      </c>
      <c r="D43" s="46">
        <f>SUM(D44:D49)</f>
        <v>1022288</v>
      </c>
      <c r="E43" s="46"/>
      <c r="F43" s="46"/>
      <c r="G43" s="46">
        <f t="shared" ref="G43:V43" si="31">SUM(G44:G49)</f>
        <v>2289297</v>
      </c>
      <c r="H43" s="46">
        <f>G43</f>
        <v>2289297</v>
      </c>
      <c r="I43" s="46">
        <f t="shared" si="31"/>
        <v>3331924</v>
      </c>
      <c r="J43" s="46">
        <f t="shared" si="31"/>
        <v>3036090</v>
      </c>
      <c r="K43" s="46">
        <f t="shared" si="31"/>
        <v>3511008</v>
      </c>
      <c r="L43" s="46">
        <f>K43</f>
        <v>3511008</v>
      </c>
      <c r="M43" s="46">
        <f t="shared" si="31"/>
        <v>4628705</v>
      </c>
      <c r="N43" s="46">
        <f t="shared" si="31"/>
        <v>2764662</v>
      </c>
      <c r="O43" s="46">
        <f t="shared" si="31"/>
        <v>8471454</v>
      </c>
      <c r="P43" s="46">
        <f>O43</f>
        <v>8471454</v>
      </c>
      <c r="Q43" s="46">
        <f t="shared" si="31"/>
        <v>10364223</v>
      </c>
      <c r="R43" s="46">
        <f t="shared" si="31"/>
        <v>7387871</v>
      </c>
      <c r="S43" s="46">
        <f>SUM(S44:S49)</f>
        <v>10269978</v>
      </c>
      <c r="T43" s="46">
        <f>S43</f>
        <v>10269978</v>
      </c>
      <c r="U43" s="46">
        <f t="shared" si="31"/>
        <v>12854094</v>
      </c>
      <c r="V43" s="46">
        <f t="shared" si="31"/>
        <v>11639290</v>
      </c>
    </row>
    <row r="44" spans="1:22" x14ac:dyDescent="0.25">
      <c r="A44" s="6" t="s">
        <v>114</v>
      </c>
      <c r="B44" s="9" t="s">
        <v>0</v>
      </c>
      <c r="C44" s="22">
        <f>-('1. Balance Sheet'!B15)</f>
        <v>-5878</v>
      </c>
      <c r="D44" s="22">
        <f>-('1. Balance Sheet'!C16)</f>
        <v>-29087</v>
      </c>
      <c r="E44" s="22"/>
      <c r="F44" s="22"/>
      <c r="G44" s="22">
        <f>-('1. Balance Sheet'!D16)</f>
        <v>-392417</v>
      </c>
      <c r="H44" s="22">
        <f>G44</f>
        <v>-392417</v>
      </c>
      <c r="I44" s="22">
        <f>-('1. Balance Sheet'!E16)</f>
        <v>-499890</v>
      </c>
      <c r="J44" s="22">
        <f>-('1. Balance Sheet'!F16)</f>
        <v>-784838</v>
      </c>
      <c r="K44" s="22">
        <f>-('1. Balance Sheet'!G16)</f>
        <v>-2726478</v>
      </c>
      <c r="L44" s="22">
        <f>K44</f>
        <v>-2726478</v>
      </c>
      <c r="M44" s="22">
        <f>-('1. Balance Sheet'!H16)</f>
        <v>-2021130</v>
      </c>
      <c r="N44" s="22">
        <f>-('1. Balance Sheet'!I16)</f>
        <v>-5239436</v>
      </c>
      <c r="O44" s="22">
        <f>-('1. Balance Sheet'!J16)</f>
        <v>-3161032</v>
      </c>
      <c r="P44" s="22">
        <f>O44</f>
        <v>-3161032</v>
      </c>
      <c r="Q44" s="22">
        <f>-('1. Balance Sheet'!K16)</f>
        <v>-1172651</v>
      </c>
      <c r="R44" s="22">
        <f>-('1. Balance Sheet'!L16)</f>
        <v>-4395074</v>
      </c>
      <c r="S44" s="22">
        <f>-('1. Balance Sheet'!M16)</f>
        <v>-3580665</v>
      </c>
      <c r="T44" s="22">
        <f>S44</f>
        <v>-3580665</v>
      </c>
      <c r="U44" s="22">
        <f>-('1. Balance Sheet'!N16)</f>
        <v>-2451462</v>
      </c>
      <c r="V44" s="22">
        <f>-('1. Balance Sheet'!O16)</f>
        <v>-959150</v>
      </c>
    </row>
    <row r="45" spans="1:22" x14ac:dyDescent="0.25">
      <c r="A45" s="6" t="s">
        <v>115</v>
      </c>
      <c r="B45" s="9" t="s">
        <v>0</v>
      </c>
      <c r="C45" s="22" t="s">
        <v>10</v>
      </c>
      <c r="D45" s="22" t="s">
        <v>10</v>
      </c>
      <c r="E45" s="22"/>
      <c r="F45" s="22"/>
      <c r="G45" s="22" t="s">
        <v>10</v>
      </c>
      <c r="H45" s="22" t="str">
        <f t="shared" ref="H45:H49" si="32">G45</f>
        <v>-</v>
      </c>
      <c r="I45" s="22" t="s">
        <v>10</v>
      </c>
      <c r="J45" s="22" t="s">
        <v>10</v>
      </c>
      <c r="K45" s="22" t="s">
        <v>10</v>
      </c>
      <c r="L45" s="22" t="str">
        <f t="shared" ref="L45:L49" si="33">K45</f>
        <v>-</v>
      </c>
      <c r="M45" s="22" t="s">
        <v>10</v>
      </c>
      <c r="N45" s="22">
        <v>-2693878</v>
      </c>
      <c r="O45" s="22">
        <v>0</v>
      </c>
      <c r="P45" s="22">
        <f t="shared" ref="P45:P49" si="34">O45</f>
        <v>0</v>
      </c>
      <c r="Q45" s="22">
        <v>0</v>
      </c>
      <c r="R45" s="22">
        <v>-2000000</v>
      </c>
      <c r="S45" s="22">
        <v>0</v>
      </c>
      <c r="T45" s="22">
        <f t="shared" ref="T45:T49" si="35">S45</f>
        <v>0</v>
      </c>
      <c r="U45" s="22">
        <v>0</v>
      </c>
      <c r="V45" s="22">
        <v>-2033456</v>
      </c>
    </row>
    <row r="46" spans="1:22" x14ac:dyDescent="0.25">
      <c r="A46" s="6" t="s">
        <v>123</v>
      </c>
      <c r="B46" s="9" t="s">
        <v>0</v>
      </c>
      <c r="C46" s="23">
        <f>'1. Balance Sheet'!B34</f>
        <v>0</v>
      </c>
      <c r="D46" s="22">
        <f>'1. Balance Sheet'!C34</f>
        <v>589472</v>
      </c>
      <c r="E46" s="22"/>
      <c r="F46" s="22"/>
      <c r="G46" s="22">
        <f>'1. Balance Sheet'!D34</f>
        <v>1471664</v>
      </c>
      <c r="H46" s="22">
        <f t="shared" si="32"/>
        <v>1471664</v>
      </c>
      <c r="I46" s="22">
        <f>'1. Balance Sheet'!E34</f>
        <v>3530841</v>
      </c>
      <c r="J46" s="22">
        <f>'1. Balance Sheet'!F34</f>
        <v>3482987</v>
      </c>
      <c r="K46" s="22">
        <f>'1. Balance Sheet'!G34</f>
        <v>4111952</v>
      </c>
      <c r="L46" s="22">
        <f t="shared" si="33"/>
        <v>4111952</v>
      </c>
      <c r="M46" s="22">
        <f>'1. Balance Sheet'!H34</f>
        <v>4387807</v>
      </c>
      <c r="N46" s="22">
        <f>'1. Balance Sheet'!I34</f>
        <v>7842556</v>
      </c>
      <c r="O46" s="22">
        <f>'1. Balance Sheet'!J34</f>
        <v>8512035</v>
      </c>
      <c r="P46" s="22">
        <f t="shared" si="34"/>
        <v>8512035</v>
      </c>
      <c r="Q46" s="22">
        <f>'1. Balance Sheet'!K34</f>
        <v>4614531</v>
      </c>
      <c r="R46" s="22">
        <f>'1. Balance Sheet'!L34</f>
        <v>8222821</v>
      </c>
      <c r="S46" s="22">
        <f>'1. Balance Sheet'!M34</f>
        <v>8309933</v>
      </c>
      <c r="T46" s="22">
        <f t="shared" si="35"/>
        <v>8309933</v>
      </c>
      <c r="U46" s="22">
        <f>'1. Balance Sheet'!N34</f>
        <v>13108229</v>
      </c>
      <c r="V46" s="22">
        <f>'1. Balance Sheet'!O34</f>
        <v>9007782</v>
      </c>
    </row>
    <row r="47" spans="1:22" x14ac:dyDescent="0.25">
      <c r="A47" s="6" t="s">
        <v>124</v>
      </c>
      <c r="B47" s="9" t="s">
        <v>0</v>
      </c>
      <c r="C47" s="23" t="s">
        <v>10</v>
      </c>
      <c r="D47" s="22">
        <f>'1. Balance Sheet'!C35</f>
        <v>10022</v>
      </c>
      <c r="E47" s="22"/>
      <c r="F47" s="22"/>
      <c r="G47" s="22">
        <f>'1. Balance Sheet'!D35</f>
        <v>106454</v>
      </c>
      <c r="H47" s="22">
        <f t="shared" si="32"/>
        <v>106454</v>
      </c>
      <c r="I47" s="22">
        <f>'1. Balance Sheet'!E35</f>
        <v>151796</v>
      </c>
      <c r="J47" s="22">
        <f>'1. Balance Sheet'!F35</f>
        <v>158191</v>
      </c>
      <c r="K47" s="22">
        <f>'1. Balance Sheet'!G35</f>
        <v>398162</v>
      </c>
      <c r="L47" s="22">
        <f t="shared" si="33"/>
        <v>398162</v>
      </c>
      <c r="M47" s="22">
        <f>'1. Balance Sheet'!H35</f>
        <v>985792</v>
      </c>
      <c r="N47" s="22">
        <f>'1. Balance Sheet'!I35</f>
        <v>946521</v>
      </c>
      <c r="O47" s="22">
        <f>'1. Balance Sheet'!J35</f>
        <v>737178</v>
      </c>
      <c r="P47" s="22">
        <f t="shared" si="34"/>
        <v>737178</v>
      </c>
      <c r="Q47" s="22">
        <f>'1. Balance Sheet'!K35</f>
        <v>820520</v>
      </c>
      <c r="R47" s="22">
        <f>'1. Balance Sheet'!L35</f>
        <v>800944</v>
      </c>
      <c r="S47" s="22">
        <f>'1. Balance Sheet'!M35</f>
        <v>800236</v>
      </c>
      <c r="T47" s="22">
        <f t="shared" si="35"/>
        <v>800236</v>
      </c>
      <c r="U47" s="22">
        <f>'1. Balance Sheet'!N35</f>
        <v>914213</v>
      </c>
      <c r="V47" s="22">
        <f>'1. Balance Sheet'!O35</f>
        <v>812344</v>
      </c>
    </row>
    <row r="48" spans="1:22" x14ac:dyDescent="0.25">
      <c r="A48" s="6" t="s">
        <v>125</v>
      </c>
      <c r="B48" s="9" t="s">
        <v>0</v>
      </c>
      <c r="C48" s="23">
        <v>0</v>
      </c>
      <c r="D48" s="22">
        <f>'1. Balance Sheet'!C41</f>
        <v>446523</v>
      </c>
      <c r="E48" s="22"/>
      <c r="F48" s="22"/>
      <c r="G48" s="22">
        <f>'1. Balance Sheet'!D41</f>
        <v>1037338</v>
      </c>
      <c r="H48" s="22">
        <f t="shared" si="32"/>
        <v>1037338</v>
      </c>
      <c r="I48" s="22">
        <f>'1. Balance Sheet'!E41</f>
        <v>55836</v>
      </c>
      <c r="J48" s="22">
        <f>'1. Balance Sheet'!F41</f>
        <v>90599</v>
      </c>
      <c r="K48" s="22">
        <f>'1. Balance Sheet'!G41</f>
        <v>1503541</v>
      </c>
      <c r="L48" s="22">
        <f t="shared" si="33"/>
        <v>1503541</v>
      </c>
      <c r="M48" s="22">
        <f>'1. Balance Sheet'!H41</f>
        <v>1040028</v>
      </c>
      <c r="N48" s="22">
        <f>'1. Balance Sheet'!I41</f>
        <v>1693624</v>
      </c>
      <c r="O48" s="22">
        <f>'1. Balance Sheet'!J41</f>
        <v>2192772</v>
      </c>
      <c r="P48" s="22">
        <f t="shared" si="34"/>
        <v>2192772</v>
      </c>
      <c r="Q48" s="22">
        <f>'1. Balance Sheet'!K41</f>
        <v>5865933</v>
      </c>
      <c r="R48" s="22">
        <f>'1. Balance Sheet'!L41</f>
        <v>4536573</v>
      </c>
      <c r="S48" s="22">
        <f>'1. Balance Sheet'!M41</f>
        <v>4501472</v>
      </c>
      <c r="T48" s="22">
        <f t="shared" si="35"/>
        <v>4501472</v>
      </c>
      <c r="U48" s="22">
        <f>'1. Balance Sheet'!N41</f>
        <v>869843</v>
      </c>
      <c r="V48" s="22">
        <f>'1. Balance Sheet'!O41</f>
        <v>4513523</v>
      </c>
    </row>
    <row r="49" spans="1:22" x14ac:dyDescent="0.25">
      <c r="A49" s="6" t="s">
        <v>126</v>
      </c>
      <c r="B49" s="9" t="s">
        <v>0</v>
      </c>
      <c r="C49" s="23">
        <f>'1. Balance Sheet'!B42</f>
        <v>830</v>
      </c>
      <c r="D49" s="22">
        <f>'1. Balance Sheet'!C42</f>
        <v>5358</v>
      </c>
      <c r="E49" s="22"/>
      <c r="F49" s="22"/>
      <c r="G49" s="22">
        <f>'1. Balance Sheet'!D42</f>
        <v>66258</v>
      </c>
      <c r="H49" s="22">
        <f t="shared" si="32"/>
        <v>66258</v>
      </c>
      <c r="I49" s="22">
        <f>'1. Balance Sheet'!E42</f>
        <v>93341</v>
      </c>
      <c r="J49" s="22">
        <f>'1. Balance Sheet'!F42</f>
        <v>89151</v>
      </c>
      <c r="K49" s="22">
        <f>'1. Balance Sheet'!G42</f>
        <v>223831</v>
      </c>
      <c r="L49" s="22">
        <f t="shared" si="33"/>
        <v>223831</v>
      </c>
      <c r="M49" s="22">
        <f>'1. Balance Sheet'!H42</f>
        <v>236208</v>
      </c>
      <c r="N49" s="22">
        <f>'1. Balance Sheet'!I42</f>
        <v>215275</v>
      </c>
      <c r="O49" s="22">
        <f>'1. Balance Sheet'!J42</f>
        <v>190501</v>
      </c>
      <c r="P49" s="22">
        <f t="shared" si="34"/>
        <v>190501</v>
      </c>
      <c r="Q49" s="22">
        <f>'1. Balance Sheet'!K42</f>
        <v>235890</v>
      </c>
      <c r="R49" s="22">
        <f>'1. Balance Sheet'!L42</f>
        <v>222607</v>
      </c>
      <c r="S49" s="22">
        <f>'1. Balance Sheet'!M42</f>
        <v>239002</v>
      </c>
      <c r="T49" s="22">
        <f t="shared" si="35"/>
        <v>239002</v>
      </c>
      <c r="U49" s="22">
        <f>'1. Balance Sheet'!N42</f>
        <v>413271</v>
      </c>
      <c r="V49" s="22">
        <f>'1. Balance Sheet'!O42</f>
        <v>298247</v>
      </c>
    </row>
    <row r="50" spans="1:22" x14ac:dyDescent="0.25">
      <c r="B50" s="9"/>
      <c r="C50" s="23"/>
      <c r="D50" s="23"/>
      <c r="E50" s="22"/>
      <c r="F50" s="22"/>
      <c r="G50" s="23"/>
      <c r="H50" s="23"/>
      <c r="I50" s="22"/>
      <c r="J50" s="23"/>
      <c r="K50" s="22"/>
      <c r="L50" s="22"/>
      <c r="M50" s="22"/>
      <c r="N50" s="23"/>
      <c r="O50" s="22"/>
      <c r="P50" s="22"/>
      <c r="Q50" s="22"/>
      <c r="R50" s="23"/>
      <c r="S50" s="22"/>
      <c r="T50" s="22"/>
      <c r="U50" s="22"/>
      <c r="V50" s="23"/>
    </row>
    <row r="51" spans="1:22" s="7" customFormat="1" x14ac:dyDescent="0.25">
      <c r="A51" s="7" t="s">
        <v>160</v>
      </c>
      <c r="B51" s="9" t="s">
        <v>159</v>
      </c>
      <c r="C51" s="32">
        <f>C43/C11</f>
        <v>-0.17790935363360824</v>
      </c>
      <c r="D51" s="32">
        <f>D43/D11</f>
        <v>2.4822455322455323</v>
      </c>
      <c r="E51" s="33"/>
      <c r="F51" s="33"/>
      <c r="G51" s="32">
        <f>G43/(G11+F11+E11)</f>
        <v>0.86347119420414054</v>
      </c>
      <c r="H51" s="32">
        <f>G51</f>
        <v>0.86347119420414054</v>
      </c>
      <c r="I51" s="34">
        <f>I43/(I11+G11+F11)</f>
        <v>1.3038808166268163</v>
      </c>
      <c r="J51" s="32">
        <f>J43/(J11+G11+I11)</f>
        <v>0.90066488813367651</v>
      </c>
      <c r="K51" s="32">
        <f>K43/(K11+J11+I11)</f>
        <v>1.0867729417369074</v>
      </c>
      <c r="L51" s="32">
        <f>K51</f>
        <v>1.0867729417369074</v>
      </c>
      <c r="M51" s="34">
        <f>M43/(M11+K11+J11)</f>
        <v>1.1884765630014886</v>
      </c>
      <c r="N51" s="32">
        <f>N43/(N11+K11+M11)</f>
        <v>0.56586872492040541</v>
      </c>
      <c r="O51" s="32">
        <f>O43/(O11+N11+M11)</f>
        <v>1.9009767817700913</v>
      </c>
      <c r="P51" s="32">
        <f>O51</f>
        <v>1.9009767817700913</v>
      </c>
      <c r="Q51" s="34">
        <f>Q43/(Q11+O11+N11)</f>
        <v>1.9974284914208207</v>
      </c>
      <c r="R51" s="32">
        <f>R43/(R11+O11+Q11)</f>
        <v>1.2193244514305774</v>
      </c>
      <c r="S51" s="32">
        <f>S43/(S11+R11+Q11)</f>
        <v>1.6964761455450805</v>
      </c>
      <c r="T51" s="32">
        <f>S51</f>
        <v>1.6964761455450805</v>
      </c>
      <c r="U51" s="32">
        <f>U43/(U11+S11+R11)</f>
        <v>2.992878751577746</v>
      </c>
      <c r="V51" s="32">
        <f>V43/(V11+S11+U11)</f>
        <v>3.588986074254608</v>
      </c>
    </row>
  </sheetData>
  <hyperlinks>
    <hyperlink ref="A2" location="'Contents '!C12" display="Назад к оглавлению" xr:uid="{3B75344A-2A75-4A0D-B7B2-405E1EEF1F4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E2BF-94FC-46B6-BC9B-1E78B4F2D6CB}">
  <dimension ref="A1:Q16"/>
  <sheetViews>
    <sheetView zoomScaleNormal="100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2" x14ac:dyDescent="0.25"/>
  <cols>
    <col min="1" max="1" width="116.5546875" style="6" bestFit="1" customWidth="1"/>
    <col min="2" max="17" width="14.77734375" style="6" customWidth="1"/>
    <col min="18" max="16384" width="8.88671875" style="6"/>
  </cols>
  <sheetData>
    <row r="1" spans="1:17" x14ac:dyDescent="0.25">
      <c r="A1" s="7" t="s">
        <v>3</v>
      </c>
    </row>
    <row r="2" spans="1:17" x14ac:dyDescent="0.25">
      <c r="A2" s="8" t="s">
        <v>138</v>
      </c>
    </row>
    <row r="3" spans="1:17" x14ac:dyDescent="0.25">
      <c r="A3" s="35" t="s">
        <v>91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  <c r="Q3" s="19" t="s">
        <v>231</v>
      </c>
    </row>
    <row r="4" spans="1:17" x14ac:dyDescent="0.25">
      <c r="A4" s="6" t="s">
        <v>162</v>
      </c>
      <c r="B4" s="36">
        <v>1.3</v>
      </c>
      <c r="C4" s="36">
        <v>9.3000000000000007</v>
      </c>
      <c r="D4" s="36">
        <v>29.2</v>
      </c>
      <c r="E4" s="36">
        <v>40.9</v>
      </c>
      <c r="F4" s="36">
        <v>40.9</v>
      </c>
      <c r="G4" s="36">
        <v>74.900000000000006</v>
      </c>
      <c r="H4" s="36">
        <v>81.8</v>
      </c>
      <c r="I4" s="36">
        <v>81.8</v>
      </c>
      <c r="J4" s="36">
        <v>133</v>
      </c>
      <c r="K4" s="36">
        <v>146.5</v>
      </c>
      <c r="L4" s="36">
        <v>149.9</v>
      </c>
      <c r="M4" s="36">
        <v>201.1</v>
      </c>
      <c r="N4" s="36">
        <v>213</v>
      </c>
      <c r="O4" s="36">
        <v>214.2</v>
      </c>
      <c r="P4" s="36">
        <v>240.1</v>
      </c>
      <c r="Q4" s="36">
        <v>245.3</v>
      </c>
    </row>
    <row r="5" spans="1:17" x14ac:dyDescent="0.25">
      <c r="A5" s="6" t="s">
        <v>161</v>
      </c>
      <c r="B5" s="6">
        <v>4</v>
      </c>
      <c r="C5" s="6">
        <v>12</v>
      </c>
      <c r="D5" s="6">
        <v>22</v>
      </c>
      <c r="E5" s="6">
        <v>22</v>
      </c>
      <c r="F5" s="6">
        <v>25</v>
      </c>
      <c r="G5" s="6">
        <v>37</v>
      </c>
      <c r="H5" s="6">
        <v>40</v>
      </c>
      <c r="I5" s="6">
        <v>40</v>
      </c>
      <c r="J5" s="6">
        <v>52</v>
      </c>
      <c r="K5" s="6">
        <v>53</v>
      </c>
      <c r="L5" s="6">
        <v>55</v>
      </c>
      <c r="M5" s="6">
        <v>60</v>
      </c>
      <c r="N5" s="6">
        <v>60</v>
      </c>
      <c r="O5" s="6">
        <v>61</v>
      </c>
      <c r="P5" s="6">
        <v>71</v>
      </c>
      <c r="Q5" s="6">
        <v>81</v>
      </c>
    </row>
    <row r="6" spans="1:17" x14ac:dyDescent="0.25">
      <c r="A6" s="6" t="s">
        <v>116</v>
      </c>
      <c r="B6" s="36">
        <v>0.3</v>
      </c>
      <c r="C6" s="36">
        <v>3.6</v>
      </c>
      <c r="D6" s="36">
        <v>11</v>
      </c>
      <c r="E6" s="36">
        <v>22.7</v>
      </c>
      <c r="F6" s="36">
        <v>26.3</v>
      </c>
      <c r="G6" s="36">
        <v>20.3</v>
      </c>
      <c r="H6" s="36">
        <v>46.6</v>
      </c>
      <c r="I6" s="36">
        <v>55.5</v>
      </c>
      <c r="J6" s="36">
        <v>40.299999999999997</v>
      </c>
      <c r="K6" s="36">
        <v>89.6</v>
      </c>
      <c r="L6" s="36">
        <v>103.9</v>
      </c>
      <c r="M6" s="36">
        <v>63.1</v>
      </c>
      <c r="N6" s="36">
        <v>126.8</v>
      </c>
      <c r="O6" s="36">
        <v>149.69999999999999</v>
      </c>
      <c r="P6" s="36">
        <v>56.5</v>
      </c>
      <c r="Q6" s="36">
        <v>118.5</v>
      </c>
    </row>
    <row r="7" spans="1:17" x14ac:dyDescent="0.25">
      <c r="A7" s="6" t="s">
        <v>117</v>
      </c>
      <c r="B7" s="36">
        <v>0.2</v>
      </c>
      <c r="C7" s="36">
        <v>1.6</v>
      </c>
      <c r="D7" s="36">
        <v>4.3</v>
      </c>
      <c r="E7" s="36">
        <v>5.8</v>
      </c>
      <c r="F7" s="36">
        <v>6.1</v>
      </c>
      <c r="G7" s="36">
        <v>8.9</v>
      </c>
      <c r="H7" s="36">
        <v>11.3</v>
      </c>
      <c r="I7" s="36">
        <v>11.9</v>
      </c>
      <c r="J7" s="36">
        <v>16.3</v>
      </c>
      <c r="K7" s="36">
        <v>19.600000000000001</v>
      </c>
      <c r="L7" s="36">
        <v>20.399999999999999</v>
      </c>
      <c r="M7" s="36">
        <v>24.2</v>
      </c>
      <c r="N7" s="36">
        <v>26.6</v>
      </c>
      <c r="O7" s="36">
        <v>27.6</v>
      </c>
      <c r="P7" s="36">
        <v>30.5</v>
      </c>
      <c r="Q7" s="36">
        <v>32.700000000000003</v>
      </c>
    </row>
    <row r="8" spans="1:17" x14ac:dyDescent="0.25">
      <c r="A8" s="6" t="s">
        <v>163</v>
      </c>
      <c r="B8" s="36">
        <v>3.3</v>
      </c>
      <c r="C8" s="36">
        <v>4</v>
      </c>
      <c r="D8" s="36">
        <v>5.2</v>
      </c>
      <c r="E8" s="36">
        <v>7.1</v>
      </c>
      <c r="F8" s="36">
        <v>7.7</v>
      </c>
      <c r="G8" s="36">
        <v>6.7</v>
      </c>
      <c r="H8" s="36">
        <v>9.6</v>
      </c>
      <c r="I8" s="36">
        <v>10.8</v>
      </c>
      <c r="J8" s="36">
        <v>10.1</v>
      </c>
      <c r="K8" s="36">
        <v>13.7</v>
      </c>
      <c r="L8" s="36">
        <v>14.4</v>
      </c>
      <c r="M8" s="36">
        <v>13.5</v>
      </c>
      <c r="N8" s="36">
        <v>18.5</v>
      </c>
      <c r="O8" s="36">
        <v>20</v>
      </c>
      <c r="P8" s="36">
        <v>13</v>
      </c>
      <c r="Q8" s="36">
        <v>17.8</v>
      </c>
    </row>
    <row r="10" spans="1:17" x14ac:dyDescent="0.25">
      <c r="A10" s="6" t="s">
        <v>130</v>
      </c>
      <c r="M10" s="36">
        <v>8</v>
      </c>
      <c r="N10" s="36"/>
      <c r="O10" s="36"/>
      <c r="P10" s="36">
        <v>10.4</v>
      </c>
      <c r="Q10" s="36">
        <v>11</v>
      </c>
    </row>
    <row r="11" spans="1:17" x14ac:dyDescent="0.25">
      <c r="A11" s="6" t="s">
        <v>131</v>
      </c>
      <c r="M11" s="6">
        <v>2.1</v>
      </c>
      <c r="P11" s="6">
        <v>5.7</v>
      </c>
      <c r="Q11" s="6">
        <v>8.4</v>
      </c>
    </row>
    <row r="12" spans="1:17" x14ac:dyDescent="0.25">
      <c r="A12" s="6" t="s">
        <v>132</v>
      </c>
      <c r="M12" s="6">
        <v>1.1100000000000001</v>
      </c>
      <c r="P12" s="6">
        <v>3.08</v>
      </c>
      <c r="Q12" s="6">
        <v>3.48</v>
      </c>
    </row>
    <row r="13" spans="1:17" x14ac:dyDescent="0.25">
      <c r="A13" s="6" t="s">
        <v>133</v>
      </c>
      <c r="M13" s="6">
        <v>6.6</v>
      </c>
      <c r="P13" s="6">
        <v>7.4</v>
      </c>
      <c r="Q13" s="6">
        <v>8.4</v>
      </c>
    </row>
    <row r="14" spans="1:17" x14ac:dyDescent="0.25">
      <c r="A14" s="6" t="s">
        <v>134</v>
      </c>
      <c r="M14" s="6">
        <v>6</v>
      </c>
      <c r="P14" s="6">
        <v>7</v>
      </c>
      <c r="Q14" s="6">
        <v>7</v>
      </c>
    </row>
    <row r="16" spans="1:17" x14ac:dyDescent="0.25">
      <c r="A16" s="37" t="s">
        <v>164</v>
      </c>
    </row>
  </sheetData>
  <hyperlinks>
    <hyperlink ref="A2" location="'Contents '!C12" display="Назад к оглавлению" xr:uid="{79AC9504-3D95-47F3-BF30-CF3D28EEDE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Contents </vt:lpstr>
      <vt:lpstr>1. Balance Sheet</vt:lpstr>
      <vt:lpstr>2. Income Statement (accum)</vt:lpstr>
      <vt:lpstr>3. Income Statement (period)</vt:lpstr>
      <vt:lpstr>4. Cash Flow Statement (accum)</vt:lpstr>
      <vt:lpstr>5. Cash Flow Statement (period)</vt:lpstr>
      <vt:lpstr>6. Key Financials (accum)</vt:lpstr>
      <vt:lpstr>7. Key Financials (period)</vt:lpstr>
      <vt:lpstr>8. Key Operating Results</vt:lpstr>
      <vt:lpstr>Disclaimer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Trusov</dc:creator>
  <cp:lastModifiedBy>Denis Trusov</cp:lastModifiedBy>
  <dcterms:created xsi:type="dcterms:W3CDTF">2023-10-11T08:45:29Z</dcterms:created>
  <dcterms:modified xsi:type="dcterms:W3CDTF">2025-11-25T08:36:31Z</dcterms:modified>
</cp:coreProperties>
</file>