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vetkovaAA\Pictures\Алена\Фонд Кольский\Мы вместе\"/>
    </mc:Choice>
  </mc:AlternateContent>
  <bookViews>
    <workbookView xWindow="0" yWindow="0" windowWidth="28800" windowHeight="12300" tabRatio="878"/>
  </bookViews>
  <sheets>
    <sheet name="Сводная таблица" sheetId="1" r:id="rId1"/>
    <sheet name="Оплата труда НКО" sheetId="2" r:id="rId2"/>
    <sheet name="Оплата труда прив.спец." sheetId="11" r:id="rId3"/>
    <sheet name="Административные" sheetId="6" r:id="rId4"/>
    <sheet name="Командировочные" sheetId="8" r:id="rId5"/>
    <sheet name="Транспорт" sheetId="4" r:id="rId6"/>
    <sheet name="Оборудование" sheetId="3" r:id="rId7"/>
    <sheet name="ИС" sheetId="13" r:id="rId8"/>
    <sheet name="Материалы" sheetId="12" r:id="rId9"/>
    <sheet name="Услуги" sheetId="7" r:id="rId10"/>
    <sheet name="Полиграфия" sheetId="9" r:id="rId11"/>
    <sheet name="Прочие" sheetId="10" r:id="rId12"/>
    <sheet name="Деятельность НКО" sheetId="15" r:id="rId13"/>
  </sheets>
  <definedNames>
    <definedName name="_xlnm.Print_Titles" localSheetId="3">Административные!$4:$6</definedName>
    <definedName name="_xlnm.Print_Titles" localSheetId="4">Командировочные!$5:$7</definedName>
    <definedName name="_xlnm.Print_Titles" localSheetId="8">Материалы!$4:$6</definedName>
    <definedName name="_xlnm.Print_Titles" localSheetId="6">Оборудование!$4:$6</definedName>
    <definedName name="_xlnm.Print_Titles" localSheetId="1">'Оплата труда НКО'!$4:$6</definedName>
    <definedName name="_xlnm.Print_Titles" localSheetId="2">'Оплата труда прив.спец.'!$4:$6</definedName>
    <definedName name="_xlnm.Print_Titles" localSheetId="10">Полиграфия!$4:$6</definedName>
    <definedName name="_xlnm.Print_Titles" localSheetId="11">Прочие!$4:$6</definedName>
    <definedName name="_xlnm.Print_Titles" localSheetId="5">Транспорт!$4:$6</definedName>
    <definedName name="_xlnm.Print_Titles" localSheetId="9">Услуги!$5:$7</definedName>
    <definedName name="_xlnm.Print_Area" localSheetId="8">Материалы!$A$1:$J$15</definedName>
    <definedName name="_xlnm.Print_Area" localSheetId="6">Оборудование!$B$1:$I$14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2" l="1"/>
  <c r="F8" i="9"/>
  <c r="G8" i="9"/>
  <c r="F7" i="3" l="1"/>
  <c r="G7" i="3" s="1"/>
  <c r="F8" i="3"/>
  <c r="G8" i="3"/>
  <c r="F9" i="3"/>
  <c r="G9" i="3" s="1"/>
  <c r="F10" i="3"/>
  <c r="G10" i="3" s="1"/>
  <c r="F11" i="3"/>
  <c r="G11" i="3"/>
  <c r="F12" i="3"/>
  <c r="G12" i="3"/>
  <c r="F13" i="3"/>
  <c r="G13" i="3" s="1"/>
  <c r="F8" i="2"/>
  <c r="H8" i="2" s="1"/>
  <c r="J8" i="2" s="1"/>
  <c r="H9" i="4" l="1"/>
  <c r="H14" i="3"/>
  <c r="F14" i="3" l="1"/>
  <c r="G14" i="3"/>
  <c r="F8" i="15"/>
  <c r="G8" i="15" s="1"/>
  <c r="F7" i="9"/>
  <c r="F8" i="7"/>
  <c r="F7" i="13"/>
  <c r="F7" i="4"/>
  <c r="F8" i="4"/>
  <c r="F7" i="6"/>
  <c r="F7" i="2"/>
  <c r="H7" i="2" s="1"/>
  <c r="F9" i="2"/>
  <c r="H9" i="2" s="1"/>
  <c r="J9" i="2" s="1"/>
  <c r="F9" i="4" l="1"/>
  <c r="G14" i="8"/>
  <c r="G9" i="15"/>
  <c r="H8" i="13"/>
  <c r="D18" i="1" s="1"/>
  <c r="C24" i="1" l="1"/>
  <c r="F9" i="15"/>
  <c r="G8" i="13"/>
  <c r="C18" i="1" s="1"/>
  <c r="F8" i="13"/>
  <c r="D12" i="11"/>
  <c r="D10" i="2"/>
  <c r="E24" i="1" l="1"/>
  <c r="H12" i="12" l="1"/>
  <c r="D19" i="1" s="1"/>
  <c r="G12" i="12" l="1"/>
  <c r="F12" i="12"/>
  <c r="J7" i="2"/>
  <c r="J10" i="2" s="1"/>
  <c r="J12" i="11"/>
  <c r="D13" i="1" s="1"/>
  <c r="C12" i="11"/>
  <c r="E18" i="1" l="1"/>
  <c r="C19" i="1"/>
  <c r="F12" i="11"/>
  <c r="H12" i="10"/>
  <c r="D22" i="1" s="1"/>
  <c r="G12" i="10"/>
  <c r="G7" i="9"/>
  <c r="H10" i="9"/>
  <c r="D21" i="1" s="1"/>
  <c r="F9" i="9"/>
  <c r="G9" i="9" s="1"/>
  <c r="I14" i="8"/>
  <c r="D15" i="1" s="1"/>
  <c r="D17" i="1" l="1"/>
  <c r="C17" i="1"/>
  <c r="C22" i="1"/>
  <c r="E22" i="1" s="1"/>
  <c r="G7" i="4"/>
  <c r="G9" i="4" s="1"/>
  <c r="H12" i="11"/>
  <c r="I12" i="11"/>
  <c r="C13" i="1" s="1"/>
  <c r="E13" i="1" s="1"/>
  <c r="F12" i="10"/>
  <c r="G10" i="9"/>
  <c r="C21" i="1" s="1"/>
  <c r="E21" i="1" s="1"/>
  <c r="F10" i="9"/>
  <c r="G9" i="7"/>
  <c r="C20" i="1" s="1"/>
  <c r="H14" i="8"/>
  <c r="C15" i="1" s="1"/>
  <c r="H9" i="7"/>
  <c r="D20" i="1" s="1"/>
  <c r="F9" i="7"/>
  <c r="G8" i="6"/>
  <c r="C14" i="1" s="1"/>
  <c r="D16" i="1"/>
  <c r="E17" i="1" l="1"/>
  <c r="E19" i="1"/>
  <c r="E15" i="1"/>
  <c r="E20" i="1"/>
  <c r="H8" i="6"/>
  <c r="F8" i="6"/>
  <c r="D14" i="1" l="1"/>
  <c r="E14" i="1" s="1"/>
  <c r="C16" i="1"/>
  <c r="E16" i="1" l="1"/>
  <c r="C10" i="2"/>
  <c r="I10" i="2" l="1"/>
  <c r="C12" i="1" s="1"/>
  <c r="F10" i="2"/>
  <c r="D12" i="1"/>
  <c r="D23" i="1" s="1"/>
  <c r="D25" i="1" s="1"/>
  <c r="C23" i="1" l="1"/>
  <c r="F11" i="15" s="1"/>
  <c r="F12" i="15" s="1"/>
  <c r="G12" i="15" s="1"/>
  <c r="E12" i="1"/>
  <c r="E23" i="1" s="1"/>
  <c r="H10" i="2"/>
  <c r="C25" i="1" l="1"/>
  <c r="E25" i="1" s="1"/>
  <c r="C26" i="1" s="1"/>
  <c r="D26" i="1" l="1"/>
  <c r="E26" i="1" s="1"/>
</calcChain>
</file>

<file path=xl/sharedStrings.xml><?xml version="1.0" encoding="utf-8"?>
<sst xmlns="http://schemas.openxmlformats.org/spreadsheetml/2006/main" count="349" uniqueCount="154">
  <si>
    <t>руб.</t>
  </si>
  <si>
    <t>чел.</t>
  </si>
  <si>
    <t>мес.</t>
  </si>
  <si>
    <t>%</t>
  </si>
  <si>
    <t>Сумма
страховых взносов в месяц</t>
  </si>
  <si>
    <t>Итого
затраты</t>
  </si>
  <si>
    <t>ВСЕГО (в т.ч. НДФЛ):</t>
  </si>
  <si>
    <t>ИТОГО:</t>
  </si>
  <si>
    <t>Кол-во</t>
  </si>
  <si>
    <t>шт.</t>
  </si>
  <si>
    <t>Ед.
изм.</t>
  </si>
  <si>
    <t>Стоимость за единицу</t>
  </si>
  <si>
    <t>Транспортные расходы</t>
  </si>
  <si>
    <t>Тариф</t>
  </si>
  <si>
    <t>Кол-во
поездок</t>
  </si>
  <si>
    <t>Продолжительность
поездки</t>
  </si>
  <si>
    <t>час.</t>
  </si>
  <si>
    <t>Административные расходы</t>
  </si>
  <si>
    <t>Командировочные расходы</t>
  </si>
  <si>
    <t>Кол-во
на 1 чел.</t>
  </si>
  <si>
    <t>Кол-во людей</t>
  </si>
  <si>
    <t>Собственный вклад и вклад партнеров (дополнительные источники финансирования)</t>
  </si>
  <si>
    <t>Итого</t>
  </si>
  <si>
    <t>Прочие расходы</t>
  </si>
  <si>
    <t>Расходные материалы</t>
  </si>
  <si>
    <t>В том числе:</t>
  </si>
  <si>
    <t>Статья расходов</t>
  </si>
  <si>
    <t>Кол-во
специалистов</t>
  </si>
  <si>
    <t>Период работы в проекте
одного специалиста</t>
  </si>
  <si>
    <t>Наименование
расходов</t>
  </si>
  <si>
    <t>Пояснения
необходимости расходов,
количества, стоимости и пр.</t>
  </si>
  <si>
    <t>Наименование
оборудования</t>
  </si>
  <si>
    <t>Расходы на оборудование</t>
  </si>
  <si>
    <t>Наименование
товара</t>
  </si>
  <si>
    <t>Наименование
услуги</t>
  </si>
  <si>
    <t>Размер оплаты в месяц
на одного специалиста
(с учетом НДФЛ)</t>
  </si>
  <si>
    <t>Ведение бухгалтерского учета, оформление платежных документов, составление отчетности</t>
  </si>
  <si>
    <t>месяц</t>
  </si>
  <si>
    <t>Оплата электроэнергии, тепла, водоснабжения, водоотведения</t>
  </si>
  <si>
    <t>Ограничения:</t>
  </si>
  <si>
    <t>Запрашиваемая сумма
(сумма пожертвования)</t>
  </si>
  <si>
    <t>Приобретение, аренда специализированного оборудования, инвентаря</t>
  </si>
  <si>
    <t>Издательские, полиграфические и сопутствующие расходы</t>
  </si>
  <si>
    <t>№ п/п</t>
  </si>
  <si>
    <t>Запрашиваемая сумма
пожертвования</t>
  </si>
  <si>
    <t>Данная статья расходов включает в себя:</t>
  </si>
  <si>
    <t>Оплата труда собственных сотрудников СОНКО (в т.ч. по договорам гражданско-правового характера)</t>
  </si>
  <si>
    <t>Функциональные обязанности</t>
  </si>
  <si>
    <t xml:space="preserve">Общее руководство </t>
  </si>
  <si>
    <t>Оплата труда привлеченных специалистов</t>
  </si>
  <si>
    <t>Кол-во
сотрудников</t>
  </si>
  <si>
    <t>Заработная плата в месяц
на одного сотрудника
(с учетом НДФЛ)</t>
  </si>
  <si>
    <t>Период работы в проекте
одного сотрудника</t>
  </si>
  <si>
    <t>№п/п</t>
  </si>
  <si>
    <t>Коммунальные услуги</t>
  </si>
  <si>
    <t>мес</t>
  </si>
  <si>
    <t>Доля средств от общей стоимости Проекта</t>
  </si>
  <si>
    <t>11.</t>
  </si>
  <si>
    <t xml:space="preserve">Прочие расходы </t>
  </si>
  <si>
    <t>1.</t>
  </si>
  <si>
    <t>12.</t>
  </si>
  <si>
    <t>Ограничения</t>
  </si>
  <si>
    <t>Контрольное соотношение:</t>
  </si>
  <si>
    <t>создание, поддержка, хостинг сайтов в информационно-телекоммуникационной сети "Интернет", разработка иных информационных систем и иные аналогичные расходы</t>
  </si>
  <si>
    <t>Сумма пожертвования на Проект</t>
  </si>
  <si>
    <t xml:space="preserve">Расходы на сайт и информационные системы </t>
  </si>
  <si>
    <t>оплату труда, оплату по договорам гражданско-правового характера собственных сотрудников занятых в реализации Проекта,
налоги с фонда оплаты труда</t>
  </si>
  <si>
    <t>оплату труда, вознаграждение по договорам гражданско-правового характера привлеченных специалистов, налоги с фонда оплаты труда</t>
  </si>
  <si>
    <t>подготовка макетов и изготовление афиш, брошюр, буклетов, журналов, календарей, книг, открыток, пригласительных билетов, сборников и пр.</t>
  </si>
  <si>
    <t>Поддержание уставной деятельности СОНКО.</t>
  </si>
  <si>
    <t xml:space="preserve">наименование проекта </t>
  </si>
  <si>
    <t>наименование Заявителя</t>
  </si>
  <si>
    <t>МП</t>
  </si>
  <si>
    <t xml:space="preserve">* Расходы на оплату труда привлеченных специалистов, занятых в проекте - указываются отдельно по каждой должности </t>
  </si>
  <si>
    <t xml:space="preserve">** Рассчитывая эту статью, необходимо учесть, что срочные трудовые договоры, трудовые договоры будут приняты в качестве расходов при юридически корректном оформлении, при условии, что компенсационные и иные социальные выплаты, предусмотренные Трудовым законодательством РФ, будут производиться за счет собственных средств организации (за счет средств гранта данные расходы не могут быть произведены). </t>
  </si>
  <si>
    <t xml:space="preserve">* Расходы на оплату труда собственных сотрудников организации, занятых в проекте - указываются отдельно по каждой должности </t>
  </si>
  <si>
    <t>* Суточные для сотрудников организации, работающих по трудовым договорам, должны быть в пределах допустимых сумм. необлагаемых НДФЛ (700 рублей в сутки для командировок по России)</t>
  </si>
  <si>
    <t>х</t>
  </si>
  <si>
    <t>Услуги связанные с проведением/реализацией мероприятий Проекта</t>
  </si>
  <si>
    <t>Разработка и поддержка сайтов, информационных систем и иные аналогичные расходы</t>
  </si>
  <si>
    <t>Поддержание уставной деятельности СОНКО</t>
  </si>
  <si>
    <t>Недопустимые расходы за счет пожертвования: представительские расходы, в том числе расходы на проведение официальных приемов, посещение культурно-зрелищных мероприятий, денежные подарки, призы.</t>
  </si>
  <si>
    <t>Услуги по проведению обучающих и других мероприятий проекта, аренда помещений и оборудования для проведения очных и дистанционных форматов мероприятий, организация фотосъемки, видеозаписи, прямой трансляции, услуги по монтажу, услуги по техническому обслуживанию и ремонту оборудования, услуги по обучению и повышению квалификации сотрудников СОНКО, услуги по оказанию информационных, консультационных и других аналогичных услуг, которые необходимы для реализации проекта и требуют профессиональных знаний</t>
  </si>
  <si>
    <t>приобретение канцелярских и учебных товаров, расходы на комплектующие материалы к оборудованию, и расходные материалы в том числе к специализированному оборудованию</t>
  </si>
  <si>
    <t>Обоснование зарплаты</t>
  </si>
  <si>
    <t>иные расходы, не перечисленные ранее, но непосредственно связанные с реализацией проекта
Такие расходы подлежат дополнительному уточнению при рассмотрении Заявки</t>
  </si>
  <si>
    <t>***Ставка страховых взносов указывается в соответствии с действующим законодательством РФ</t>
  </si>
  <si>
    <t xml:space="preserve">**Рассчитывая эту статью, необходимо учесть, что по этой статье будут приняты к отчету в качестве расходов договора гражданско-правового характера с физическими лицами (кроме индивидуальных предпринимателей и самозанятых, услуги которых включаются в лист "Услуги"). </t>
  </si>
  <si>
    <t>6.</t>
  </si>
  <si>
    <t>7.</t>
  </si>
  <si>
    <t>2.</t>
  </si>
  <si>
    <t>9.</t>
  </si>
  <si>
    <t>3.</t>
  </si>
  <si>
    <t>4.</t>
  </si>
  <si>
    <t>5.</t>
  </si>
  <si>
    <t>8.</t>
  </si>
  <si>
    <t>10.</t>
  </si>
  <si>
    <t>Расходы на оплату труда собственных работников СОНКО (в т.ч. по договорам ГПХ)</t>
  </si>
  <si>
    <t>ИТОГО общая стоимость проекта:</t>
  </si>
  <si>
    <t>10 % от общей суммы пожертвования на проект</t>
  </si>
  <si>
    <t>Оплата услуг на проведение/реализацию мероприятий проекта</t>
  </si>
  <si>
    <t>ВСЕГО по статьям расходов:</t>
  </si>
  <si>
    <t>Руководитель проекта</t>
  </si>
  <si>
    <t>Бухгалтер проекта</t>
  </si>
  <si>
    <r>
      <rPr>
        <b/>
        <sz val="12"/>
        <color theme="1"/>
        <rFont val="Times New Roman"/>
        <family val="1"/>
        <charset val="204"/>
      </rPr>
      <t xml:space="preserve">Собственный вклад и вклад партнеров                                </t>
    </r>
    <r>
      <rPr>
        <sz val="12"/>
        <color theme="1"/>
        <rFont val="Times New Roman"/>
        <family val="1"/>
        <charset val="204"/>
      </rPr>
      <t xml:space="preserve"> (дополнительные источники финансирования)</t>
    </r>
  </si>
  <si>
    <t>коммунальные услуги, содержание зданий, аренда нежилого помещения, коммунальные услуги, услуги связи, услуги банков, электронный документооборот, почтовые услуги</t>
  </si>
  <si>
    <t xml:space="preserve">проезд к месту командировки и обратно, проживание, суточные сотрудникам СОНКО в размерах, установленных локальным нормативным актом </t>
  </si>
  <si>
    <t>недопустимые расходы за счет пожертвования: авиаперелет классом выше экономического (бизнес-класс, первый класс и пр.), проезд ж/д транспортом классом выше купе (СВ, люкс, первый класс), а также расходы за платный выбор места и страхование; проживание в номерах категории выше "Стандарт".</t>
  </si>
  <si>
    <t>доставка приобретенного оборудования и материалов, проезд приглашенных специалистов, включая авиаперелеты, проезд ж/д и автотранспортом, трансфер (такси) для приглашенных специалистов, автобус для перевозки участников к месту проведения мероприятия и обратно и пр.</t>
  </si>
  <si>
    <t>приобретение компьютерной, видео-, аудио-, фототехники (в т.ч. компьютеры, ноутбуки, принтеры, планшеты, мобильные телефоны, видеокамеры, фотоаппараты, диктофоны, микшеры, устройства для хранения информации и др.), приобретение программного обеспечения, приобретение специализированного оборудования (медицинское, реабилитационное, игровое, обучающее, осветительные приборы и др.) и сопутствующие расходы</t>
  </si>
  <si>
    <t>расходы не связаные с реализацией проекта, необходимые на поддержание уставной деятельности СОНКО</t>
  </si>
  <si>
    <t>сумма всех расходов в данном разделе не должна быть более 10% от запрашиваемой суммы на проект, и не превышать 200 000 (Двести тысяч) рублей. Перечень расходов должен быть подготовлен с учетом п.11 Положения о проведении Конкурса</t>
  </si>
  <si>
    <t>***Ставка страховых взносов</t>
  </si>
  <si>
    <t>*Должность
сотрудника в проекте</t>
  </si>
  <si>
    <t>*Должность
специалиста  в Проекте</t>
  </si>
  <si>
    <t>оборудование для съемки</t>
  </si>
  <si>
    <t>Ведение социальных сетей</t>
  </si>
  <si>
    <t>Освещение реализации проекта</t>
  </si>
  <si>
    <t>Директор Цветкова А.А.                                                (подпись руководителя организации)</t>
  </si>
  <si>
    <t>представленного АНО "ЦПСИ "Импульс"</t>
  </si>
  <si>
    <t>Организатор
ТОИР</t>
  </si>
  <si>
    <t>Руководство строительством</t>
  </si>
  <si>
    <t>Доставка стройматериалов и оборудования на площадку</t>
  </si>
  <si>
    <t>Оплата услуг трнаспортных компаний по доставке пматериалов и оборудования</t>
  </si>
  <si>
    <t>Использование личного трансопрта организаторов проекта</t>
  </si>
  <si>
    <t>В процессе реализации проекта организаторы предоставляют в пользование личный автотрансопрт</t>
  </si>
  <si>
    <t>Арка у входа в парк</t>
  </si>
  <si>
    <t>обустройство арки</t>
  </si>
  <si>
    <t>Арка с качелями</t>
  </si>
  <si>
    <t>закупка арки с качелями</t>
  </si>
  <si>
    <t>обустройтсво зоны отдыха</t>
  </si>
  <si>
    <t>Световые арки</t>
  </si>
  <si>
    <t>Кабельная продукция</t>
  </si>
  <si>
    <t>Снегоуборщик</t>
  </si>
  <si>
    <t>Скамейки</t>
  </si>
  <si>
    <t>Урны</t>
  </si>
  <si>
    <t>метр</t>
  </si>
  <si>
    <t xml:space="preserve">Материалы для строительства </t>
  </si>
  <si>
    <t xml:space="preserve">бетон, щебень, песок, тротуарная плитка и т.п., согласоно смете строителей </t>
  </si>
  <si>
    <t>Услуги строиельной фирмы</t>
  </si>
  <si>
    <t>услуга</t>
  </si>
  <si>
    <t>Комплекс строилеьных услуг под ключ, согласно коммерческому предложению строитлей</t>
  </si>
  <si>
    <t>Баннеры</t>
  </si>
  <si>
    <t>Плакаты</t>
  </si>
  <si>
    <t>Листовки</t>
  </si>
  <si>
    <t xml:space="preserve">Баннеры о проекте </t>
  </si>
  <si>
    <t>Листовки о проекте</t>
  </si>
  <si>
    <t>Плакаты о проекте</t>
  </si>
  <si>
    <t>Цветкова А.А.                                                                          (подпись главного бухгалтера)</t>
  </si>
  <si>
    <t>Цветкова А.А.                                                                     (подпись руководителя проекта)</t>
  </si>
  <si>
    <t>Установка автоматических ворот на территории Дома волонтеров для заезда техники</t>
  </si>
  <si>
    <t>Для проезда техники на территотрию Дома волонтеров давно требуется установить атвоматические ворода, на что у организации нет собсвенных стредств</t>
  </si>
  <si>
    <t>Креативный квартал</t>
  </si>
  <si>
    <t>СВОДНАЯ ТАБЛИЦА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</si>
</sst>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Meiryo UI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82828"/>
      <name val="Times New Roman"/>
      <family val="1"/>
      <charset val="204"/>
    </font>
    <font>
      <b/>
      <sz val="12"/>
      <color rgb="FF28282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9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9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10" fillId="0" borderId="13" xfId="0" applyFont="1" applyBorder="1" applyAlignment="1">
      <alignment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8" fillId="0" borderId="41" xfId="0" applyFont="1" applyBorder="1"/>
    <xf numFmtId="0" fontId="7" fillId="0" borderId="0" xfId="0" applyFont="1" applyAlignment="1">
      <alignment wrapText="1"/>
    </xf>
    <xf numFmtId="0" fontId="8" fillId="0" borderId="3" xfId="0" applyFont="1" applyBorder="1"/>
    <xf numFmtId="0" fontId="7" fillId="0" borderId="3" xfId="0" applyFont="1" applyBorder="1" applyAlignment="1">
      <alignment vertical="center" wrapText="1"/>
    </xf>
    <xf numFmtId="9" fontId="7" fillId="0" borderId="3" xfId="1" applyFont="1" applyBorder="1" applyAlignment="1">
      <alignment horizontal="center" vertical="center" wrapText="1"/>
    </xf>
    <xf numFmtId="9" fontId="7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6" fillId="0" borderId="25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4" fontId="18" fillId="0" borderId="18" xfId="0" applyNumberFormat="1" applyFont="1" applyBorder="1" applyAlignment="1">
      <alignment horizontal="center" vertical="center" wrapText="1"/>
    </xf>
    <xf numFmtId="164" fontId="18" fillId="2" borderId="18" xfId="1" applyNumberFormat="1" applyFont="1" applyFill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8" xfId="0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4" fontId="18" fillId="0" borderId="27" xfId="0" applyNumberFormat="1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" fontId="18" fillId="3" borderId="18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8" xfId="0" applyNumberFormat="1" applyFont="1" applyBorder="1" applyAlignment="1">
      <alignment horizontal="left" vertical="center" wrapText="1"/>
    </xf>
    <xf numFmtId="0" fontId="8" fillId="0" borderId="27" xfId="0" applyFont="1" applyBorder="1"/>
    <xf numFmtId="0" fontId="19" fillId="0" borderId="0" xfId="0" applyFont="1" applyAlignment="1">
      <alignment vertical="center"/>
    </xf>
    <xf numFmtId="0" fontId="8" fillId="0" borderId="36" xfId="0" applyFont="1" applyBorder="1"/>
    <xf numFmtId="0" fontId="8" fillId="0" borderId="3" xfId="0" applyFont="1" applyBorder="1" applyAlignment="1">
      <alignment vertical="center"/>
    </xf>
    <xf numFmtId="164" fontId="7" fillId="0" borderId="3" xfId="1" applyNumberFormat="1" applyFont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8" fillId="0" borderId="0" xfId="0" applyFont="1" applyAlignment="1">
      <alignment vertical="center" wrapText="1"/>
    </xf>
    <xf numFmtId="4" fontId="7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0" borderId="3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left" vertical="center" wrapText="1"/>
    </xf>
    <xf numFmtId="0" fontId="2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31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164" fontId="18" fillId="0" borderId="18" xfId="1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25" xfId="0" applyFont="1" applyBorder="1"/>
    <xf numFmtId="0" fontId="18" fillId="0" borderId="36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center" vertical="center" wrapText="1"/>
    </xf>
    <xf numFmtId="4" fontId="18" fillId="0" borderId="36" xfId="0" applyNumberFormat="1" applyFont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26" xfId="0" applyFont="1" applyBorder="1"/>
    <xf numFmtId="2" fontId="18" fillId="0" borderId="26" xfId="0" applyNumberFormat="1" applyFont="1" applyBorder="1"/>
    <xf numFmtId="0" fontId="18" fillId="0" borderId="18" xfId="0" applyFont="1" applyBorder="1"/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vertical="center" wrapText="1"/>
    </xf>
    <xf numFmtId="0" fontId="24" fillId="0" borderId="42" xfId="0" applyFont="1" applyFill="1" applyBorder="1" applyAlignment="1">
      <alignment horizontal="center" vertical="center" wrapText="1"/>
    </xf>
    <xf numFmtId="4" fontId="24" fillId="0" borderId="18" xfId="0" applyNumberFormat="1" applyFont="1" applyFill="1" applyBorder="1" applyAlignment="1">
      <alignment horizontal="center" vertical="center" wrapText="1"/>
    </xf>
    <xf numFmtId="164" fontId="24" fillId="0" borderId="18" xfId="1" applyNumberFormat="1" applyFont="1" applyFill="1" applyBorder="1" applyAlignment="1">
      <alignment horizontal="center" vertical="center" wrapText="1"/>
    </xf>
    <xf numFmtId="4" fontId="19" fillId="0" borderId="38" xfId="0" applyNumberFormat="1" applyFont="1" applyFill="1" applyBorder="1" applyAlignment="1">
      <alignment horizontal="center" vertical="center" wrapText="1"/>
    </xf>
    <xf numFmtId="3" fontId="24" fillId="0" borderId="18" xfId="0" applyNumberFormat="1" applyFont="1" applyFill="1" applyBorder="1" applyAlignment="1">
      <alignment horizontal="center" vertical="center" wrapText="1"/>
    </xf>
    <xf numFmtId="4" fontId="19" fillId="0" borderId="8" xfId="0" applyNumberFormat="1" applyFont="1" applyFill="1" applyBorder="1" applyAlignment="1">
      <alignment horizontal="center" vertical="center" wrapText="1"/>
    </xf>
    <xf numFmtId="4" fontId="24" fillId="0" borderId="26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 wrapText="1"/>
    </xf>
    <xf numFmtId="0" fontId="24" fillId="0" borderId="38" xfId="0" applyFont="1" applyFill="1" applyBorder="1" applyAlignment="1">
      <alignment horizontal="center" vertical="center" wrapText="1"/>
    </xf>
    <xf numFmtId="4" fontId="24" fillId="0" borderId="8" xfId="0" applyNumberFormat="1" applyFont="1" applyFill="1" applyBorder="1" applyAlignment="1">
      <alignment horizontal="center" vertical="center" wrapText="1"/>
    </xf>
    <xf numFmtId="10" fontId="24" fillId="0" borderId="8" xfId="1" applyNumberFormat="1" applyFont="1" applyFill="1" applyBorder="1" applyAlignment="1">
      <alignment horizontal="center" vertical="center" wrapText="1"/>
    </xf>
    <xf numFmtId="3" fontId="24" fillId="0" borderId="8" xfId="0" applyNumberFormat="1" applyFont="1" applyFill="1" applyBorder="1" applyAlignment="1">
      <alignment horizontal="center" vertical="center" wrapText="1"/>
    </xf>
    <xf numFmtId="4" fontId="24" fillId="0" borderId="27" xfId="0" applyNumberFormat="1" applyFont="1" applyFill="1" applyBorder="1" applyAlignment="1">
      <alignment horizontal="center" vertical="center" wrapText="1"/>
    </xf>
    <xf numFmtId="4" fontId="24" fillId="0" borderId="8" xfId="0" applyNumberFormat="1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4" fontId="24" fillId="0" borderId="18" xfId="0" applyNumberFormat="1" applyFont="1" applyBorder="1" applyAlignment="1">
      <alignment horizontal="center" vertical="center" wrapText="1"/>
    </xf>
    <xf numFmtId="4" fontId="19" fillId="3" borderId="8" xfId="0" applyNumberFormat="1" applyFont="1" applyFill="1" applyBorder="1" applyAlignment="1">
      <alignment horizontal="center" vertical="center" wrapText="1"/>
    </xf>
    <xf numFmtId="4" fontId="24" fillId="0" borderId="26" xfId="0" applyNumberFormat="1" applyFont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5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4" fontId="14" fillId="0" borderId="30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horizontal="center" vertical="center" wrapText="1"/>
    </xf>
    <xf numFmtId="4" fontId="14" fillId="0" borderId="37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4" fontId="14" fillId="0" borderId="27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4" fontId="14" fillId="0" borderId="3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4" fontId="14" fillId="0" borderId="28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39" xfId="0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left" vertical="center" wrapText="1"/>
    </xf>
    <xf numFmtId="4" fontId="14" fillId="0" borderId="3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/>
    <xf numFmtId="0" fontId="24" fillId="0" borderId="30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19" fillId="0" borderId="0" xfId="0" applyFont="1" applyFill="1" applyAlignment="1">
      <alignment vertical="center" wrapText="1"/>
    </xf>
    <xf numFmtId="0" fontId="19" fillId="0" borderId="0" xfId="0" applyFont="1" applyFill="1"/>
    <xf numFmtId="0" fontId="19" fillId="0" borderId="25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9" fillId="0" borderId="23" xfId="0" applyFont="1" applyFill="1" applyBorder="1"/>
    <xf numFmtId="0" fontId="19" fillId="0" borderId="7" xfId="0" applyFont="1" applyFill="1" applyBorder="1"/>
    <xf numFmtId="0" fontId="19" fillId="0" borderId="7" xfId="0" applyFont="1" applyFill="1" applyBorder="1" applyAlignment="1">
      <alignment horizontal="center"/>
    </xf>
    <xf numFmtId="4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9" fillId="0" borderId="10" xfId="0" applyFont="1" applyFill="1" applyBorder="1"/>
    <xf numFmtId="0" fontId="19" fillId="0" borderId="8" xfId="0" applyFont="1" applyFill="1" applyBorder="1"/>
    <xf numFmtId="0" fontId="1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 wrapText="1"/>
    </xf>
    <xf numFmtId="4" fontId="24" fillId="0" borderId="7" xfId="0" applyNumberFormat="1" applyFont="1" applyBorder="1" applyAlignment="1">
      <alignment horizontal="left" vertical="center" wrapText="1"/>
    </xf>
    <xf numFmtId="4" fontId="24" fillId="0" borderId="18" xfId="0" applyNumberFormat="1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center" vertical="center" wrapText="1"/>
    </xf>
    <xf numFmtId="4" fontId="24" fillId="0" borderId="43" xfId="0" applyNumberFormat="1" applyFont="1" applyBorder="1" applyAlignment="1">
      <alignment horizontal="center" vertical="center" wrapText="1"/>
    </xf>
    <xf numFmtId="4" fontId="24" fillId="0" borderId="41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4" fontId="23" fillId="0" borderId="4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23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4" fontId="23" fillId="3" borderId="25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left" vertical="center" wrapText="1"/>
    </xf>
    <xf numFmtId="4" fontId="23" fillId="0" borderId="0" xfId="0" applyNumberFormat="1" applyFont="1" applyAlignment="1">
      <alignment horizontal="left" vertical="center" wrapText="1"/>
    </xf>
    <xf numFmtId="4" fontId="23" fillId="0" borderId="2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wrapText="1"/>
    </xf>
    <xf numFmtId="4" fontId="23" fillId="2" borderId="25" xfId="0" applyNumberFormat="1" applyFont="1" applyFill="1" applyBorder="1" applyAlignment="1">
      <alignment horizontal="center" vertical="center" wrapText="1"/>
    </xf>
    <xf numFmtId="4" fontId="23" fillId="2" borderId="15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left" wrapText="1"/>
    </xf>
    <xf numFmtId="0" fontId="1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4" fontId="14" fillId="0" borderId="7" xfId="0" applyNumberFormat="1" applyFont="1" applyFill="1" applyBorder="1" applyAlignment="1">
      <alignment horizontal="left" vertical="center" wrapText="1"/>
    </xf>
    <xf numFmtId="4" fontId="14" fillId="0" borderId="8" xfId="0" applyNumberFormat="1" applyFont="1" applyFill="1" applyBorder="1" applyAlignment="1">
      <alignment horizontal="left" vertical="center" wrapText="1"/>
    </xf>
    <xf numFmtId="4" fontId="14" fillId="0" borderId="9" xfId="0" applyNumberFormat="1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3" fillId="0" borderId="2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3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microsoft.com/office/2017/10/relationships/person" Target="persons/person6.xml"/><Relationship Id="rId3" Type="http://schemas.openxmlformats.org/officeDocument/2006/relationships/worksheet" Target="worksheets/sheet3.xml"/><Relationship Id="rId21" Type="http://schemas.microsoft.com/office/2017/10/relationships/person" Target="persons/pers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microsoft.com/office/2017/10/relationships/person" Target="persons/person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10/relationships/person" Target="persons/person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microsoft.com/office/2017/10/relationships/person" Target="persons/person3.xml"/><Relationship Id="rId28" Type="http://schemas.microsoft.com/office/2017/10/relationships/person" Target="persons/person8.xml"/><Relationship Id="rId10" Type="http://schemas.openxmlformats.org/officeDocument/2006/relationships/worksheet" Target="worksheets/sheet10.xml"/><Relationship Id="rId19" Type="http://schemas.microsoft.com/office/2017/10/relationships/person" Target="persons/pers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33"/>
  <sheetViews>
    <sheetView tabSelected="1" zoomScale="80" zoomScaleNormal="80" workbookViewId="0">
      <selection activeCell="A5" sqref="A5:E5"/>
    </sheetView>
  </sheetViews>
  <sheetFormatPr defaultColWidth="8.7265625" defaultRowHeight="12.5"/>
  <cols>
    <col min="1" max="1" width="5.1796875" style="1" customWidth="1"/>
    <col min="2" max="2" width="34.7265625" style="1" customWidth="1"/>
    <col min="3" max="3" width="30.453125" style="1" customWidth="1"/>
    <col min="4" max="4" width="26.26953125" style="1" customWidth="1"/>
    <col min="5" max="5" width="17" style="1" customWidth="1"/>
    <col min="6" max="16384" width="8.7265625" style="1"/>
  </cols>
  <sheetData>
    <row r="1" spans="1:5">
      <c r="A1" s="246"/>
      <c r="B1" s="246"/>
      <c r="C1" s="246"/>
      <c r="D1" s="246"/>
      <c r="E1" s="246"/>
    </row>
    <row r="2" spans="1:5">
      <c r="A2" s="246"/>
      <c r="B2" s="246"/>
      <c r="C2" s="246"/>
      <c r="D2" s="246"/>
      <c r="E2" s="246"/>
    </row>
    <row r="3" spans="1:5" ht="10.5" customHeight="1">
      <c r="A3" s="246"/>
      <c r="B3" s="246"/>
      <c r="C3" s="246"/>
      <c r="D3" s="246"/>
      <c r="E3" s="246"/>
    </row>
    <row r="4" spans="1:5" ht="12.75" customHeight="1">
      <c r="A4" s="246"/>
      <c r="B4" s="246"/>
      <c r="C4" s="246"/>
      <c r="D4" s="246"/>
      <c r="E4" s="246"/>
    </row>
    <row r="5" spans="1:5" ht="25.5" customHeight="1">
      <c r="A5" s="248" t="s">
        <v>153</v>
      </c>
      <c r="B5" s="248"/>
      <c r="C5" s="248"/>
      <c r="D5" s="248"/>
      <c r="E5" s="248"/>
    </row>
    <row r="6" spans="1:5" ht="18" customHeight="1">
      <c r="A6" s="252" t="s">
        <v>152</v>
      </c>
      <c r="B6" s="252"/>
      <c r="C6" s="252"/>
      <c r="D6" s="252"/>
      <c r="E6" s="252"/>
    </row>
    <row r="7" spans="1:5" ht="15.5">
      <c r="A7" s="6"/>
      <c r="B7" s="251" t="s">
        <v>70</v>
      </c>
      <c r="C7" s="251"/>
      <c r="D7" s="251"/>
      <c r="E7" s="251"/>
    </row>
    <row r="8" spans="1:5" ht="14.25" customHeight="1">
      <c r="A8" s="252" t="s">
        <v>119</v>
      </c>
      <c r="B8" s="252"/>
      <c r="C8" s="252"/>
      <c r="D8" s="252"/>
      <c r="E8" s="252"/>
    </row>
    <row r="9" spans="1:5" ht="15" customHeight="1" thickBot="1">
      <c r="A9" s="247" t="s">
        <v>71</v>
      </c>
      <c r="B9" s="247"/>
      <c r="C9" s="247"/>
      <c r="D9" s="247"/>
      <c r="E9" s="247"/>
    </row>
    <row r="10" spans="1:5" ht="99.75" customHeight="1" thickBot="1">
      <c r="A10" s="249" t="s">
        <v>43</v>
      </c>
      <c r="B10" s="249" t="s">
        <v>26</v>
      </c>
      <c r="C10" s="7" t="s">
        <v>40</v>
      </c>
      <c r="D10" s="8" t="s">
        <v>104</v>
      </c>
      <c r="E10" s="7" t="s">
        <v>22</v>
      </c>
    </row>
    <row r="11" spans="1:5" ht="16" thickBot="1">
      <c r="A11" s="250"/>
      <c r="B11" s="250"/>
      <c r="C11" s="9" t="s">
        <v>0</v>
      </c>
      <c r="D11" s="10" t="s">
        <v>0</v>
      </c>
      <c r="E11" s="9" t="s">
        <v>0</v>
      </c>
    </row>
    <row r="12" spans="1:5" ht="46.5" customHeight="1" thickBot="1">
      <c r="A12" s="11" t="s">
        <v>59</v>
      </c>
      <c r="B12" s="12" t="s">
        <v>97</v>
      </c>
      <c r="C12" s="13">
        <f>'Оплата труда НКО'!I10</f>
        <v>0</v>
      </c>
      <c r="D12" s="14">
        <f>'Оплата труда НКО'!J10</f>
        <v>636678</v>
      </c>
      <c r="E12" s="13">
        <f>C12+D12</f>
        <v>636678</v>
      </c>
    </row>
    <row r="13" spans="1:5" ht="39.75" customHeight="1" thickBot="1">
      <c r="A13" s="15" t="s">
        <v>90</v>
      </c>
      <c r="B13" s="12" t="s">
        <v>49</v>
      </c>
      <c r="C13" s="13">
        <f>'Оплата труда прив.спец.'!I12</f>
        <v>0</v>
      </c>
      <c r="D13" s="14">
        <f>'Оплата труда прив.спец.'!J12</f>
        <v>0</v>
      </c>
      <c r="E13" s="13">
        <f t="shared" ref="E13:E20" si="0">C13+D13</f>
        <v>0</v>
      </c>
    </row>
    <row r="14" spans="1:5" ht="24.75" customHeight="1" thickBot="1">
      <c r="A14" s="15" t="s">
        <v>92</v>
      </c>
      <c r="B14" s="16" t="s">
        <v>17</v>
      </c>
      <c r="C14" s="17">
        <f>Административные!G8</f>
        <v>80000</v>
      </c>
      <c r="D14" s="18">
        <f>Административные!H8</f>
        <v>100000</v>
      </c>
      <c r="E14" s="17">
        <f t="shared" si="0"/>
        <v>180000</v>
      </c>
    </row>
    <row r="15" spans="1:5" ht="27" customHeight="1" thickBot="1">
      <c r="A15" s="15" t="s">
        <v>93</v>
      </c>
      <c r="B15" s="12" t="s">
        <v>18</v>
      </c>
      <c r="C15" s="13">
        <f>Командировочные!H14</f>
        <v>0</v>
      </c>
      <c r="D15" s="14">
        <f>Командировочные!I14</f>
        <v>0</v>
      </c>
      <c r="E15" s="13">
        <f t="shared" si="0"/>
        <v>0</v>
      </c>
    </row>
    <row r="16" spans="1:5" ht="24.75" customHeight="1" thickBot="1">
      <c r="A16" s="15" t="s">
        <v>94</v>
      </c>
      <c r="B16" s="12" t="s">
        <v>12</v>
      </c>
      <c r="C16" s="13">
        <f>Транспорт!G9</f>
        <v>300000</v>
      </c>
      <c r="D16" s="14">
        <f>Транспорт!H9</f>
        <v>250000</v>
      </c>
      <c r="E16" s="13">
        <f t="shared" si="0"/>
        <v>550000</v>
      </c>
    </row>
    <row r="17" spans="1:5" ht="47.25" customHeight="1" thickBot="1">
      <c r="A17" s="15" t="s">
        <v>88</v>
      </c>
      <c r="B17" s="12" t="s">
        <v>41</v>
      </c>
      <c r="C17" s="13">
        <f>Оборудование!G14</f>
        <v>2106966</v>
      </c>
      <c r="D17" s="14">
        <f>Оборудование!H14</f>
        <v>0</v>
      </c>
      <c r="E17" s="13">
        <f t="shared" si="0"/>
        <v>2106966</v>
      </c>
    </row>
    <row r="18" spans="1:5" ht="54.65" customHeight="1" thickBot="1">
      <c r="A18" s="15" t="s">
        <v>89</v>
      </c>
      <c r="B18" s="12" t="s">
        <v>79</v>
      </c>
      <c r="C18" s="13">
        <f>ИС!G8</f>
        <v>80000</v>
      </c>
      <c r="D18" s="14">
        <f>ИС!H8</f>
        <v>100000</v>
      </c>
      <c r="E18" s="13">
        <f t="shared" si="0"/>
        <v>180000</v>
      </c>
    </row>
    <row r="19" spans="1:5" ht="18.75" customHeight="1" thickBot="1">
      <c r="A19" s="15" t="s">
        <v>95</v>
      </c>
      <c r="B19" s="12" t="s">
        <v>24</v>
      </c>
      <c r="C19" s="13">
        <f>Материалы!G12</f>
        <v>570000</v>
      </c>
      <c r="D19" s="14">
        <f>Материалы!H12</f>
        <v>392500</v>
      </c>
      <c r="E19" s="13">
        <f t="shared" si="0"/>
        <v>962500</v>
      </c>
    </row>
    <row r="20" spans="1:5" ht="49.15" customHeight="1" thickBot="1">
      <c r="A20" s="15" t="s">
        <v>91</v>
      </c>
      <c r="B20" s="12" t="s">
        <v>100</v>
      </c>
      <c r="C20" s="13">
        <f>Услуги!G9</f>
        <v>4500000</v>
      </c>
      <c r="D20" s="14">
        <f>Услуги!H9</f>
        <v>1320000</v>
      </c>
      <c r="E20" s="13">
        <f t="shared" si="0"/>
        <v>5820000</v>
      </c>
    </row>
    <row r="21" spans="1:5" ht="33.75" customHeight="1" thickBot="1">
      <c r="A21" s="15" t="s">
        <v>96</v>
      </c>
      <c r="B21" s="12" t="s">
        <v>42</v>
      </c>
      <c r="C21" s="13">
        <f>Полиграфия!G10</f>
        <v>67000</v>
      </c>
      <c r="D21" s="14">
        <f>Полиграфия!H10</f>
        <v>0</v>
      </c>
      <c r="E21" s="13">
        <f>C21+D21</f>
        <v>67000</v>
      </c>
    </row>
    <row r="22" spans="1:5" ht="27" customHeight="1" thickBot="1">
      <c r="A22" s="15" t="s">
        <v>57</v>
      </c>
      <c r="B22" s="12" t="s">
        <v>58</v>
      </c>
      <c r="C22" s="13">
        <f>Прочие!G12</f>
        <v>0</v>
      </c>
      <c r="D22" s="14">
        <f>Прочие!H12</f>
        <v>0</v>
      </c>
      <c r="E22" s="13">
        <f>C22+D22</f>
        <v>0</v>
      </c>
    </row>
    <row r="23" spans="1:5" ht="27" customHeight="1">
      <c r="A23" s="19"/>
      <c r="B23" s="20" t="s">
        <v>101</v>
      </c>
      <c r="C23" s="21">
        <f>SUM(C12:C22)</f>
        <v>7703966</v>
      </c>
      <c r="D23" s="22">
        <f>SUM(D12:D22)</f>
        <v>2799178</v>
      </c>
      <c r="E23" s="21">
        <f>SUM(E12:E22)</f>
        <v>10503144</v>
      </c>
    </row>
    <row r="24" spans="1:5" ht="33.75" customHeight="1">
      <c r="A24" s="15" t="s">
        <v>60</v>
      </c>
      <c r="B24" s="23" t="s">
        <v>80</v>
      </c>
      <c r="C24" s="227">
        <f>'Деятельность НКО'!G9</f>
        <v>200000</v>
      </c>
      <c r="D24" s="228" t="s">
        <v>77</v>
      </c>
      <c r="E24" s="227">
        <f>C24</f>
        <v>200000</v>
      </c>
    </row>
    <row r="25" spans="1:5" ht="36" customHeight="1" thickBot="1">
      <c r="A25" s="24"/>
      <c r="B25" s="25" t="s">
        <v>98</v>
      </c>
      <c r="C25" s="229">
        <f>SUM(C23:C24)</f>
        <v>7903966</v>
      </c>
      <c r="D25" s="230">
        <f>SUM(D23:D24)</f>
        <v>2799178</v>
      </c>
      <c r="E25" s="229">
        <f>C25+D25</f>
        <v>10703144</v>
      </c>
    </row>
    <row r="26" spans="1:5" ht="33" customHeight="1" thickBot="1">
      <c r="A26" s="26"/>
      <c r="B26" s="27" t="s">
        <v>56</v>
      </c>
      <c r="C26" s="28">
        <f>IF($E$25&lt;&gt;0,C25/$E$25,0)</f>
        <v>0.7384714248448867</v>
      </c>
      <c r="D26" s="29">
        <f>IF($E$25&lt;&gt;0,D25/$E$25,0)</f>
        <v>0.2615285751551133</v>
      </c>
      <c r="E26" s="28">
        <f>C26+D26</f>
        <v>1</v>
      </c>
    </row>
    <row r="27" spans="1:5" ht="15" customHeight="1">
      <c r="A27" s="244" t="s">
        <v>148</v>
      </c>
      <c r="B27" s="244"/>
      <c r="C27" s="244"/>
      <c r="D27" s="244"/>
      <c r="E27" s="244"/>
    </row>
    <row r="28" spans="1:5" ht="15.5">
      <c r="A28" s="30"/>
      <c r="B28" s="30"/>
      <c r="C28" s="30"/>
      <c r="D28" s="30"/>
      <c r="E28" s="30"/>
    </row>
    <row r="29" spans="1:5" ht="15" customHeight="1">
      <c r="A29" s="245" t="s">
        <v>149</v>
      </c>
      <c r="B29" s="245"/>
      <c r="C29" s="245"/>
      <c r="D29" s="245"/>
      <c r="E29" s="245"/>
    </row>
    <row r="30" spans="1:5" ht="15.5">
      <c r="A30" s="6"/>
      <c r="B30" s="6"/>
      <c r="C30" s="6"/>
      <c r="D30" s="6"/>
      <c r="E30" s="6"/>
    </row>
    <row r="31" spans="1:5" ht="15" customHeight="1">
      <c r="A31" s="245" t="s">
        <v>118</v>
      </c>
      <c r="B31" s="245"/>
      <c r="C31" s="245"/>
      <c r="D31" s="245"/>
      <c r="E31" s="245"/>
    </row>
    <row r="32" spans="1:5">
      <c r="B32" s="2"/>
      <c r="C32" s="2"/>
      <c r="D32" s="2"/>
      <c r="E32" s="2"/>
    </row>
    <row r="33" spans="1:5">
      <c r="A33" s="3" t="s">
        <v>72</v>
      </c>
      <c r="B33" s="3"/>
      <c r="C33" s="3"/>
      <c r="D33" s="3"/>
      <c r="E33" s="3"/>
    </row>
  </sheetData>
  <mergeCells count="11">
    <mergeCell ref="A27:E27"/>
    <mergeCell ref="A29:E29"/>
    <mergeCell ref="A31:E31"/>
    <mergeCell ref="A1:E4"/>
    <mergeCell ref="A9:E9"/>
    <mergeCell ref="A5:E5"/>
    <mergeCell ref="A10:A11"/>
    <mergeCell ref="B10:B11"/>
    <mergeCell ref="B7:E7"/>
    <mergeCell ref="A6:E6"/>
    <mergeCell ref="A8:E8"/>
  </mergeCells>
  <printOptions verticalCentered="1"/>
  <pageMargins left="0.25" right="0.25" top="0.75" bottom="0.75" header="0.3" footer="0.3"/>
  <pageSetup paperSize="9" scale="8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="82" zoomScaleNormal="82" workbookViewId="0">
      <pane ySplit="7" topLeftCell="A8" activePane="bottomLeft" state="frozen"/>
      <selection sqref="A1:F1"/>
      <selection pane="bottomLeft" activeCell="I9" sqref="I9"/>
    </sheetView>
  </sheetViews>
  <sheetFormatPr defaultColWidth="8.7265625" defaultRowHeight="15.5"/>
  <cols>
    <col min="1" max="1" width="5" style="6" customWidth="1"/>
    <col min="2" max="2" width="38.7265625" style="6" customWidth="1"/>
    <col min="3" max="3" width="8.1796875" style="6" customWidth="1"/>
    <col min="4" max="4" width="9" style="95" customWidth="1"/>
    <col min="5" max="5" width="14" style="95" customWidth="1"/>
    <col min="6" max="6" width="16" style="95" customWidth="1"/>
    <col min="7" max="7" width="18.7265625" style="6" customWidth="1"/>
    <col min="8" max="8" width="23.7265625" style="6" customWidth="1"/>
    <col min="9" max="9" width="47.1796875" style="96" customWidth="1"/>
    <col min="10" max="16384" width="8.7265625" style="6"/>
  </cols>
  <sheetData>
    <row r="1" spans="1:10" s="30" customFormat="1" ht="22.5" customHeight="1">
      <c r="A1" s="256" t="s">
        <v>78</v>
      </c>
      <c r="B1" s="256"/>
      <c r="C1" s="256"/>
      <c r="D1" s="256"/>
      <c r="E1" s="256"/>
      <c r="F1" s="256"/>
      <c r="G1" s="256"/>
      <c r="H1" s="256"/>
      <c r="I1" s="256"/>
      <c r="J1" s="83"/>
    </row>
    <row r="2" spans="1:10" s="30" customFormat="1" ht="76.900000000000006" customHeight="1">
      <c r="A2" s="260" t="s">
        <v>45</v>
      </c>
      <c r="B2" s="260"/>
      <c r="C2" s="265" t="s">
        <v>82</v>
      </c>
      <c r="D2" s="265"/>
      <c r="E2" s="265"/>
      <c r="F2" s="265"/>
      <c r="G2" s="265"/>
      <c r="H2" s="265"/>
      <c r="I2" s="265"/>
      <c r="J2" s="83"/>
    </row>
    <row r="3" spans="1:10" s="30" customFormat="1" ht="32.5" customHeight="1">
      <c r="A3" s="260" t="s">
        <v>39</v>
      </c>
      <c r="B3" s="260"/>
      <c r="C3" s="265" t="s">
        <v>81</v>
      </c>
      <c r="D3" s="265"/>
      <c r="E3" s="265"/>
      <c r="F3" s="265"/>
      <c r="G3" s="265"/>
      <c r="H3" s="265"/>
      <c r="I3" s="265"/>
      <c r="J3" s="83"/>
    </row>
    <row r="4" spans="1:10" s="30" customFormat="1" ht="16" thickBot="1">
      <c r="B4" s="266"/>
      <c r="C4" s="266"/>
      <c r="D4" s="266"/>
      <c r="E4" s="266"/>
      <c r="F4" s="266"/>
      <c r="G4" s="266"/>
      <c r="H4" s="266"/>
      <c r="I4" s="266"/>
      <c r="J4" s="83"/>
    </row>
    <row r="5" spans="1:10" ht="20.149999999999999" customHeight="1" thickBot="1">
      <c r="A5" s="267" t="s">
        <v>43</v>
      </c>
      <c r="B5" s="267" t="s">
        <v>34</v>
      </c>
      <c r="C5" s="267" t="s">
        <v>10</v>
      </c>
      <c r="D5" s="267" t="s">
        <v>8</v>
      </c>
      <c r="E5" s="267" t="s">
        <v>11</v>
      </c>
      <c r="F5" s="267" t="s">
        <v>5</v>
      </c>
      <c r="G5" s="263" t="s">
        <v>25</v>
      </c>
      <c r="H5" s="264"/>
      <c r="I5" s="267" t="s">
        <v>30</v>
      </c>
    </row>
    <row r="6" spans="1:10" ht="95.25" customHeight="1" thickBot="1">
      <c r="A6" s="268"/>
      <c r="B6" s="268"/>
      <c r="C6" s="268"/>
      <c r="D6" s="268"/>
      <c r="E6" s="277"/>
      <c r="F6" s="277"/>
      <c r="G6" s="54" t="s">
        <v>44</v>
      </c>
      <c r="H6" s="84" t="s">
        <v>21</v>
      </c>
      <c r="I6" s="268"/>
    </row>
    <row r="7" spans="1:10" ht="15.65" customHeight="1" thickBot="1">
      <c r="A7" s="269"/>
      <c r="B7" s="269"/>
      <c r="C7" s="269"/>
      <c r="D7" s="269"/>
      <c r="E7" s="56" t="s">
        <v>0</v>
      </c>
      <c r="F7" s="56" t="s">
        <v>0</v>
      </c>
      <c r="G7" s="56" t="s">
        <v>0</v>
      </c>
      <c r="H7" s="85" t="s">
        <v>0</v>
      </c>
      <c r="I7" s="269"/>
    </row>
    <row r="8" spans="1:10" s="88" customFormat="1" ht="31.5" thickBot="1">
      <c r="A8" s="156" t="s">
        <v>59</v>
      </c>
      <c r="B8" s="156" t="s">
        <v>139</v>
      </c>
      <c r="C8" s="155" t="s">
        <v>140</v>
      </c>
      <c r="D8" s="155">
        <v>1</v>
      </c>
      <c r="E8" s="157">
        <v>5820000</v>
      </c>
      <c r="F8" s="158">
        <f>D8*E8</f>
        <v>5820000</v>
      </c>
      <c r="G8" s="157">
        <v>4500000</v>
      </c>
      <c r="H8" s="159">
        <v>1320000</v>
      </c>
      <c r="I8" s="218" t="s">
        <v>141</v>
      </c>
    </row>
    <row r="9" spans="1:10" ht="16" thickBot="1">
      <c r="A9" s="125"/>
      <c r="B9" s="27" t="s">
        <v>7</v>
      </c>
      <c r="C9" s="7"/>
      <c r="D9" s="7"/>
      <c r="E9" s="46"/>
      <c r="F9" s="67">
        <f>SUM(F8:F8)</f>
        <v>5820000</v>
      </c>
      <c r="G9" s="46">
        <f>SUM(G8:G8)</f>
        <v>4500000</v>
      </c>
      <c r="H9" s="51">
        <f>SUM(H8:H8)</f>
        <v>1320000</v>
      </c>
      <c r="I9" s="90"/>
    </row>
    <row r="10" spans="1:10">
      <c r="B10" s="91"/>
      <c r="C10" s="91"/>
      <c r="D10" s="92"/>
      <c r="E10" s="92"/>
      <c r="F10" s="92"/>
      <c r="G10" s="91"/>
      <c r="H10" s="91"/>
      <c r="I10" s="93"/>
      <c r="J10" s="94"/>
    </row>
    <row r="11" spans="1:10">
      <c r="B11" s="91"/>
      <c r="C11" s="91"/>
      <c r="D11" s="92"/>
      <c r="E11" s="92"/>
      <c r="F11" s="92"/>
      <c r="G11" s="91"/>
      <c r="H11" s="91"/>
      <c r="I11" s="93"/>
      <c r="J11" s="94"/>
    </row>
    <row r="12" spans="1:10">
      <c r="B12" s="91"/>
      <c r="C12" s="91"/>
      <c r="D12" s="92"/>
      <c r="E12" s="92"/>
      <c r="F12" s="92"/>
      <c r="G12" s="91"/>
      <c r="H12" s="91"/>
      <c r="I12" s="93"/>
      <c r="J12" s="94"/>
    </row>
    <row r="13" spans="1:10">
      <c r="B13" s="91"/>
      <c r="C13" s="91"/>
      <c r="D13" s="92"/>
      <c r="E13" s="92"/>
      <c r="F13" s="92"/>
      <c r="G13" s="91"/>
      <c r="H13" s="91"/>
      <c r="I13" s="93"/>
      <c r="J13" s="94"/>
    </row>
    <row r="14" spans="1:10">
      <c r="B14" s="91"/>
      <c r="C14" s="91"/>
      <c r="D14" s="92"/>
      <c r="E14" s="92"/>
      <c r="F14" s="92"/>
      <c r="G14" s="91"/>
      <c r="H14" s="91"/>
      <c r="I14" s="93"/>
    </row>
    <row r="15" spans="1:10">
      <c r="B15" s="91"/>
      <c r="C15" s="91"/>
      <c r="D15" s="92"/>
      <c r="E15" s="92"/>
      <c r="F15" s="92"/>
      <c r="G15" s="91"/>
      <c r="H15" s="91"/>
      <c r="I15" s="93"/>
    </row>
    <row r="16" spans="1:10">
      <c r="B16" s="91"/>
      <c r="C16" s="91"/>
      <c r="D16" s="92"/>
      <c r="E16" s="92"/>
      <c r="F16" s="92"/>
      <c r="G16" s="91"/>
      <c r="H16" s="91"/>
      <c r="I16" s="93"/>
    </row>
  </sheetData>
  <mergeCells count="14">
    <mergeCell ref="G5:H5"/>
    <mergeCell ref="I5:I7"/>
    <mergeCell ref="C2:I2"/>
    <mergeCell ref="B4:I4"/>
    <mergeCell ref="A1:I1"/>
    <mergeCell ref="A2:B2"/>
    <mergeCell ref="A5:A7"/>
    <mergeCell ref="B5:B7"/>
    <mergeCell ref="C5:C7"/>
    <mergeCell ref="D5:D7"/>
    <mergeCell ref="E5:E6"/>
    <mergeCell ref="F5:F6"/>
    <mergeCell ref="A3:B3"/>
    <mergeCell ref="C3:I3"/>
  </mergeCells>
  <conditionalFormatting sqref="B8:E8 I8">
    <cfRule type="containsBlanks" dxfId="10" priority="6">
      <formula>LEN(TRIM(B8))=0</formula>
    </cfRule>
  </conditionalFormatting>
  <conditionalFormatting sqref="G8:H8">
    <cfRule type="expression" dxfId="9" priority="5">
      <formula>AND($G8=0,$H8=0)</formula>
    </cfRule>
  </conditionalFormatting>
  <conditionalFormatting sqref="A8">
    <cfRule type="containsBlanks" dxfId="8" priority="4">
      <formula>LEN(TRIM(A8))=0</formula>
    </cfRule>
  </conditionalFormatting>
  <pageMargins left="0.39370078740157483" right="0.39370078740157483" top="0.74803149606299213" bottom="0.74803149606299213" header="0.31496062992125984" footer="0.31496062992125984"/>
  <pageSetup paperSize="9" scale="8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="86" zoomScaleNormal="86" workbookViewId="0">
      <pane ySplit="6" topLeftCell="A7" activePane="bottomLeft" state="frozen"/>
      <selection sqref="A1:F1"/>
      <selection pane="bottomLeft" activeCell="F12" sqref="F12"/>
    </sheetView>
  </sheetViews>
  <sheetFormatPr defaultColWidth="8.7265625" defaultRowHeight="15.5"/>
  <cols>
    <col min="1" max="1" width="5.7265625" style="6" customWidth="1"/>
    <col min="2" max="2" width="38.7265625" style="6" customWidth="1"/>
    <col min="3" max="3" width="7.453125" style="6" customWidth="1"/>
    <col min="4" max="4" width="9.26953125" style="95" customWidth="1"/>
    <col min="5" max="5" width="12.1796875" style="95" customWidth="1"/>
    <col min="6" max="6" width="12.453125" style="95" customWidth="1"/>
    <col min="7" max="7" width="19.54296875" style="6" customWidth="1"/>
    <col min="8" max="8" width="23.81640625" style="6" customWidth="1"/>
    <col min="9" max="9" width="36.1796875" style="96" customWidth="1"/>
    <col min="10" max="16384" width="8.7265625" style="6"/>
  </cols>
  <sheetData>
    <row r="1" spans="1:10" s="30" customFormat="1" ht="21" customHeight="1">
      <c r="A1" s="256" t="s">
        <v>42</v>
      </c>
      <c r="B1" s="256"/>
      <c r="C1" s="256"/>
      <c r="D1" s="256"/>
      <c r="E1" s="256"/>
      <c r="F1" s="256"/>
      <c r="G1" s="256"/>
      <c r="H1" s="256"/>
      <c r="I1" s="256"/>
      <c r="J1" s="83"/>
    </row>
    <row r="2" spans="1:10" s="30" customFormat="1" ht="33.75" customHeight="1">
      <c r="A2" s="265" t="s">
        <v>45</v>
      </c>
      <c r="B2" s="265"/>
      <c r="C2" s="265" t="s">
        <v>68</v>
      </c>
      <c r="D2" s="265"/>
      <c r="E2" s="265"/>
      <c r="F2" s="265"/>
      <c r="G2" s="265"/>
      <c r="H2" s="265"/>
      <c r="I2" s="265"/>
      <c r="J2" s="83"/>
    </row>
    <row r="3" spans="1:10" s="30" customFormat="1" ht="16" thickBot="1">
      <c r="B3" s="266"/>
      <c r="C3" s="266"/>
      <c r="D3" s="266"/>
      <c r="E3" s="266"/>
      <c r="F3" s="266"/>
      <c r="G3" s="266"/>
      <c r="H3" s="266"/>
      <c r="I3" s="266"/>
      <c r="J3" s="83"/>
    </row>
    <row r="4" spans="1:10" ht="20.149999999999999" customHeight="1" thickBot="1">
      <c r="A4" s="267" t="s">
        <v>43</v>
      </c>
      <c r="B4" s="267" t="s">
        <v>29</v>
      </c>
      <c r="C4" s="267" t="s">
        <v>10</v>
      </c>
      <c r="D4" s="267" t="s">
        <v>8</v>
      </c>
      <c r="E4" s="257" t="s">
        <v>11</v>
      </c>
      <c r="F4" s="267" t="s">
        <v>5</v>
      </c>
      <c r="G4" s="301" t="s">
        <v>25</v>
      </c>
      <c r="H4" s="295"/>
      <c r="I4" s="267" t="s">
        <v>30</v>
      </c>
    </row>
    <row r="5" spans="1:10" ht="98.25" customHeight="1" thickBot="1">
      <c r="A5" s="268"/>
      <c r="B5" s="268"/>
      <c r="C5" s="268"/>
      <c r="D5" s="268"/>
      <c r="E5" s="293"/>
      <c r="F5" s="277"/>
      <c r="G5" s="54" t="s">
        <v>44</v>
      </c>
      <c r="H5" s="84" t="s">
        <v>21</v>
      </c>
      <c r="I5" s="268"/>
    </row>
    <row r="6" spans="1:10" ht="15" customHeight="1" thickBot="1">
      <c r="A6" s="269"/>
      <c r="B6" s="269"/>
      <c r="C6" s="269"/>
      <c r="D6" s="269"/>
      <c r="E6" s="121" t="s">
        <v>0</v>
      </c>
      <c r="F6" s="56" t="s">
        <v>0</v>
      </c>
      <c r="G6" s="56" t="s">
        <v>0</v>
      </c>
      <c r="H6" s="85" t="s">
        <v>0</v>
      </c>
      <c r="I6" s="269"/>
    </row>
    <row r="7" spans="1:10" s="88" customFormat="1">
      <c r="A7" s="156" t="s">
        <v>59</v>
      </c>
      <c r="B7" s="156" t="s">
        <v>142</v>
      </c>
      <c r="C7" s="155" t="s">
        <v>9</v>
      </c>
      <c r="D7" s="155">
        <v>3</v>
      </c>
      <c r="E7" s="159">
        <v>12500</v>
      </c>
      <c r="F7" s="158">
        <f>D7*E7</f>
        <v>37500</v>
      </c>
      <c r="G7" s="157">
        <f>F7</f>
        <v>37500</v>
      </c>
      <c r="H7" s="159"/>
      <c r="I7" s="219" t="s">
        <v>145</v>
      </c>
    </row>
    <row r="8" spans="1:10" s="88" customFormat="1">
      <c r="A8" s="223" t="s">
        <v>90</v>
      </c>
      <c r="B8" s="156" t="s">
        <v>144</v>
      </c>
      <c r="C8" s="155" t="s">
        <v>9</v>
      </c>
      <c r="D8" s="224">
        <v>150</v>
      </c>
      <c r="E8" s="225">
        <v>80</v>
      </c>
      <c r="F8" s="158">
        <f>D8*E8</f>
        <v>12000</v>
      </c>
      <c r="G8" s="157">
        <f>F8</f>
        <v>12000</v>
      </c>
      <c r="H8" s="159"/>
      <c r="I8" s="226" t="s">
        <v>146</v>
      </c>
    </row>
    <row r="9" spans="1:10" ht="16" thickBot="1">
      <c r="A9" s="220" t="s">
        <v>92</v>
      </c>
      <c r="B9" s="156" t="s">
        <v>143</v>
      </c>
      <c r="C9" s="155" t="s">
        <v>9</v>
      </c>
      <c r="D9" s="222">
        <v>700</v>
      </c>
      <c r="E9" s="222">
        <v>25</v>
      </c>
      <c r="F9" s="158">
        <f>D9*E9</f>
        <v>17500</v>
      </c>
      <c r="G9" s="157">
        <f>F9</f>
        <v>17500</v>
      </c>
      <c r="H9" s="159"/>
      <c r="I9" s="221" t="s">
        <v>147</v>
      </c>
    </row>
    <row r="10" spans="1:10" ht="16" thickBot="1">
      <c r="A10" s="26"/>
      <c r="B10" s="27" t="s">
        <v>7</v>
      </c>
      <c r="C10" s="7"/>
      <c r="D10" s="7"/>
      <c r="E10" s="51"/>
      <c r="F10" s="67">
        <f>SUM(F7:F9)</f>
        <v>67000</v>
      </c>
      <c r="G10" s="46">
        <f>SUM(G7:G9)</f>
        <v>67000</v>
      </c>
      <c r="H10" s="51">
        <f>SUM(H7:H9)</f>
        <v>0</v>
      </c>
      <c r="I10" s="90"/>
    </row>
    <row r="11" spans="1:10">
      <c r="B11" s="91"/>
      <c r="C11" s="91"/>
      <c r="D11" s="92"/>
      <c r="E11" s="92"/>
      <c r="F11" s="92"/>
      <c r="G11" s="91"/>
      <c r="H11" s="91"/>
      <c r="I11" s="93"/>
      <c r="J11" s="94"/>
    </row>
    <row r="12" spans="1:10">
      <c r="B12" s="91"/>
      <c r="C12" s="91"/>
      <c r="D12" s="92"/>
      <c r="E12" s="92"/>
      <c r="F12" s="92"/>
      <c r="G12" s="91"/>
      <c r="H12" s="91"/>
      <c r="I12" s="93"/>
      <c r="J12" s="94"/>
    </row>
    <row r="13" spans="1:10">
      <c r="B13" s="91"/>
      <c r="C13" s="91"/>
      <c r="D13" s="92"/>
      <c r="E13" s="92"/>
      <c r="F13" s="92"/>
      <c r="G13" s="91"/>
      <c r="H13" s="91"/>
      <c r="I13" s="93"/>
      <c r="J13" s="94"/>
    </row>
    <row r="14" spans="1:10">
      <c r="B14" s="91"/>
      <c r="C14" s="91"/>
      <c r="D14" s="92"/>
      <c r="E14" s="92"/>
      <c r="F14" s="92"/>
      <c r="G14" s="91"/>
      <c r="H14" s="91"/>
      <c r="I14" s="93"/>
      <c r="J14" s="94"/>
    </row>
    <row r="15" spans="1:10">
      <c r="B15" s="91"/>
      <c r="C15" s="91"/>
      <c r="D15" s="92"/>
      <c r="E15" s="92"/>
      <c r="F15" s="92"/>
      <c r="G15" s="91"/>
      <c r="H15" s="91"/>
      <c r="I15" s="93"/>
    </row>
    <row r="16" spans="1:10">
      <c r="B16" s="91"/>
      <c r="C16" s="91"/>
      <c r="D16" s="92"/>
      <c r="E16" s="92"/>
      <c r="F16" s="92"/>
      <c r="G16" s="91"/>
      <c r="H16" s="91"/>
      <c r="I16" s="93"/>
    </row>
    <row r="17" spans="2:9">
      <c r="B17" s="91"/>
      <c r="C17" s="91"/>
      <c r="D17" s="92"/>
      <c r="E17" s="92"/>
      <c r="F17" s="92"/>
      <c r="G17" s="91"/>
      <c r="H17" s="91"/>
      <c r="I17" s="93"/>
    </row>
  </sheetData>
  <mergeCells count="12">
    <mergeCell ref="G4:H4"/>
    <mergeCell ref="I4:I6"/>
    <mergeCell ref="C2:I2"/>
    <mergeCell ref="B3:I3"/>
    <mergeCell ref="A1:I1"/>
    <mergeCell ref="A2:B2"/>
    <mergeCell ref="A4:A6"/>
    <mergeCell ref="B4:B6"/>
    <mergeCell ref="C4:C6"/>
    <mergeCell ref="D4:D6"/>
    <mergeCell ref="E4:E5"/>
    <mergeCell ref="F4:F5"/>
  </mergeCells>
  <conditionalFormatting sqref="B7:E8 I7:I8 B9:C9">
    <cfRule type="containsBlanks" dxfId="7" priority="6">
      <formula>LEN(TRIM(B7))=0</formula>
    </cfRule>
  </conditionalFormatting>
  <conditionalFormatting sqref="G7:H9">
    <cfRule type="expression" dxfId="6" priority="5">
      <formula>AND($G7=0,$H7=0)</formula>
    </cfRule>
  </conditionalFormatting>
  <conditionalFormatting sqref="A7:A8">
    <cfRule type="containsBlanks" dxfId="5" priority="4">
      <formula>LEN(TRIM(A7))=0</formula>
    </cfRule>
  </conditionalFormatting>
  <conditionalFormatting sqref="A9 D9:E9">
    <cfRule type="containsBlanks" dxfId="4" priority="2">
      <formula>LEN(TRIM(A9))=0</formula>
    </cfRule>
  </conditionalFormatting>
  <conditionalFormatting sqref="I9">
    <cfRule type="containsBlanks" dxfId="3" priority="1">
      <formula>LEN(TRIM(I9))=0</formula>
    </cfRule>
  </conditionalFormatting>
  <pageMargins left="0.39370078740157483" right="0.39370078740157483" top="0.74803149606299213" bottom="0.74803149606299213" header="0.31496062992125984" footer="0.31496062992125984"/>
  <pageSetup paperSize="9"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="82" zoomScaleNormal="82" workbookViewId="0">
      <pane ySplit="6" topLeftCell="A7" activePane="bottomLeft" state="frozen"/>
      <selection sqref="A1:F1"/>
      <selection pane="bottomLeft" activeCell="A8" sqref="A8"/>
    </sheetView>
  </sheetViews>
  <sheetFormatPr defaultColWidth="8.7265625" defaultRowHeight="15.5"/>
  <cols>
    <col min="1" max="1" width="5.54296875" style="6" customWidth="1"/>
    <col min="2" max="2" width="39" style="6" customWidth="1"/>
    <col min="3" max="3" width="12" style="6" customWidth="1"/>
    <col min="4" max="6" width="13.54296875" style="95" customWidth="1"/>
    <col min="7" max="7" width="20.81640625" style="6" customWidth="1"/>
    <col min="8" max="8" width="25.453125" style="6" customWidth="1"/>
    <col min="9" max="9" width="44.81640625" style="96" customWidth="1"/>
    <col min="10" max="10" width="12.453125" style="6" customWidth="1"/>
    <col min="11" max="16384" width="8.7265625" style="6"/>
  </cols>
  <sheetData>
    <row r="1" spans="1:13" s="30" customFormat="1" ht="20.25" customHeight="1">
      <c r="A1" s="256" t="s">
        <v>23</v>
      </c>
      <c r="B1" s="256"/>
      <c r="C1" s="256"/>
      <c r="D1" s="256"/>
      <c r="E1" s="256"/>
      <c r="F1" s="256"/>
      <c r="G1" s="256"/>
      <c r="H1" s="256"/>
      <c r="I1" s="256"/>
      <c r="J1" s="83"/>
      <c r="K1" s="83"/>
    </row>
    <row r="2" spans="1:13" s="30" customFormat="1" ht="32.25" customHeight="1">
      <c r="A2" s="260" t="s">
        <v>45</v>
      </c>
      <c r="B2" s="260"/>
      <c r="C2" s="265" t="s">
        <v>85</v>
      </c>
      <c r="D2" s="265"/>
      <c r="E2" s="265"/>
      <c r="F2" s="265"/>
      <c r="G2" s="265"/>
      <c r="H2" s="265"/>
      <c r="I2" s="265"/>
      <c r="J2" s="83"/>
      <c r="K2" s="83"/>
    </row>
    <row r="3" spans="1:13" s="30" customFormat="1" ht="16" thickBot="1">
      <c r="B3" s="266"/>
      <c r="C3" s="266"/>
      <c r="D3" s="266"/>
      <c r="E3" s="266"/>
      <c r="F3" s="266"/>
      <c r="G3" s="266"/>
      <c r="H3" s="266"/>
      <c r="I3" s="266"/>
      <c r="J3" s="83"/>
      <c r="K3" s="83"/>
    </row>
    <row r="4" spans="1:13" ht="20.149999999999999" customHeight="1" thickBot="1">
      <c r="A4" s="267" t="s">
        <v>43</v>
      </c>
      <c r="B4" s="267" t="s">
        <v>29</v>
      </c>
      <c r="C4" s="267" t="s">
        <v>10</v>
      </c>
      <c r="D4" s="267" t="s">
        <v>8</v>
      </c>
      <c r="E4" s="267" t="s">
        <v>11</v>
      </c>
      <c r="F4" s="267" t="s">
        <v>5</v>
      </c>
      <c r="G4" s="301" t="s">
        <v>25</v>
      </c>
      <c r="H4" s="295"/>
      <c r="I4" s="267" t="s">
        <v>30</v>
      </c>
    </row>
    <row r="5" spans="1:13" ht="84" customHeight="1" thickBot="1">
      <c r="A5" s="268"/>
      <c r="B5" s="268"/>
      <c r="C5" s="268"/>
      <c r="D5" s="268"/>
      <c r="E5" s="277"/>
      <c r="F5" s="277"/>
      <c r="G5" s="54" t="s">
        <v>44</v>
      </c>
      <c r="H5" s="131" t="s">
        <v>21</v>
      </c>
      <c r="I5" s="268"/>
    </row>
    <row r="6" spans="1:13" ht="15.65" customHeight="1" thickBot="1">
      <c r="A6" s="269"/>
      <c r="B6" s="269"/>
      <c r="C6" s="269"/>
      <c r="D6" s="269"/>
      <c r="E6" s="56" t="s">
        <v>0</v>
      </c>
      <c r="F6" s="56" t="s">
        <v>0</v>
      </c>
      <c r="G6" s="56" t="s">
        <v>0</v>
      </c>
      <c r="H6" s="57" t="s">
        <v>0</v>
      </c>
      <c r="I6" s="269"/>
    </row>
    <row r="7" spans="1:13" s="88" customFormat="1">
      <c r="A7" s="132"/>
      <c r="B7" s="132"/>
      <c r="C7" s="132"/>
      <c r="D7" s="132"/>
      <c r="E7" s="133"/>
      <c r="F7" s="59"/>
      <c r="G7" s="133"/>
      <c r="H7" s="132"/>
      <c r="I7" s="134"/>
      <c r="J7" s="40"/>
    </row>
    <row r="8" spans="1:13" ht="16" thickBot="1">
      <c r="A8" s="117"/>
      <c r="B8" s="117"/>
      <c r="C8" s="117"/>
      <c r="D8" s="117"/>
      <c r="E8" s="117"/>
      <c r="F8" s="87"/>
      <c r="G8" s="117"/>
      <c r="H8" s="117"/>
      <c r="I8" s="119"/>
      <c r="J8" s="30"/>
    </row>
    <row r="9" spans="1:13" ht="16" thickBot="1">
      <c r="A9" s="117"/>
      <c r="B9" s="117"/>
      <c r="C9" s="117"/>
      <c r="D9" s="117"/>
      <c r="E9" s="117"/>
      <c r="F9" s="87"/>
      <c r="G9" s="117"/>
      <c r="H9" s="117"/>
      <c r="I9" s="119"/>
      <c r="J9" s="30"/>
    </row>
    <row r="10" spans="1:13" ht="16" thickBot="1">
      <c r="A10" s="117"/>
      <c r="B10" s="117"/>
      <c r="C10" s="117"/>
      <c r="D10" s="117"/>
      <c r="E10" s="117"/>
      <c r="F10" s="87"/>
      <c r="G10" s="117"/>
      <c r="H10" s="117"/>
      <c r="I10" s="119"/>
    </row>
    <row r="11" spans="1:13" ht="16" thickBot="1">
      <c r="A11" s="117"/>
      <c r="B11" s="117"/>
      <c r="C11" s="117"/>
      <c r="D11" s="117"/>
      <c r="E11" s="117"/>
      <c r="F11" s="118"/>
      <c r="G11" s="117"/>
      <c r="H11" s="117"/>
      <c r="I11" s="119"/>
      <c r="L11" s="89"/>
      <c r="M11" s="89"/>
    </row>
    <row r="12" spans="1:13" ht="16" thickBot="1">
      <c r="A12" s="26"/>
      <c r="B12" s="27" t="s">
        <v>7</v>
      </c>
      <c r="C12" s="7"/>
      <c r="D12" s="7"/>
      <c r="E12" s="46"/>
      <c r="F12" s="67">
        <f>SUM(F7:F11)</f>
        <v>0</v>
      </c>
      <c r="G12" s="46">
        <f>SUM(G7:G11)</f>
        <v>0</v>
      </c>
      <c r="H12" s="46">
        <f>SUM(H7:H11)</f>
        <v>0</v>
      </c>
      <c r="I12" s="90"/>
    </row>
    <row r="13" spans="1:13">
      <c r="B13" s="91"/>
      <c r="C13" s="91"/>
      <c r="D13" s="92"/>
      <c r="E13" s="92"/>
      <c r="F13" s="92"/>
      <c r="G13" s="91"/>
      <c r="H13" s="91"/>
      <c r="I13" s="93"/>
      <c r="J13" s="94"/>
      <c r="K13" s="94"/>
    </row>
    <row r="14" spans="1:13">
      <c r="B14" s="91"/>
      <c r="C14" s="91"/>
      <c r="D14" s="92"/>
      <c r="E14" s="92"/>
      <c r="F14" s="92"/>
      <c r="G14" s="91"/>
      <c r="H14" s="91"/>
      <c r="I14" s="93"/>
      <c r="J14" s="94"/>
      <c r="K14" s="94"/>
    </row>
    <row r="15" spans="1:13">
      <c r="B15" s="91"/>
      <c r="C15" s="91"/>
      <c r="D15" s="92"/>
      <c r="E15" s="92"/>
      <c r="F15" s="92"/>
      <c r="G15" s="91"/>
      <c r="H15" s="91"/>
      <c r="I15" s="93"/>
      <c r="J15" s="94"/>
      <c r="K15" s="94"/>
    </row>
    <row r="16" spans="1:13">
      <c r="B16" s="91"/>
      <c r="C16" s="91"/>
      <c r="D16" s="92"/>
      <c r="E16" s="92"/>
      <c r="F16" s="92"/>
      <c r="G16" s="91"/>
      <c r="H16" s="91"/>
      <c r="I16" s="93"/>
      <c r="J16" s="94"/>
      <c r="K16" s="94"/>
    </row>
    <row r="17" spans="2:9">
      <c r="B17" s="91"/>
      <c r="C17" s="91"/>
      <c r="D17" s="92"/>
      <c r="E17" s="92"/>
      <c r="F17" s="92"/>
      <c r="G17" s="91"/>
      <c r="H17" s="91"/>
      <c r="I17" s="93"/>
    </row>
    <row r="18" spans="2:9">
      <c r="B18" s="91"/>
      <c r="C18" s="91"/>
      <c r="D18" s="92"/>
      <c r="E18" s="92"/>
      <c r="F18" s="92"/>
      <c r="G18" s="91"/>
      <c r="H18" s="91"/>
      <c r="I18" s="93"/>
    </row>
    <row r="19" spans="2:9">
      <c r="B19" s="91"/>
      <c r="C19" s="91"/>
      <c r="D19" s="92"/>
      <c r="E19" s="92"/>
      <c r="F19" s="92"/>
      <c r="G19" s="91"/>
      <c r="H19" s="91"/>
      <c r="I19" s="93"/>
    </row>
  </sheetData>
  <mergeCells count="12">
    <mergeCell ref="A4:A6"/>
    <mergeCell ref="A2:B2"/>
    <mergeCell ref="A1:I1"/>
    <mergeCell ref="B4:B6"/>
    <mergeCell ref="C4:C6"/>
    <mergeCell ref="D4:D6"/>
    <mergeCell ref="E4:E5"/>
    <mergeCell ref="F4:F5"/>
    <mergeCell ref="G4:H4"/>
    <mergeCell ref="I4:I6"/>
    <mergeCell ref="C2:I2"/>
    <mergeCell ref="B3:I3"/>
  </mergeCells>
  <conditionalFormatting sqref="A8:E11">
    <cfRule type="expression" dxfId="2" priority="2">
      <formula>AND($H8=0,$I8=0)</formula>
    </cfRule>
  </conditionalFormatting>
  <conditionalFormatting sqref="G8:I11">
    <cfRule type="expression" dxfId="1" priority="1">
      <formula>AND($H8=0,$I8=0)</formula>
    </cfRule>
  </conditionalFormatting>
  <pageMargins left="0.39370078740157483" right="0.39370078740157483" top="0.74803149606299213" bottom="0.74803149606299213" header="0.31496062992125984" footer="0.31496062992125984"/>
  <pageSetup paperSize="9" scale="7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75" zoomScaleNormal="75" workbookViewId="0">
      <selection activeCell="L12" sqref="L12"/>
    </sheetView>
  </sheetViews>
  <sheetFormatPr defaultColWidth="9.1796875" defaultRowHeight="15.5"/>
  <cols>
    <col min="1" max="1" width="4.7265625" style="6" customWidth="1"/>
    <col min="2" max="2" width="36.26953125" style="6" customWidth="1"/>
    <col min="3" max="3" width="7" style="6" customWidth="1"/>
    <col min="4" max="4" width="9" style="6" customWidth="1"/>
    <col min="5" max="5" width="18.54296875" style="6" customWidth="1"/>
    <col min="6" max="6" width="20.54296875" style="6" customWidth="1"/>
    <col min="7" max="7" width="19.1796875" style="6" customWidth="1"/>
    <col min="8" max="8" width="25.26953125" style="6" customWidth="1"/>
    <col min="9" max="16384" width="9.1796875" style="6"/>
  </cols>
  <sheetData>
    <row r="1" spans="1:8" ht="32.25" customHeight="1">
      <c r="A1" s="256" t="s">
        <v>69</v>
      </c>
      <c r="B1" s="256"/>
      <c r="C1" s="256"/>
      <c r="D1" s="256"/>
      <c r="E1" s="256"/>
      <c r="F1" s="256"/>
      <c r="G1" s="256"/>
      <c r="H1" s="256"/>
    </row>
    <row r="2" spans="1:8" ht="42.75" customHeight="1">
      <c r="A2" s="265" t="s">
        <v>45</v>
      </c>
      <c r="B2" s="265"/>
      <c r="C2" s="265" t="s">
        <v>110</v>
      </c>
      <c r="D2" s="265"/>
      <c r="E2" s="265"/>
      <c r="F2" s="265"/>
      <c r="G2" s="265"/>
      <c r="H2" s="265"/>
    </row>
    <row r="3" spans="1:8" ht="54.75" customHeight="1">
      <c r="A3" s="265" t="s">
        <v>61</v>
      </c>
      <c r="B3" s="265"/>
      <c r="C3" s="265" t="s">
        <v>111</v>
      </c>
      <c r="D3" s="265"/>
      <c r="E3" s="265"/>
      <c r="F3" s="265"/>
      <c r="G3" s="265"/>
      <c r="H3" s="265"/>
    </row>
    <row r="4" spans="1:8" ht="16" thickBot="1">
      <c r="A4" s="30"/>
      <c r="B4" s="308"/>
      <c r="C4" s="308"/>
      <c r="D4" s="308"/>
      <c r="E4" s="308"/>
      <c r="F4" s="308"/>
      <c r="G4" s="308"/>
      <c r="H4" s="308"/>
    </row>
    <row r="5" spans="1:8" ht="15" customHeight="1">
      <c r="A5" s="267" t="s">
        <v>43</v>
      </c>
      <c r="B5" s="267" t="s">
        <v>29</v>
      </c>
      <c r="C5" s="267" t="s">
        <v>10</v>
      </c>
      <c r="D5" s="267" t="s">
        <v>8</v>
      </c>
      <c r="E5" s="267" t="s">
        <v>11</v>
      </c>
      <c r="F5" s="257" t="s">
        <v>5</v>
      </c>
      <c r="G5" s="305" t="s">
        <v>44</v>
      </c>
      <c r="H5" s="267" t="s">
        <v>30</v>
      </c>
    </row>
    <row r="6" spans="1:8" ht="92.25" customHeight="1" thickBot="1">
      <c r="A6" s="268"/>
      <c r="B6" s="268"/>
      <c r="C6" s="268"/>
      <c r="D6" s="268"/>
      <c r="E6" s="277"/>
      <c r="F6" s="293"/>
      <c r="G6" s="306"/>
      <c r="H6" s="268"/>
    </row>
    <row r="7" spans="1:8" ht="21.75" customHeight="1" thickBot="1">
      <c r="A7" s="269"/>
      <c r="B7" s="269"/>
      <c r="C7" s="269"/>
      <c r="D7" s="269"/>
      <c r="E7" s="56" t="s">
        <v>0</v>
      </c>
      <c r="F7" s="121" t="s">
        <v>0</v>
      </c>
      <c r="G7" s="56" t="s">
        <v>0</v>
      </c>
      <c r="H7" s="269"/>
    </row>
    <row r="8" spans="1:8" ht="124.5" thickBot="1">
      <c r="A8" s="155">
        <v>1</v>
      </c>
      <c r="B8" s="156" t="s">
        <v>150</v>
      </c>
      <c r="C8" s="155" t="s">
        <v>9</v>
      </c>
      <c r="D8" s="155">
        <v>1</v>
      </c>
      <c r="E8" s="155">
        <v>200000</v>
      </c>
      <c r="F8" s="231">
        <f>D8*E8</f>
        <v>200000</v>
      </c>
      <c r="G8" s="155">
        <f>F8</f>
        <v>200000</v>
      </c>
      <c r="H8" s="156" t="s">
        <v>151</v>
      </c>
    </row>
    <row r="9" spans="1:8" ht="21" customHeight="1" thickBot="1">
      <c r="A9" s="232"/>
      <c r="B9" s="233" t="s">
        <v>7</v>
      </c>
      <c r="C9" s="234"/>
      <c r="D9" s="234"/>
      <c r="E9" s="235"/>
      <c r="F9" s="236">
        <f>SUM(F8:F8)</f>
        <v>200000</v>
      </c>
      <c r="G9" s="235">
        <f>SUM(G8:G8)</f>
        <v>200000</v>
      </c>
      <c r="H9" s="237"/>
    </row>
    <row r="10" spans="1:8" ht="17.25" customHeight="1" thickBot="1">
      <c r="A10" s="302" t="s">
        <v>62</v>
      </c>
      <c r="B10" s="302"/>
      <c r="C10" s="302"/>
      <c r="D10" s="302"/>
      <c r="E10" s="302"/>
      <c r="F10" s="230"/>
      <c r="G10" s="230"/>
      <c r="H10" s="238"/>
    </row>
    <row r="11" spans="1:8" ht="21" customHeight="1" thickBot="1">
      <c r="A11" s="303" t="s">
        <v>64</v>
      </c>
      <c r="B11" s="304"/>
      <c r="C11" s="304"/>
      <c r="D11" s="304"/>
      <c r="E11" s="304"/>
      <c r="F11" s="239">
        <f>'Сводная таблица'!C23</f>
        <v>7703966</v>
      </c>
      <c r="G11" s="240"/>
      <c r="H11" s="241"/>
    </row>
    <row r="12" spans="1:8" ht="27.75" customHeight="1" thickBot="1">
      <c r="A12" s="303" t="s">
        <v>99</v>
      </c>
      <c r="B12" s="304"/>
      <c r="C12" s="304"/>
      <c r="D12" s="304"/>
      <c r="E12" s="307"/>
      <c r="F12" s="242">
        <f>IF((F11*0.1)&lt;200000,F11*0.1,200000)</f>
        <v>200000</v>
      </c>
      <c r="G12" s="243">
        <f>IF(G9&lt;F12,G9,F12)</f>
        <v>200000</v>
      </c>
      <c r="H12" s="241"/>
    </row>
    <row r="13" spans="1:8">
      <c r="B13" s="30"/>
      <c r="C13" s="91"/>
      <c r="D13" s="92"/>
      <c r="E13" s="92"/>
      <c r="F13" s="92"/>
      <c r="G13" s="91"/>
      <c r="H13" s="93"/>
    </row>
  </sheetData>
  <mergeCells count="17">
    <mergeCell ref="B4:H4"/>
    <mergeCell ref="A5:A7"/>
    <mergeCell ref="B5:B7"/>
    <mergeCell ref="C5:C7"/>
    <mergeCell ref="D5:D7"/>
    <mergeCell ref="E5:E6"/>
    <mergeCell ref="F5:F6"/>
    <mergeCell ref="A3:B3"/>
    <mergeCell ref="C3:H3"/>
    <mergeCell ref="A1:H1"/>
    <mergeCell ref="A2:B2"/>
    <mergeCell ref="C2:H2"/>
    <mergeCell ref="A10:E10"/>
    <mergeCell ref="A11:E11"/>
    <mergeCell ref="H5:H7"/>
    <mergeCell ref="G5:G6"/>
    <mergeCell ref="A12:E12"/>
  </mergeCells>
  <phoneticPr fontId="4" type="noConversion"/>
  <conditionalFormatting sqref="A8:H8">
    <cfRule type="containsBlanks" dxfId="0" priority="10">
      <formula>LEN(TRIM(A8))=0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zoomScale="71" zoomScaleNormal="71" workbookViewId="0">
      <pane ySplit="6" topLeftCell="A7" activePane="bottomLeft" state="frozen"/>
      <selection sqref="A1:F1"/>
      <selection pane="bottomLeft" activeCell="K9" sqref="K9"/>
    </sheetView>
  </sheetViews>
  <sheetFormatPr defaultColWidth="8.7265625" defaultRowHeight="15.5"/>
  <cols>
    <col min="1" max="1" width="5.1796875" style="30" customWidth="1"/>
    <col min="2" max="2" width="42" style="30" customWidth="1"/>
    <col min="3" max="3" width="16.26953125" style="30" customWidth="1"/>
    <col min="4" max="4" width="18.1796875" style="30" customWidth="1"/>
    <col min="5" max="5" width="13.54296875" style="30" customWidth="1"/>
    <col min="6" max="6" width="14.453125" style="30" customWidth="1"/>
    <col min="7" max="7" width="15.7265625" style="30" customWidth="1"/>
    <col min="8" max="8" width="14.26953125" style="30" customWidth="1"/>
    <col min="9" max="9" width="20" style="30" customWidth="1"/>
    <col min="10" max="10" width="25.1796875" style="30" customWidth="1"/>
    <col min="11" max="11" width="32.1796875" style="30" customWidth="1"/>
    <col min="12" max="12" width="12.453125" style="30" customWidth="1"/>
    <col min="13" max="16384" width="8.7265625" style="30"/>
  </cols>
  <sheetData>
    <row r="1" spans="1:11" ht="35.25" customHeight="1">
      <c r="A1" s="256" t="s">
        <v>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35.25" customHeight="1">
      <c r="A2" s="260" t="s">
        <v>45</v>
      </c>
      <c r="B2" s="260"/>
      <c r="C2" s="265" t="s">
        <v>66</v>
      </c>
      <c r="D2" s="265"/>
      <c r="E2" s="265"/>
      <c r="F2" s="265"/>
      <c r="G2" s="265"/>
      <c r="H2" s="265"/>
      <c r="I2" s="265"/>
      <c r="J2" s="265"/>
      <c r="K2" s="265"/>
    </row>
    <row r="3" spans="1:11" ht="16" thickBot="1"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ht="20.149999999999999" customHeight="1" thickBot="1">
      <c r="A4" s="257" t="s">
        <v>43</v>
      </c>
      <c r="B4" s="267" t="s">
        <v>113</v>
      </c>
      <c r="C4" s="270" t="s">
        <v>50</v>
      </c>
      <c r="D4" s="267" t="s">
        <v>51</v>
      </c>
      <c r="E4" s="267" t="s">
        <v>112</v>
      </c>
      <c r="F4" s="272" t="s">
        <v>4</v>
      </c>
      <c r="G4" s="261" t="s">
        <v>52</v>
      </c>
      <c r="H4" s="261" t="s">
        <v>5</v>
      </c>
      <c r="I4" s="263" t="s">
        <v>25</v>
      </c>
      <c r="J4" s="264"/>
      <c r="K4" s="267" t="s">
        <v>84</v>
      </c>
    </row>
    <row r="5" spans="1:11" ht="84" customHeight="1" thickBot="1">
      <c r="A5" s="258"/>
      <c r="B5" s="268"/>
      <c r="C5" s="271"/>
      <c r="D5" s="269"/>
      <c r="E5" s="269"/>
      <c r="F5" s="273"/>
      <c r="G5" s="262"/>
      <c r="H5" s="262"/>
      <c r="I5" s="7" t="s">
        <v>44</v>
      </c>
      <c r="J5" s="31" t="s">
        <v>21</v>
      </c>
      <c r="K5" s="268"/>
    </row>
    <row r="6" spans="1:11" ht="23.25" customHeight="1" thickBot="1">
      <c r="A6" s="259"/>
      <c r="B6" s="269"/>
      <c r="C6" s="112" t="s">
        <v>1</v>
      </c>
      <c r="D6" s="9" t="s">
        <v>0</v>
      </c>
      <c r="E6" s="9" t="s">
        <v>3</v>
      </c>
      <c r="F6" s="32" t="s">
        <v>0</v>
      </c>
      <c r="G6" s="33" t="s">
        <v>2</v>
      </c>
      <c r="H6" s="33" t="s">
        <v>0</v>
      </c>
      <c r="I6" s="9" t="s">
        <v>0</v>
      </c>
      <c r="J6" s="34" t="s">
        <v>0</v>
      </c>
      <c r="K6" s="269"/>
    </row>
    <row r="7" spans="1:11" s="40" customFormat="1" ht="35.25" customHeight="1" thickBot="1">
      <c r="A7" s="137">
        <v>1</v>
      </c>
      <c r="B7" s="138" t="s">
        <v>102</v>
      </c>
      <c r="C7" s="139">
        <v>1</v>
      </c>
      <c r="D7" s="140">
        <v>20000</v>
      </c>
      <c r="E7" s="141">
        <v>0.30199999999999999</v>
      </c>
      <c r="F7" s="142">
        <f t="shared" ref="F7:F9" si="0">D7*E7</f>
        <v>6040</v>
      </c>
      <c r="G7" s="143">
        <v>9</v>
      </c>
      <c r="H7" s="144">
        <f>(D7+F7)*C7*G7</f>
        <v>234360</v>
      </c>
      <c r="I7" s="140"/>
      <c r="J7" s="145">
        <f>H7</f>
        <v>234360</v>
      </c>
      <c r="K7" s="146" t="s">
        <v>48</v>
      </c>
    </row>
    <row r="8" spans="1:11" s="40" customFormat="1" ht="74.25" customHeight="1">
      <c r="A8" s="137">
        <v>2</v>
      </c>
      <c r="B8" s="138" t="s">
        <v>120</v>
      </c>
      <c r="C8" s="139">
        <v>1</v>
      </c>
      <c r="D8" s="140">
        <v>13000</v>
      </c>
      <c r="E8" s="141">
        <v>0.30199999999999999</v>
      </c>
      <c r="F8" s="142">
        <f t="shared" ref="F8" si="1">D8*E8</f>
        <v>3926</v>
      </c>
      <c r="G8" s="143">
        <v>9</v>
      </c>
      <c r="H8" s="144">
        <f>(D8+F8)*C8*G8</f>
        <v>152334</v>
      </c>
      <c r="I8" s="140"/>
      <c r="J8" s="145">
        <f>H8</f>
        <v>152334</v>
      </c>
      <c r="K8" s="146" t="s">
        <v>121</v>
      </c>
    </row>
    <row r="9" spans="1:11" ht="76.5" customHeight="1" thickBot="1">
      <c r="A9" s="147">
        <v>3</v>
      </c>
      <c r="B9" s="148" t="s">
        <v>103</v>
      </c>
      <c r="C9" s="149">
        <v>1</v>
      </c>
      <c r="D9" s="150">
        <v>16000</v>
      </c>
      <c r="E9" s="151">
        <v>0.30199999999999999</v>
      </c>
      <c r="F9" s="142">
        <f t="shared" si="0"/>
        <v>4832</v>
      </c>
      <c r="G9" s="152">
        <v>12</v>
      </c>
      <c r="H9" s="144">
        <f>(D9+F9)*C9*G9</f>
        <v>249984</v>
      </c>
      <c r="I9" s="150"/>
      <c r="J9" s="153">
        <f>H9</f>
        <v>249984</v>
      </c>
      <c r="K9" s="154" t="s">
        <v>36</v>
      </c>
    </row>
    <row r="10" spans="1:11" ht="29.25" customHeight="1" thickBot="1">
      <c r="A10" s="45"/>
      <c r="B10" s="111" t="s">
        <v>6</v>
      </c>
      <c r="C10" s="7">
        <f>SUM(C7:C9)</f>
        <v>3</v>
      </c>
      <c r="D10" s="46">
        <f>SUM(D7:D9)</f>
        <v>49000</v>
      </c>
      <c r="E10" s="47"/>
      <c r="F10" s="48">
        <f>SUM(F7:F9)</f>
        <v>14798</v>
      </c>
      <c r="G10" s="49"/>
      <c r="H10" s="50">
        <f>SUM(H7:H9)</f>
        <v>636678</v>
      </c>
      <c r="I10" s="46">
        <f>SUM(I7:I9)</f>
        <v>0</v>
      </c>
      <c r="J10" s="51">
        <f>SUM(J7:J9)</f>
        <v>636678</v>
      </c>
      <c r="K10" s="52"/>
    </row>
    <row r="11" spans="1:11" ht="21" customHeight="1"/>
    <row r="12" spans="1:11" ht="45" customHeight="1">
      <c r="A12" s="254" t="s">
        <v>75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</row>
    <row r="13" spans="1:11">
      <c r="A13" s="255" t="s">
        <v>74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spans="1:11">
      <c r="A14" s="253" t="s">
        <v>86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</row>
    <row r="18" spans="11:15">
      <c r="O18" s="53"/>
    </row>
    <row r="19" spans="11:15">
      <c r="K19" s="135"/>
    </row>
  </sheetData>
  <mergeCells count="17">
    <mergeCell ref="F4:F5"/>
    <mergeCell ref="A14:K14"/>
    <mergeCell ref="A12:K12"/>
    <mergeCell ref="A13:K13"/>
    <mergeCell ref="A1:K1"/>
    <mergeCell ref="A4:A6"/>
    <mergeCell ref="A2:B2"/>
    <mergeCell ref="G4:G5"/>
    <mergeCell ref="H4:H5"/>
    <mergeCell ref="I4:J4"/>
    <mergeCell ref="C2:K2"/>
    <mergeCell ref="B3:K3"/>
    <mergeCell ref="K4:K6"/>
    <mergeCell ref="B4:B6"/>
    <mergeCell ref="C4:C5"/>
    <mergeCell ref="D4:D5"/>
    <mergeCell ref="E4:E5"/>
  </mergeCells>
  <conditionalFormatting sqref="B7:E9 G7:G9 K7:K9">
    <cfRule type="containsBlanks" dxfId="34" priority="11">
      <formula>LEN(TRIM(B7))=0</formula>
    </cfRule>
  </conditionalFormatting>
  <conditionalFormatting sqref="I7:J9">
    <cfRule type="expression" dxfId="33" priority="9">
      <formula>AND($I7=0,$J7=0)</formula>
    </cfRule>
  </conditionalFormatting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6"/>
  <sheetViews>
    <sheetView zoomScale="73" zoomScaleNormal="73" workbookViewId="0">
      <pane ySplit="6" topLeftCell="A7" activePane="bottomLeft" state="frozen"/>
      <selection sqref="A1:F1"/>
      <selection pane="bottomLeft" activeCell="A7" sqref="A7:K11"/>
    </sheetView>
  </sheetViews>
  <sheetFormatPr defaultColWidth="8.7265625" defaultRowHeight="15.5"/>
  <cols>
    <col min="1" max="1" width="4.81640625" style="30" customWidth="1"/>
    <col min="2" max="2" width="42.453125" style="30" customWidth="1"/>
    <col min="3" max="3" width="17.26953125" style="30" customWidth="1"/>
    <col min="4" max="4" width="15.453125" style="30" customWidth="1"/>
    <col min="5" max="6" width="13.54296875" style="30" customWidth="1"/>
    <col min="7" max="7" width="16.26953125" style="30" customWidth="1"/>
    <col min="8" max="8" width="15.54296875" style="30" bestFit="1" customWidth="1"/>
    <col min="9" max="9" width="20" style="30" customWidth="1"/>
    <col min="10" max="10" width="24.26953125" style="30" customWidth="1"/>
    <col min="11" max="11" width="29" style="30" customWidth="1"/>
    <col min="12" max="12" width="12.453125" style="30" customWidth="1"/>
    <col min="13" max="16384" width="8.7265625" style="30"/>
  </cols>
  <sheetData>
    <row r="1" spans="1:11" ht="27" customHeight="1">
      <c r="A1" s="274" t="s">
        <v>49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28.5" customHeight="1">
      <c r="A2" s="260" t="s">
        <v>45</v>
      </c>
      <c r="B2" s="260"/>
      <c r="C2" s="265" t="s">
        <v>67</v>
      </c>
      <c r="D2" s="265"/>
      <c r="E2" s="265"/>
      <c r="F2" s="265"/>
      <c r="G2" s="265"/>
      <c r="H2" s="265"/>
      <c r="I2" s="265"/>
      <c r="J2" s="265"/>
      <c r="K2" s="265"/>
    </row>
    <row r="3" spans="1:11" ht="16" thickBot="1"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ht="20.149999999999999" customHeight="1" thickBot="1">
      <c r="A4" s="267" t="s">
        <v>43</v>
      </c>
      <c r="B4" s="267" t="s">
        <v>114</v>
      </c>
      <c r="C4" s="267" t="s">
        <v>27</v>
      </c>
      <c r="D4" s="267" t="s">
        <v>35</v>
      </c>
      <c r="E4" s="267" t="s">
        <v>112</v>
      </c>
      <c r="F4" s="261" t="s">
        <v>4</v>
      </c>
      <c r="G4" s="261" t="s">
        <v>28</v>
      </c>
      <c r="H4" s="261" t="s">
        <v>5</v>
      </c>
      <c r="I4" s="263" t="s">
        <v>25</v>
      </c>
      <c r="J4" s="264"/>
      <c r="K4" s="267" t="s">
        <v>47</v>
      </c>
    </row>
    <row r="5" spans="1:11" ht="105.75" customHeight="1" thickBot="1">
      <c r="A5" s="268"/>
      <c r="B5" s="268"/>
      <c r="C5" s="277"/>
      <c r="D5" s="277"/>
      <c r="E5" s="269"/>
      <c r="F5" s="276"/>
      <c r="G5" s="276"/>
      <c r="H5" s="276"/>
      <c r="I5" s="54" t="s">
        <v>44</v>
      </c>
      <c r="J5" s="55" t="s">
        <v>21</v>
      </c>
      <c r="K5" s="268"/>
    </row>
    <row r="6" spans="1:11" ht="15" customHeight="1" thickBot="1">
      <c r="A6" s="269"/>
      <c r="B6" s="269"/>
      <c r="C6" s="56" t="s">
        <v>1</v>
      </c>
      <c r="D6" s="56" t="s">
        <v>0</v>
      </c>
      <c r="E6" s="56" t="s">
        <v>3</v>
      </c>
      <c r="F6" s="57" t="s">
        <v>0</v>
      </c>
      <c r="G6" s="57" t="s">
        <v>2</v>
      </c>
      <c r="H6" s="57" t="s">
        <v>0</v>
      </c>
      <c r="I6" s="56" t="s">
        <v>0</v>
      </c>
      <c r="J6" s="58" t="s">
        <v>0</v>
      </c>
      <c r="K6" s="269"/>
    </row>
    <row r="7" spans="1:11" s="40" customFormat="1">
      <c r="A7" s="35"/>
      <c r="B7" s="36"/>
      <c r="C7" s="36"/>
      <c r="D7" s="37"/>
      <c r="E7" s="38"/>
      <c r="F7" s="59"/>
      <c r="G7" s="39"/>
      <c r="H7" s="59"/>
      <c r="I7" s="37"/>
      <c r="J7" s="60"/>
      <c r="K7" s="61"/>
    </row>
    <row r="8" spans="1:11">
      <c r="A8" s="62"/>
      <c r="B8" s="36"/>
      <c r="C8" s="36"/>
      <c r="D8" s="37"/>
      <c r="E8" s="113"/>
      <c r="F8" s="59"/>
      <c r="G8" s="39"/>
      <c r="H8" s="59"/>
      <c r="I8" s="37"/>
      <c r="J8" s="60"/>
      <c r="K8" s="61"/>
    </row>
    <row r="9" spans="1:11">
      <c r="A9" s="62"/>
      <c r="B9" s="36"/>
      <c r="C9" s="36"/>
      <c r="D9" s="37"/>
      <c r="E9" s="113"/>
      <c r="F9" s="59"/>
      <c r="G9" s="39"/>
      <c r="H9" s="59"/>
      <c r="I9" s="37"/>
      <c r="J9" s="60"/>
      <c r="K9" s="61"/>
    </row>
    <row r="10" spans="1:11">
      <c r="A10" s="62"/>
      <c r="B10" s="36"/>
      <c r="C10" s="36"/>
      <c r="D10" s="37"/>
      <c r="E10" s="113"/>
      <c r="F10" s="59"/>
      <c r="G10" s="39"/>
      <c r="H10" s="59"/>
      <c r="I10" s="37"/>
      <c r="J10" s="60"/>
      <c r="K10" s="61"/>
    </row>
    <row r="11" spans="1:11" ht="16" thickBot="1">
      <c r="A11" s="64"/>
      <c r="B11" s="36"/>
      <c r="C11" s="36"/>
      <c r="D11" s="37"/>
      <c r="E11" s="113"/>
      <c r="F11" s="59"/>
      <c r="G11" s="39"/>
      <c r="H11" s="59"/>
      <c r="I11" s="37"/>
      <c r="J11" s="60"/>
      <c r="K11" s="61"/>
    </row>
    <row r="12" spans="1:11" ht="16" thickBot="1">
      <c r="A12" s="65"/>
      <c r="B12" s="27" t="s">
        <v>6</v>
      </c>
      <c r="C12" s="7">
        <f>SUM(C7:C11)</f>
        <v>0</v>
      </c>
      <c r="D12" s="46">
        <f>SUM(D7:D11)</f>
        <v>0</v>
      </c>
      <c r="E12" s="66"/>
      <c r="F12" s="67">
        <f>SUM(F7:F11)</f>
        <v>0</v>
      </c>
      <c r="G12" s="49"/>
      <c r="H12" s="68">
        <f>SUM(H7:H11)</f>
        <v>0</v>
      </c>
      <c r="I12" s="69">
        <f>SUM(I7:I11)</f>
        <v>0</v>
      </c>
      <c r="J12" s="70">
        <f>SUM(J7:J11)</f>
        <v>0</v>
      </c>
      <c r="K12" s="50"/>
    </row>
    <row r="14" spans="1:11" ht="13.5" customHeight="1">
      <c r="B14" s="265" t="s">
        <v>73</v>
      </c>
      <c r="C14" s="265"/>
      <c r="D14" s="265"/>
      <c r="E14" s="265"/>
      <c r="F14" s="265"/>
      <c r="G14" s="265"/>
      <c r="H14" s="265"/>
      <c r="I14" s="265"/>
      <c r="J14" s="265"/>
      <c r="K14" s="265"/>
    </row>
    <row r="15" spans="1:11" ht="31.5" customHeight="1">
      <c r="B15" s="275" t="s">
        <v>87</v>
      </c>
      <c r="C15" s="275"/>
      <c r="D15" s="275"/>
      <c r="E15" s="275"/>
      <c r="F15" s="275"/>
      <c r="G15" s="275"/>
      <c r="H15" s="275"/>
      <c r="I15" s="275"/>
      <c r="J15" s="275"/>
      <c r="K15" s="275"/>
    </row>
    <row r="16" spans="1:11">
      <c r="B16" s="71" t="s">
        <v>86</v>
      </c>
      <c r="C16" s="63"/>
      <c r="D16" s="63"/>
      <c r="E16" s="63"/>
      <c r="F16" s="63"/>
      <c r="G16" s="63"/>
    </row>
  </sheetData>
  <mergeCells count="16">
    <mergeCell ref="A1:K1"/>
    <mergeCell ref="B15:K15"/>
    <mergeCell ref="B14:K14"/>
    <mergeCell ref="K4:K6"/>
    <mergeCell ref="A4:A6"/>
    <mergeCell ref="A2:B2"/>
    <mergeCell ref="G4:G5"/>
    <mergeCell ref="H4:H5"/>
    <mergeCell ref="I4:J4"/>
    <mergeCell ref="B4:B6"/>
    <mergeCell ref="C4:C5"/>
    <mergeCell ref="D4:D5"/>
    <mergeCell ref="E4:E5"/>
    <mergeCell ref="F4:F5"/>
    <mergeCell ref="B3:K3"/>
    <mergeCell ref="C2:K2"/>
  </mergeCells>
  <conditionalFormatting sqref="G7:G11 K7:K11 B7:E7 C9:E11 D8:E8">
    <cfRule type="containsBlanks" dxfId="32" priority="8">
      <formula>LEN(TRIM(B7))=0</formula>
    </cfRule>
  </conditionalFormatting>
  <conditionalFormatting sqref="I7:J11">
    <cfRule type="expression" dxfId="31" priority="7">
      <formula>AND($I7=0,$J7=0)</formula>
    </cfRule>
  </conditionalFormatting>
  <conditionalFormatting sqref="B8:B11">
    <cfRule type="containsBlanks" dxfId="30" priority="2">
      <formula>LEN(TRIM(B8))=0</formula>
    </cfRule>
  </conditionalFormatting>
  <conditionalFormatting sqref="C8">
    <cfRule type="containsBlanks" dxfId="29" priority="1">
      <formula>LEN(TRIM(C8))=0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5"/>
  <sheetViews>
    <sheetView zoomScale="86" zoomScaleNormal="86" workbookViewId="0">
      <pane ySplit="6" topLeftCell="A7" activePane="bottomLeft" state="frozen"/>
      <selection sqref="A1:F1"/>
      <selection pane="bottomLeft" activeCell="I7" sqref="I7"/>
    </sheetView>
  </sheetViews>
  <sheetFormatPr defaultColWidth="8.7265625" defaultRowHeight="15.5"/>
  <cols>
    <col min="1" max="1" width="4.1796875" style="6" customWidth="1"/>
    <col min="2" max="2" width="42.81640625" style="6" customWidth="1"/>
    <col min="3" max="3" width="11.1796875" style="6" customWidth="1"/>
    <col min="4" max="6" width="13.54296875" style="95" customWidth="1"/>
    <col min="7" max="7" width="20.453125" style="6" customWidth="1"/>
    <col min="8" max="8" width="23.81640625" style="6" customWidth="1"/>
    <col min="9" max="9" width="36.7265625" style="96" customWidth="1"/>
    <col min="10" max="16384" width="8.7265625" style="6"/>
  </cols>
  <sheetData>
    <row r="1" spans="1:11" s="30" customFormat="1" ht="20.25" customHeight="1">
      <c r="A1" s="256" t="s">
        <v>17</v>
      </c>
      <c r="B1" s="256"/>
      <c r="C1" s="256"/>
      <c r="D1" s="256"/>
      <c r="E1" s="256"/>
      <c r="F1" s="256"/>
      <c r="G1" s="256"/>
      <c r="H1" s="256"/>
      <c r="I1" s="256"/>
      <c r="J1" s="83"/>
    </row>
    <row r="2" spans="1:11" s="30" customFormat="1" ht="27.75" customHeight="1">
      <c r="A2" s="260" t="s">
        <v>45</v>
      </c>
      <c r="B2" s="260"/>
      <c r="C2" s="265" t="s">
        <v>105</v>
      </c>
      <c r="D2" s="265"/>
      <c r="E2" s="265"/>
      <c r="F2" s="265"/>
      <c r="G2" s="265"/>
      <c r="H2" s="265"/>
      <c r="I2" s="265"/>
      <c r="J2" s="83"/>
    </row>
    <row r="3" spans="1:11" s="30" customFormat="1" ht="16" thickBot="1">
      <c r="B3" s="266"/>
      <c r="C3" s="266"/>
      <c r="D3" s="266"/>
      <c r="E3" s="266"/>
      <c r="F3" s="266"/>
      <c r="G3" s="266"/>
      <c r="H3" s="266"/>
      <c r="I3" s="266"/>
      <c r="J3" s="83"/>
    </row>
    <row r="4" spans="1:11" ht="20.149999999999999" customHeight="1" thickBot="1">
      <c r="A4" s="267" t="s">
        <v>43</v>
      </c>
      <c r="B4" s="267" t="s">
        <v>29</v>
      </c>
      <c r="C4" s="267" t="s">
        <v>10</v>
      </c>
      <c r="D4" s="267" t="s">
        <v>8</v>
      </c>
      <c r="E4" s="267" t="s">
        <v>11</v>
      </c>
      <c r="F4" s="267" t="s">
        <v>5</v>
      </c>
      <c r="G4" s="263" t="s">
        <v>25</v>
      </c>
      <c r="H4" s="264"/>
      <c r="I4" s="267" t="s">
        <v>30</v>
      </c>
      <c r="J4" s="83"/>
    </row>
    <row r="5" spans="1:11" ht="84.75" customHeight="1" thickBot="1">
      <c r="A5" s="268"/>
      <c r="B5" s="268"/>
      <c r="C5" s="268"/>
      <c r="D5" s="268"/>
      <c r="E5" s="277"/>
      <c r="F5" s="277"/>
      <c r="G5" s="54" t="s">
        <v>44</v>
      </c>
      <c r="H5" s="84" t="s">
        <v>21</v>
      </c>
      <c r="I5" s="268"/>
      <c r="J5" s="83"/>
    </row>
    <row r="6" spans="1:11" ht="12.75" customHeight="1" thickBot="1">
      <c r="A6" s="269"/>
      <c r="B6" s="269"/>
      <c r="C6" s="269"/>
      <c r="D6" s="269"/>
      <c r="E6" s="56" t="s">
        <v>0</v>
      </c>
      <c r="F6" s="56" t="s">
        <v>0</v>
      </c>
      <c r="G6" s="56" t="s">
        <v>0</v>
      </c>
      <c r="H6" s="85" t="s">
        <v>0</v>
      </c>
      <c r="I6" s="277"/>
      <c r="J6" s="83"/>
    </row>
    <row r="7" spans="1:11" s="88" customFormat="1" ht="31.5" thickBot="1">
      <c r="A7" s="160">
        <v>1</v>
      </c>
      <c r="B7" s="161" t="s">
        <v>54</v>
      </c>
      <c r="C7" s="160" t="s">
        <v>37</v>
      </c>
      <c r="D7" s="143">
        <v>12</v>
      </c>
      <c r="E7" s="140">
        <v>15000</v>
      </c>
      <c r="F7" s="144">
        <f t="shared" ref="F7" si="0">D7*E7</f>
        <v>180000</v>
      </c>
      <c r="G7" s="140">
        <v>80000</v>
      </c>
      <c r="H7" s="145">
        <v>100000</v>
      </c>
      <c r="I7" s="154" t="s">
        <v>38</v>
      </c>
    </row>
    <row r="8" spans="1:11" ht="16" thickBot="1">
      <c r="A8" s="162"/>
      <c r="B8" s="163" t="s">
        <v>7</v>
      </c>
      <c r="C8" s="164"/>
      <c r="D8" s="165"/>
      <c r="E8" s="166"/>
      <c r="F8" s="166">
        <f>SUM(F7:F7)</f>
        <v>180000</v>
      </c>
      <c r="G8" s="166">
        <f>SUM(G7:G7)</f>
        <v>80000</v>
      </c>
      <c r="H8" s="167">
        <f>SUM(H7:H7)</f>
        <v>100000</v>
      </c>
      <c r="I8" s="168"/>
    </row>
    <row r="9" spans="1:11">
      <c r="B9" s="91"/>
      <c r="C9" s="91"/>
      <c r="D9" s="92"/>
      <c r="E9" s="92"/>
      <c r="F9" s="92"/>
      <c r="G9" s="91"/>
      <c r="H9" s="91"/>
      <c r="I9" s="93"/>
      <c r="J9" s="94"/>
      <c r="K9" s="94"/>
    </row>
    <row r="10" spans="1:11" ht="17.25" customHeight="1">
      <c r="B10" s="30"/>
      <c r="C10" s="30"/>
      <c r="D10" s="30"/>
      <c r="E10" s="30"/>
      <c r="F10" s="30"/>
      <c r="G10" s="30"/>
      <c r="H10" s="30"/>
      <c r="I10" s="30"/>
      <c r="J10" s="94"/>
      <c r="K10" s="94"/>
    </row>
    <row r="11" spans="1:11">
      <c r="B11" s="91"/>
      <c r="C11" s="91"/>
      <c r="D11" s="92"/>
      <c r="E11" s="92"/>
      <c r="F11" s="92"/>
      <c r="G11" s="91"/>
      <c r="H11" s="91"/>
      <c r="I11" s="93"/>
      <c r="J11" s="94"/>
      <c r="K11" s="94"/>
    </row>
    <row r="12" spans="1:11">
      <c r="B12" s="91"/>
      <c r="C12" s="91"/>
      <c r="D12" s="92"/>
      <c r="E12" s="92"/>
      <c r="F12" s="92"/>
      <c r="G12" s="91"/>
      <c r="H12" s="91"/>
      <c r="I12" s="93"/>
      <c r="J12" s="94"/>
      <c r="K12" s="94"/>
    </row>
    <row r="13" spans="1:11">
      <c r="B13" s="91"/>
      <c r="C13" s="91"/>
      <c r="D13" s="92"/>
      <c r="E13" s="92"/>
      <c r="F13" s="92"/>
      <c r="G13" s="91"/>
      <c r="H13" s="91"/>
      <c r="I13" s="93"/>
    </row>
    <row r="14" spans="1:11">
      <c r="B14" s="91"/>
      <c r="C14" s="91"/>
      <c r="D14" s="92"/>
      <c r="E14" s="92"/>
      <c r="F14" s="92"/>
      <c r="G14" s="91"/>
      <c r="H14" s="91"/>
      <c r="I14" s="93"/>
    </row>
    <row r="15" spans="1:11">
      <c r="B15" s="91"/>
      <c r="C15" s="91"/>
      <c r="D15" s="92"/>
      <c r="E15" s="92"/>
      <c r="F15" s="92"/>
      <c r="G15" s="91"/>
      <c r="H15" s="91"/>
      <c r="I15" s="93"/>
    </row>
  </sheetData>
  <mergeCells count="12">
    <mergeCell ref="A1:I1"/>
    <mergeCell ref="A4:A6"/>
    <mergeCell ref="A2:B2"/>
    <mergeCell ref="B3:I3"/>
    <mergeCell ref="B4:B6"/>
    <mergeCell ref="C4:C6"/>
    <mergeCell ref="D4:D6"/>
    <mergeCell ref="E4:E5"/>
    <mergeCell ref="F4:F5"/>
    <mergeCell ref="G4:H4"/>
    <mergeCell ref="I4:I6"/>
    <mergeCell ref="C2:I2"/>
  </mergeCells>
  <conditionalFormatting sqref="B7:E7 I7">
    <cfRule type="containsBlanks" dxfId="28" priority="8">
      <formula>LEN(TRIM(B7))=0</formula>
    </cfRule>
  </conditionalFormatting>
  <conditionalFormatting sqref="G7:H7">
    <cfRule type="expression" dxfId="27" priority="7">
      <formula>AND($G7=0,$H7=0)</formula>
    </cfRule>
  </conditionalFormatting>
  <conditionalFormatting sqref="A7">
    <cfRule type="containsBlanks" dxfId="26" priority="3">
      <formula>LEN(TRIM(A7))=0</formula>
    </cfRule>
  </conditionalFormatting>
  <pageMargins left="0.25" right="0.25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21"/>
  <sheetViews>
    <sheetView zoomScale="87" zoomScaleNormal="87" workbookViewId="0">
      <pane ySplit="7" topLeftCell="A8" activePane="bottomLeft" state="frozen"/>
      <selection sqref="A1:F1"/>
      <selection pane="bottomLeft" activeCell="B16" sqref="B16:J16"/>
    </sheetView>
  </sheetViews>
  <sheetFormatPr defaultColWidth="8.7265625" defaultRowHeight="13"/>
  <cols>
    <col min="1" max="1" width="4.26953125" style="4" customWidth="1"/>
    <col min="2" max="2" width="36.1796875" style="4" customWidth="1"/>
    <col min="3" max="3" width="13.54296875" style="109" customWidth="1"/>
    <col min="4" max="4" width="13.54296875" style="4" customWidth="1"/>
    <col min="5" max="7" width="13.54296875" style="109" customWidth="1"/>
    <col min="8" max="8" width="20" style="4" customWidth="1"/>
    <col min="9" max="9" width="23.1796875" style="4" customWidth="1"/>
    <col min="10" max="10" width="41.7265625" style="110" customWidth="1"/>
    <col min="11" max="16384" width="8.7265625" style="4"/>
  </cols>
  <sheetData>
    <row r="1" spans="1:11" s="5" customFormat="1" ht="19.5" customHeight="1">
      <c r="A1" s="256" t="s">
        <v>18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1" s="5" customFormat="1" ht="30" customHeight="1">
      <c r="A2" s="282" t="s">
        <v>45</v>
      </c>
      <c r="B2" s="282"/>
      <c r="C2" s="281" t="s">
        <v>106</v>
      </c>
      <c r="D2" s="281"/>
      <c r="E2" s="281"/>
      <c r="F2" s="281"/>
      <c r="G2" s="281"/>
      <c r="H2" s="281"/>
      <c r="I2" s="281"/>
      <c r="J2" s="281"/>
    </row>
    <row r="3" spans="1:11" s="5" customFormat="1" ht="47.25" customHeight="1">
      <c r="A3" s="283" t="s">
        <v>39</v>
      </c>
      <c r="B3" s="283"/>
      <c r="C3" s="284" t="s">
        <v>107</v>
      </c>
      <c r="D3" s="284"/>
      <c r="E3" s="284"/>
      <c r="F3" s="284"/>
      <c r="G3" s="284"/>
      <c r="H3" s="284"/>
      <c r="I3" s="284"/>
      <c r="J3" s="284"/>
    </row>
    <row r="4" spans="1:11" s="5" customFormat="1" ht="13.5" thickBot="1">
      <c r="B4" s="285"/>
      <c r="C4" s="285"/>
      <c r="D4" s="285"/>
      <c r="E4" s="285"/>
      <c r="F4" s="285"/>
      <c r="G4" s="285"/>
      <c r="H4" s="285"/>
      <c r="I4" s="285"/>
      <c r="J4" s="285"/>
    </row>
    <row r="5" spans="1:11" ht="20.149999999999999" customHeight="1" thickBot="1">
      <c r="A5" s="278" t="s">
        <v>53</v>
      </c>
      <c r="B5" s="278" t="s">
        <v>29</v>
      </c>
      <c r="C5" s="278" t="s">
        <v>20</v>
      </c>
      <c r="D5" s="278" t="s">
        <v>10</v>
      </c>
      <c r="E5" s="278" t="s">
        <v>19</v>
      </c>
      <c r="F5" s="278" t="s">
        <v>11</v>
      </c>
      <c r="G5" s="278" t="s">
        <v>5</v>
      </c>
      <c r="H5" s="289" t="s">
        <v>25</v>
      </c>
      <c r="I5" s="290"/>
      <c r="J5" s="278" t="s">
        <v>30</v>
      </c>
    </row>
    <row r="6" spans="1:11" ht="99" customHeight="1" thickBot="1">
      <c r="A6" s="279"/>
      <c r="B6" s="279"/>
      <c r="C6" s="280"/>
      <c r="D6" s="279"/>
      <c r="E6" s="279"/>
      <c r="F6" s="280"/>
      <c r="G6" s="280"/>
      <c r="H6" s="97" t="s">
        <v>44</v>
      </c>
      <c r="I6" s="98" t="s">
        <v>21</v>
      </c>
      <c r="J6" s="279"/>
    </row>
    <row r="7" spans="1:11" ht="15.75" customHeight="1" thickBot="1">
      <c r="A7" s="280"/>
      <c r="B7" s="280"/>
      <c r="C7" s="99" t="s">
        <v>1</v>
      </c>
      <c r="D7" s="280"/>
      <c r="E7" s="280"/>
      <c r="F7" s="99" t="s">
        <v>0</v>
      </c>
      <c r="G7" s="99" t="s">
        <v>0</v>
      </c>
      <c r="H7" s="99" t="s">
        <v>0</v>
      </c>
      <c r="I7" s="100" t="s">
        <v>0</v>
      </c>
      <c r="J7" s="280"/>
    </row>
    <row r="8" spans="1:11" s="73" customFormat="1" ht="21" customHeight="1">
      <c r="A8" s="169"/>
      <c r="B8" s="170"/>
      <c r="C8" s="169"/>
      <c r="D8" s="169"/>
      <c r="E8" s="169"/>
      <c r="F8" s="171"/>
      <c r="G8" s="172"/>
      <c r="H8" s="173"/>
      <c r="I8" s="171"/>
      <c r="J8" s="286"/>
    </row>
    <row r="9" spans="1:11" s="73" customFormat="1" ht="18.75" customHeight="1">
      <c r="A9" s="174"/>
      <c r="B9" s="175"/>
      <c r="C9" s="174"/>
      <c r="D9" s="174"/>
      <c r="E9" s="174"/>
      <c r="F9" s="176"/>
      <c r="G9" s="177"/>
      <c r="H9" s="178"/>
      <c r="I9" s="176"/>
      <c r="J9" s="287"/>
    </row>
    <row r="10" spans="1:11" s="73" customFormat="1" ht="19.5" customHeight="1" thickBot="1">
      <c r="A10" s="179"/>
      <c r="B10" s="180"/>
      <c r="C10" s="179"/>
      <c r="D10" s="179"/>
      <c r="E10" s="179"/>
      <c r="F10" s="181"/>
      <c r="G10" s="182"/>
      <c r="H10" s="183"/>
      <c r="I10" s="181"/>
      <c r="J10" s="288"/>
    </row>
    <row r="11" spans="1:11" s="73" customFormat="1" ht="19.5" customHeight="1" thickBot="1">
      <c r="A11" s="184"/>
      <c r="B11" s="185"/>
      <c r="C11" s="184"/>
      <c r="D11" s="184"/>
      <c r="E11" s="184"/>
      <c r="F11" s="186"/>
      <c r="G11" s="182"/>
      <c r="H11" s="183"/>
      <c r="I11" s="186"/>
      <c r="J11" s="187"/>
    </row>
    <row r="12" spans="1:11" s="73" customFormat="1" ht="19.5" customHeight="1" thickBot="1">
      <c r="A12" s="184"/>
      <c r="B12" s="185"/>
      <c r="C12" s="184"/>
      <c r="D12" s="184"/>
      <c r="E12" s="184"/>
      <c r="F12" s="186"/>
      <c r="G12" s="182"/>
      <c r="H12" s="183"/>
      <c r="I12" s="186"/>
      <c r="J12" s="187"/>
    </row>
    <row r="13" spans="1:11" ht="14.5" thickBot="1">
      <c r="A13" s="185"/>
      <c r="B13" s="185"/>
      <c r="C13" s="185"/>
      <c r="D13" s="185"/>
      <c r="E13" s="185"/>
      <c r="F13" s="185"/>
      <c r="G13" s="188"/>
      <c r="H13" s="189"/>
      <c r="I13" s="189"/>
      <c r="J13" s="189"/>
    </row>
    <row r="14" spans="1:11" ht="13.5" thickBot="1">
      <c r="A14" s="101"/>
      <c r="B14" s="102" t="s">
        <v>7</v>
      </c>
      <c r="C14" s="103"/>
      <c r="D14" s="103"/>
      <c r="E14" s="103"/>
      <c r="F14" s="104"/>
      <c r="G14" s="105">
        <f>SUM(G8:G13)</f>
        <v>0</v>
      </c>
      <c r="H14" s="104">
        <f>SUM(H8:H13)</f>
        <v>0</v>
      </c>
      <c r="I14" s="106">
        <f>SUM(I8:I13)</f>
        <v>0</v>
      </c>
      <c r="J14" s="107"/>
    </row>
    <row r="15" spans="1:11">
      <c r="B15" s="75"/>
      <c r="C15" s="76"/>
      <c r="D15" s="75"/>
      <c r="E15" s="76"/>
      <c r="F15" s="76"/>
      <c r="G15" s="76"/>
      <c r="H15" s="75"/>
      <c r="I15" s="75"/>
      <c r="J15" s="77"/>
      <c r="K15" s="108"/>
    </row>
    <row r="16" spans="1:11" ht="30.75" customHeight="1">
      <c r="B16" s="281" t="s">
        <v>76</v>
      </c>
      <c r="C16" s="281"/>
      <c r="D16" s="281"/>
      <c r="E16" s="281"/>
      <c r="F16" s="281"/>
      <c r="G16" s="281"/>
      <c r="H16" s="281"/>
      <c r="I16" s="281"/>
      <c r="J16" s="281"/>
      <c r="K16" s="108"/>
    </row>
    <row r="17" spans="2:11">
      <c r="B17" s="75"/>
      <c r="C17" s="76"/>
      <c r="D17" s="75"/>
      <c r="E17" s="76"/>
      <c r="F17" s="76"/>
      <c r="G17" s="76"/>
      <c r="H17" s="75"/>
      <c r="I17" s="75"/>
      <c r="J17" s="77"/>
      <c r="K17" s="108"/>
    </row>
    <row r="18" spans="2:11">
      <c r="B18" s="75"/>
      <c r="C18" s="76"/>
      <c r="D18" s="75"/>
      <c r="E18" s="76"/>
      <c r="F18" s="76"/>
      <c r="G18" s="76"/>
      <c r="H18" s="75"/>
      <c r="I18" s="75"/>
      <c r="J18" s="77"/>
      <c r="K18" s="108"/>
    </row>
    <row r="19" spans="2:11">
      <c r="B19" s="75"/>
      <c r="C19" s="76"/>
      <c r="D19" s="75"/>
      <c r="E19" s="76"/>
      <c r="F19" s="76"/>
      <c r="G19" s="76"/>
      <c r="H19" s="75"/>
      <c r="I19" s="75"/>
      <c r="J19" s="77"/>
    </row>
    <row r="20" spans="2:11">
      <c r="B20" s="75"/>
      <c r="C20" s="76"/>
      <c r="D20" s="75"/>
      <c r="E20" s="76"/>
      <c r="F20" s="76"/>
      <c r="G20" s="76"/>
      <c r="H20" s="75"/>
      <c r="I20" s="75"/>
      <c r="J20" s="77"/>
    </row>
    <row r="21" spans="2:11">
      <c r="B21" s="75"/>
      <c r="C21" s="76"/>
      <c r="D21" s="75"/>
      <c r="E21" s="76"/>
      <c r="F21" s="76"/>
      <c r="G21" s="76"/>
      <c r="H21" s="75"/>
      <c r="I21" s="75"/>
      <c r="J21" s="77"/>
    </row>
  </sheetData>
  <mergeCells count="17">
    <mergeCell ref="B16:J16"/>
    <mergeCell ref="A2:B2"/>
    <mergeCell ref="A3:B3"/>
    <mergeCell ref="C2:J2"/>
    <mergeCell ref="C3:J3"/>
    <mergeCell ref="B4:J4"/>
    <mergeCell ref="A5:A7"/>
    <mergeCell ref="J8:J10"/>
    <mergeCell ref="C5:C6"/>
    <mergeCell ref="H5:I5"/>
    <mergeCell ref="J5:J7"/>
    <mergeCell ref="B5:B7"/>
    <mergeCell ref="D5:D7"/>
    <mergeCell ref="E5:E7"/>
    <mergeCell ref="F5:F6"/>
    <mergeCell ref="G5:G6"/>
    <mergeCell ref="A1:J1"/>
  </mergeCells>
  <conditionalFormatting sqref="B8:F12 J8">
    <cfRule type="containsBlanks" dxfId="25" priority="8">
      <formula>LEN(TRIM(B8))=0</formula>
    </cfRule>
  </conditionalFormatting>
  <conditionalFormatting sqref="H8:I12">
    <cfRule type="expression" dxfId="24" priority="7">
      <formula>AND($H8=0,$I8=0)</formula>
    </cfRule>
  </conditionalFormatting>
  <conditionalFormatting sqref="A8:A12">
    <cfRule type="containsBlanks" dxfId="23" priority="4">
      <formula>LEN(TRIM(A8))=0</formula>
    </cfRule>
  </conditionalFormatting>
  <conditionalFormatting sqref="J11:J12">
    <cfRule type="containsBlanks" dxfId="22" priority="2">
      <formula>LEN(TRIM(J11))=0</formula>
    </cfRule>
  </conditionalFormatting>
  <conditionalFormatting sqref="A13:F13">
    <cfRule type="containsBlanks" dxfId="21" priority="1">
      <formula>LEN(TRIM(A13))=0</formula>
    </cfRule>
  </conditionalFormatting>
  <pageMargins left="0.39370078740157483" right="0.39370078740157483" top="0.74803149606299213" bottom="0.74803149606299213" header="0.31496062992125984" footer="0.31496062992125984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12"/>
  <sheetViews>
    <sheetView zoomScale="89" zoomScaleNormal="89" workbookViewId="0">
      <pane ySplit="6" topLeftCell="A7" activePane="bottomLeft" state="frozen"/>
      <selection sqref="A1:F1"/>
      <selection pane="bottomLeft" activeCell="G11" sqref="G11"/>
    </sheetView>
  </sheetViews>
  <sheetFormatPr defaultColWidth="8.7265625" defaultRowHeight="15.5"/>
  <cols>
    <col min="1" max="1" width="5.26953125" style="6" customWidth="1"/>
    <col min="2" max="2" width="42.7265625" style="6" customWidth="1"/>
    <col min="3" max="3" width="10.453125" style="6" customWidth="1"/>
    <col min="4" max="4" width="14.81640625" style="95" customWidth="1"/>
    <col min="5" max="5" width="10.1796875" style="95" customWidth="1"/>
    <col min="6" max="6" width="13" style="95" customWidth="1"/>
    <col min="7" max="7" width="19.54296875" style="6" customWidth="1"/>
    <col min="8" max="8" width="22.26953125" style="6" customWidth="1"/>
    <col min="9" max="9" width="43" style="96" customWidth="1"/>
    <col min="10" max="16384" width="8.7265625" style="6"/>
  </cols>
  <sheetData>
    <row r="1" spans="1:14" s="30" customFormat="1" ht="21" customHeight="1">
      <c r="A1" s="256" t="s">
        <v>12</v>
      </c>
      <c r="B1" s="256"/>
      <c r="C1" s="256"/>
      <c r="D1" s="256"/>
      <c r="E1" s="256"/>
      <c r="F1" s="256"/>
      <c r="G1" s="256"/>
      <c r="H1" s="256"/>
      <c r="I1" s="256"/>
      <c r="J1" s="83"/>
    </row>
    <row r="2" spans="1:14" s="30" customFormat="1" ht="52.15" customHeight="1">
      <c r="A2" s="291" t="s">
        <v>45</v>
      </c>
      <c r="B2" s="291"/>
      <c r="C2" s="292" t="s">
        <v>108</v>
      </c>
      <c r="D2" s="292"/>
      <c r="E2" s="292"/>
      <c r="F2" s="292"/>
      <c r="G2" s="292"/>
      <c r="H2" s="292"/>
      <c r="I2" s="292"/>
      <c r="J2" s="83"/>
    </row>
    <row r="3" spans="1:14" s="30" customFormat="1" ht="16" thickBot="1">
      <c r="B3" s="266"/>
      <c r="C3" s="266"/>
      <c r="D3" s="266"/>
      <c r="E3" s="266"/>
      <c r="F3" s="266"/>
      <c r="G3" s="266"/>
      <c r="H3" s="266"/>
      <c r="I3" s="266"/>
      <c r="J3" s="83"/>
    </row>
    <row r="4" spans="1:14" ht="20.149999999999999" customHeight="1" thickBot="1">
      <c r="A4" s="267" t="s">
        <v>43</v>
      </c>
      <c r="B4" s="267" t="s">
        <v>29</v>
      </c>
      <c r="C4" s="267" t="s">
        <v>14</v>
      </c>
      <c r="D4" s="267" t="s">
        <v>15</v>
      </c>
      <c r="E4" s="267" t="s">
        <v>13</v>
      </c>
      <c r="F4" s="267" t="s">
        <v>5</v>
      </c>
      <c r="G4" s="263" t="s">
        <v>25</v>
      </c>
      <c r="H4" s="264"/>
      <c r="I4" s="267" t="s">
        <v>30</v>
      </c>
    </row>
    <row r="5" spans="1:14" ht="117.75" customHeight="1" thickBot="1">
      <c r="A5" s="268"/>
      <c r="B5" s="268"/>
      <c r="C5" s="277"/>
      <c r="D5" s="277"/>
      <c r="E5" s="277"/>
      <c r="F5" s="277"/>
      <c r="G5" s="54" t="s">
        <v>44</v>
      </c>
      <c r="H5" s="84" t="s">
        <v>21</v>
      </c>
      <c r="I5" s="268"/>
    </row>
    <row r="6" spans="1:14" ht="14.25" customHeight="1" thickBot="1">
      <c r="A6" s="277"/>
      <c r="B6" s="277"/>
      <c r="C6" s="114" t="s">
        <v>9</v>
      </c>
      <c r="D6" s="114" t="s">
        <v>16</v>
      </c>
      <c r="E6" s="114" t="s">
        <v>0</v>
      </c>
      <c r="F6" s="114" t="s">
        <v>0</v>
      </c>
      <c r="G6" s="114" t="s">
        <v>0</v>
      </c>
      <c r="H6" s="115" t="s">
        <v>0</v>
      </c>
      <c r="I6" s="269"/>
    </row>
    <row r="7" spans="1:14" s="194" customFormat="1" ht="51" customHeight="1" thickBot="1">
      <c r="A7" s="190">
        <v>1</v>
      </c>
      <c r="B7" s="191" t="s">
        <v>122</v>
      </c>
      <c r="C7" s="192">
        <v>20</v>
      </c>
      <c r="D7" s="192">
        <v>10</v>
      </c>
      <c r="E7" s="193">
        <v>1500</v>
      </c>
      <c r="F7" s="144">
        <f t="shared" ref="F7" si="0">C7*D7*E7</f>
        <v>300000</v>
      </c>
      <c r="G7" s="193">
        <f>F7</f>
        <v>300000</v>
      </c>
      <c r="H7" s="193"/>
      <c r="I7" s="146" t="s">
        <v>123</v>
      </c>
    </row>
    <row r="8" spans="1:14" s="194" customFormat="1" ht="51" customHeight="1" thickBot="1">
      <c r="A8" s="190">
        <v>2</v>
      </c>
      <c r="B8" s="191" t="s">
        <v>124</v>
      </c>
      <c r="C8" s="192">
        <v>50</v>
      </c>
      <c r="D8" s="192">
        <v>5</v>
      </c>
      <c r="E8" s="193">
        <v>1000</v>
      </c>
      <c r="F8" s="144">
        <f>C8*D8*E8</f>
        <v>250000</v>
      </c>
      <c r="G8" s="193">
        <v>0</v>
      </c>
      <c r="H8" s="193">
        <v>250000</v>
      </c>
      <c r="I8" s="146" t="s">
        <v>125</v>
      </c>
    </row>
    <row r="9" spans="1:14" s="196" customFormat="1" ht="16" thickBot="1">
      <c r="A9" s="197"/>
      <c r="B9" s="198" t="s">
        <v>7</v>
      </c>
      <c r="C9" s="199"/>
      <c r="D9" s="199"/>
      <c r="E9" s="200"/>
      <c r="F9" s="200">
        <f>SUM(F7:F8)</f>
        <v>550000</v>
      </c>
      <c r="G9" s="200">
        <f>SUM(G7:G8)</f>
        <v>300000</v>
      </c>
      <c r="H9" s="200">
        <f>SUM(H7:H8)</f>
        <v>250000</v>
      </c>
      <c r="I9" s="201"/>
      <c r="J9" s="195"/>
      <c r="K9" s="195"/>
      <c r="L9" s="195"/>
      <c r="M9" s="195"/>
      <c r="N9" s="195"/>
    </row>
    <row r="10" spans="1:14" s="196" customFormat="1" ht="18" customHeight="1">
      <c r="A10" s="6"/>
      <c r="B10" s="91"/>
      <c r="C10" s="91"/>
      <c r="D10" s="92"/>
      <c r="E10" s="92"/>
      <c r="F10" s="92"/>
      <c r="G10" s="91"/>
      <c r="H10" s="91"/>
      <c r="I10" s="93"/>
    </row>
    <row r="11" spans="1:14">
      <c r="B11" s="91"/>
      <c r="C11" s="91"/>
      <c r="D11" s="92"/>
      <c r="E11" s="92"/>
      <c r="F11" s="92"/>
      <c r="G11" s="91"/>
      <c r="H11" s="91"/>
      <c r="I11" s="93"/>
      <c r="J11" s="94"/>
      <c r="K11" s="94"/>
      <c r="L11" s="94"/>
    </row>
    <row r="12" spans="1:14">
      <c r="D12" s="6"/>
      <c r="J12" s="94"/>
      <c r="K12" s="94"/>
      <c r="L12" s="94"/>
    </row>
  </sheetData>
  <mergeCells count="12">
    <mergeCell ref="A1:I1"/>
    <mergeCell ref="A4:A6"/>
    <mergeCell ref="A2:B2"/>
    <mergeCell ref="C4:C5"/>
    <mergeCell ref="D4:D5"/>
    <mergeCell ref="B4:B6"/>
    <mergeCell ref="E4:E5"/>
    <mergeCell ref="F4:F5"/>
    <mergeCell ref="G4:H4"/>
    <mergeCell ref="I4:I6"/>
    <mergeCell ref="C2:I2"/>
    <mergeCell ref="B3:I3"/>
  </mergeCells>
  <conditionalFormatting sqref="I7:I8 B7:E8">
    <cfRule type="containsBlanks" dxfId="20" priority="8">
      <formula>LEN(TRIM(B7))=0</formula>
    </cfRule>
  </conditionalFormatting>
  <conditionalFormatting sqref="G7:H8">
    <cfRule type="expression" dxfId="19" priority="7">
      <formula>AND($G7=0,$H7=0)</formula>
    </cfRule>
  </conditionalFormatting>
  <conditionalFormatting sqref="A7:A8">
    <cfRule type="containsBlanks" dxfId="18" priority="4">
      <formula>LEN(TRIM(A7))=0</formula>
    </cfRule>
  </conditionalFormatting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0"/>
  <sheetViews>
    <sheetView zoomScale="77" zoomScaleNormal="77" workbookViewId="0">
      <pane ySplit="6" topLeftCell="A7" activePane="bottomLeft" state="frozen"/>
      <selection sqref="A1:F1"/>
      <selection pane="bottomLeft" activeCell="F19" sqref="F19"/>
    </sheetView>
  </sheetViews>
  <sheetFormatPr defaultColWidth="8.7265625" defaultRowHeight="14"/>
  <cols>
    <col min="1" max="1" width="5.26953125" style="74" customWidth="1"/>
    <col min="2" max="2" width="72.54296875" style="74" customWidth="1"/>
    <col min="3" max="3" width="13.54296875" style="74" customWidth="1"/>
    <col min="4" max="5" width="13.54296875" style="81" customWidth="1"/>
    <col min="6" max="6" width="16.453125" style="81" customWidth="1"/>
    <col min="7" max="7" width="20.81640625" style="74" customWidth="1"/>
    <col min="8" max="8" width="23" style="74" customWidth="1"/>
    <col min="9" max="9" width="38.7265625" style="82" customWidth="1"/>
    <col min="10" max="10" width="12.453125" style="74" customWidth="1"/>
    <col min="11" max="16384" width="8.7265625" style="74"/>
  </cols>
  <sheetData>
    <row r="1" spans="1:13" s="72" customFormat="1" ht="27" customHeight="1">
      <c r="A1" s="256" t="s">
        <v>32</v>
      </c>
      <c r="B1" s="256"/>
      <c r="C1" s="256"/>
      <c r="D1" s="256"/>
      <c r="E1" s="256"/>
      <c r="F1" s="256"/>
      <c r="G1" s="256"/>
      <c r="H1" s="256"/>
      <c r="I1" s="256"/>
      <c r="J1" s="120"/>
      <c r="K1" s="120"/>
    </row>
    <row r="2" spans="1:13" s="30" customFormat="1" ht="65.5" customHeight="1">
      <c r="A2" s="260" t="s">
        <v>45</v>
      </c>
      <c r="B2" s="260"/>
      <c r="C2" s="265" t="s">
        <v>109</v>
      </c>
      <c r="D2" s="265"/>
      <c r="E2" s="265"/>
      <c r="F2" s="265"/>
      <c r="G2" s="265"/>
      <c r="H2" s="265"/>
      <c r="I2" s="265"/>
      <c r="J2" s="83"/>
      <c r="K2" s="83"/>
    </row>
    <row r="3" spans="1:13" s="30" customFormat="1" ht="16" thickBot="1">
      <c r="B3" s="266"/>
      <c r="C3" s="266"/>
      <c r="D3" s="266"/>
      <c r="E3" s="266"/>
      <c r="F3" s="266"/>
      <c r="G3" s="266"/>
      <c r="H3" s="266"/>
      <c r="I3" s="266"/>
      <c r="J3" s="83"/>
      <c r="K3" s="83"/>
    </row>
    <row r="4" spans="1:13" s="6" customFormat="1" ht="20.149999999999999" customHeight="1" thickBot="1">
      <c r="A4" s="267" t="s">
        <v>43</v>
      </c>
      <c r="B4" s="257" t="s">
        <v>31</v>
      </c>
      <c r="C4" s="267" t="s">
        <v>10</v>
      </c>
      <c r="D4" s="267" t="s">
        <v>8</v>
      </c>
      <c r="E4" s="267" t="s">
        <v>11</v>
      </c>
      <c r="F4" s="267" t="s">
        <v>5</v>
      </c>
      <c r="G4" s="263" t="s">
        <v>25</v>
      </c>
      <c r="H4" s="264"/>
      <c r="I4" s="267" t="s">
        <v>30</v>
      </c>
    </row>
    <row r="5" spans="1:13" s="6" customFormat="1" ht="115.5" customHeight="1" thickBot="1">
      <c r="A5" s="268"/>
      <c r="B5" s="258"/>
      <c r="C5" s="268"/>
      <c r="D5" s="268"/>
      <c r="E5" s="277"/>
      <c r="F5" s="277"/>
      <c r="G5" s="136" t="s">
        <v>44</v>
      </c>
      <c r="H5" s="131" t="s">
        <v>21</v>
      </c>
      <c r="I5" s="268"/>
    </row>
    <row r="6" spans="1:13" s="6" customFormat="1" ht="15.75" customHeight="1" thickBot="1">
      <c r="A6" s="277"/>
      <c r="B6" s="293"/>
      <c r="C6" s="277"/>
      <c r="D6" s="277"/>
      <c r="E6" s="114" t="s">
        <v>0</v>
      </c>
      <c r="F6" s="114" t="s">
        <v>0</v>
      </c>
      <c r="G6" s="114" t="s">
        <v>0</v>
      </c>
      <c r="H6" s="115" t="s">
        <v>0</v>
      </c>
      <c r="I6" s="277"/>
    </row>
    <row r="7" spans="1:13" s="6" customFormat="1" ht="15.5">
      <c r="A7" s="202">
        <v>1</v>
      </c>
      <c r="B7" s="203" t="s">
        <v>126</v>
      </c>
      <c r="C7" s="202" t="s">
        <v>9</v>
      </c>
      <c r="D7" s="204">
        <v>1</v>
      </c>
      <c r="E7" s="205">
        <v>500000</v>
      </c>
      <c r="F7" s="206">
        <f t="shared" ref="F7:F13" si="0">D7*E7</f>
        <v>500000</v>
      </c>
      <c r="G7" s="193">
        <f t="shared" ref="G7:G13" si="1">F7</f>
        <v>500000</v>
      </c>
      <c r="H7" s="193">
        <v>0</v>
      </c>
      <c r="I7" s="207" t="s">
        <v>127</v>
      </c>
      <c r="J7" s="116"/>
    </row>
    <row r="8" spans="1:13" s="6" customFormat="1" ht="15.5">
      <c r="A8" s="208">
        <v>2</v>
      </c>
      <c r="B8" s="209" t="s">
        <v>128</v>
      </c>
      <c r="C8" s="208" t="s">
        <v>9</v>
      </c>
      <c r="D8" s="210">
        <v>1</v>
      </c>
      <c r="E8" s="211">
        <v>750000</v>
      </c>
      <c r="F8" s="144">
        <f t="shared" si="0"/>
        <v>750000</v>
      </c>
      <c r="G8" s="150">
        <f t="shared" si="1"/>
        <v>750000</v>
      </c>
      <c r="H8" s="150">
        <v>0</v>
      </c>
      <c r="I8" s="212" t="s">
        <v>129</v>
      </c>
      <c r="J8" s="116"/>
    </row>
    <row r="9" spans="1:13" s="6" customFormat="1" ht="15.5">
      <c r="A9" s="208">
        <v>3</v>
      </c>
      <c r="B9" s="209" t="s">
        <v>134</v>
      </c>
      <c r="C9" s="208" t="s">
        <v>9</v>
      </c>
      <c r="D9" s="210">
        <v>10</v>
      </c>
      <c r="E9" s="211">
        <v>34000</v>
      </c>
      <c r="F9" s="144">
        <f t="shared" si="0"/>
        <v>340000</v>
      </c>
      <c r="G9" s="150">
        <f t="shared" si="1"/>
        <v>340000</v>
      </c>
      <c r="H9" s="150">
        <v>0</v>
      </c>
      <c r="I9" s="212" t="s">
        <v>130</v>
      </c>
      <c r="J9" s="30"/>
    </row>
    <row r="10" spans="1:13" s="6" customFormat="1" ht="15.5">
      <c r="A10" s="208">
        <v>4</v>
      </c>
      <c r="B10" s="209" t="s">
        <v>131</v>
      </c>
      <c r="C10" s="208" t="s">
        <v>9</v>
      </c>
      <c r="D10" s="210">
        <v>5</v>
      </c>
      <c r="E10" s="211">
        <v>67000</v>
      </c>
      <c r="F10" s="144">
        <f t="shared" si="0"/>
        <v>335000</v>
      </c>
      <c r="G10" s="150">
        <f t="shared" si="1"/>
        <v>335000</v>
      </c>
      <c r="H10" s="150">
        <v>0</v>
      </c>
      <c r="I10" s="212" t="s">
        <v>115</v>
      </c>
    </row>
    <row r="11" spans="1:13" s="6" customFormat="1" ht="15.5">
      <c r="A11" s="208">
        <v>5</v>
      </c>
      <c r="B11" s="209" t="s">
        <v>132</v>
      </c>
      <c r="C11" s="208" t="s">
        <v>136</v>
      </c>
      <c r="D11" s="210">
        <v>300</v>
      </c>
      <c r="E11" s="211">
        <v>400</v>
      </c>
      <c r="F11" s="144">
        <f t="shared" si="0"/>
        <v>120000</v>
      </c>
      <c r="G11" s="150">
        <f t="shared" si="1"/>
        <v>120000</v>
      </c>
      <c r="H11" s="150">
        <v>0</v>
      </c>
      <c r="I11" s="212" t="s">
        <v>115</v>
      </c>
      <c r="J11" s="94"/>
      <c r="K11" s="94"/>
      <c r="L11" s="94"/>
      <c r="M11" s="94"/>
    </row>
    <row r="12" spans="1:13" s="6" customFormat="1" ht="15.5">
      <c r="A12" s="208">
        <v>6</v>
      </c>
      <c r="B12" s="209" t="s">
        <v>133</v>
      </c>
      <c r="C12" s="208" t="s">
        <v>9</v>
      </c>
      <c r="D12" s="210">
        <v>1</v>
      </c>
      <c r="E12" s="211">
        <v>30066</v>
      </c>
      <c r="F12" s="144">
        <f t="shared" si="0"/>
        <v>30066</v>
      </c>
      <c r="G12" s="150">
        <f t="shared" si="1"/>
        <v>30066</v>
      </c>
      <c r="H12" s="150">
        <v>0</v>
      </c>
      <c r="I12" s="212" t="s">
        <v>115</v>
      </c>
      <c r="J12" s="94"/>
      <c r="K12" s="94"/>
      <c r="L12" s="94"/>
      <c r="M12" s="94"/>
    </row>
    <row r="13" spans="1:13" s="6" customFormat="1" ht="16" thickBot="1">
      <c r="A13" s="208">
        <v>7</v>
      </c>
      <c r="B13" s="209" t="s">
        <v>135</v>
      </c>
      <c r="C13" s="208" t="s">
        <v>9</v>
      </c>
      <c r="D13" s="210">
        <v>1</v>
      </c>
      <c r="E13" s="211">
        <v>31900</v>
      </c>
      <c r="F13" s="144">
        <f t="shared" si="0"/>
        <v>31900</v>
      </c>
      <c r="G13" s="150">
        <f t="shared" si="1"/>
        <v>31900</v>
      </c>
      <c r="H13" s="150">
        <v>0</v>
      </c>
      <c r="I13" s="212" t="s">
        <v>115</v>
      </c>
      <c r="J13" s="94"/>
      <c r="K13" s="94"/>
      <c r="L13" s="94"/>
      <c r="M13" s="94"/>
    </row>
    <row r="14" spans="1:13" s="6" customFormat="1" ht="16" thickBot="1">
      <c r="A14" s="65"/>
      <c r="B14" s="123" t="s">
        <v>7</v>
      </c>
      <c r="C14" s="7"/>
      <c r="D14" s="7"/>
      <c r="E14" s="46"/>
      <c r="F14" s="166">
        <f>SUM(F7:F13)</f>
        <v>2106966</v>
      </c>
      <c r="G14" s="46">
        <f>SUM(G7:G13)</f>
        <v>2106966</v>
      </c>
      <c r="H14" s="46">
        <f>SUM(H7:H13)</f>
        <v>0</v>
      </c>
      <c r="I14" s="90"/>
      <c r="J14" s="94"/>
      <c r="K14" s="94"/>
      <c r="L14" s="94"/>
      <c r="M14" s="94"/>
    </row>
    <row r="15" spans="1:13" s="6" customFormat="1" ht="15.5">
      <c r="B15" s="91"/>
      <c r="C15" s="91"/>
      <c r="D15" s="92"/>
      <c r="E15" s="92"/>
      <c r="F15" s="92"/>
      <c r="G15" s="91"/>
      <c r="H15" s="91"/>
      <c r="I15" s="93"/>
    </row>
    <row r="16" spans="1:13" s="6" customFormat="1" ht="15.5">
      <c r="B16" s="91"/>
      <c r="C16" s="91"/>
      <c r="D16" s="92"/>
      <c r="E16" s="92"/>
      <c r="F16" s="92"/>
      <c r="G16" s="91"/>
      <c r="H16" s="91"/>
      <c r="I16" s="93"/>
    </row>
    <row r="17" spans="1:9" s="6" customFormat="1" ht="15.5">
      <c r="A17" s="74"/>
      <c r="B17" s="78"/>
      <c r="C17" s="78"/>
      <c r="D17" s="79"/>
      <c r="E17" s="79"/>
      <c r="F17" s="79"/>
      <c r="G17" s="78"/>
      <c r="H17" s="78"/>
      <c r="I17" s="80"/>
    </row>
    <row r="18" spans="1:9" s="6" customFormat="1" ht="15.5">
      <c r="A18" s="74"/>
      <c r="B18" s="78"/>
      <c r="C18" s="78"/>
      <c r="D18" s="79"/>
      <c r="E18" s="79"/>
      <c r="F18" s="79"/>
      <c r="G18" s="78"/>
      <c r="H18" s="78"/>
      <c r="I18" s="80"/>
    </row>
    <row r="19" spans="1:9" s="6" customFormat="1" ht="15.5">
      <c r="A19" s="74"/>
      <c r="B19" s="78"/>
      <c r="C19" s="78"/>
      <c r="D19" s="79"/>
      <c r="E19" s="79"/>
      <c r="F19" s="79"/>
      <c r="G19" s="78"/>
      <c r="H19" s="78"/>
      <c r="I19" s="80"/>
    </row>
    <row r="20" spans="1:9" s="6" customFormat="1" ht="15.5">
      <c r="A20" s="74"/>
      <c r="B20" s="78"/>
      <c r="C20" s="78"/>
      <c r="D20" s="79"/>
      <c r="E20" s="79"/>
      <c r="F20" s="79"/>
      <c r="G20" s="78"/>
      <c r="H20" s="78"/>
      <c r="I20" s="80"/>
    </row>
    <row r="21" spans="1:9" s="6" customFormat="1" ht="15.5">
      <c r="A21" s="74"/>
      <c r="B21" s="78"/>
      <c r="C21" s="78"/>
      <c r="D21" s="79"/>
      <c r="E21" s="79"/>
      <c r="F21" s="79"/>
      <c r="G21" s="78"/>
      <c r="H21" s="78"/>
      <c r="I21" s="80"/>
    </row>
    <row r="22" spans="1:9" s="6" customFormat="1" ht="15.5">
      <c r="A22" s="74"/>
      <c r="B22" s="74"/>
      <c r="C22" s="74"/>
      <c r="D22" s="81"/>
      <c r="E22" s="81"/>
      <c r="F22" s="81"/>
      <c r="G22" s="74"/>
      <c r="H22" s="74"/>
      <c r="I22" s="82"/>
    </row>
    <row r="23" spans="1:9" s="6" customFormat="1" ht="15.5">
      <c r="A23" s="74"/>
      <c r="B23" s="74"/>
      <c r="C23" s="82"/>
      <c r="D23" s="81"/>
      <c r="E23" s="81"/>
      <c r="F23" s="81"/>
      <c r="G23" s="74"/>
      <c r="H23" s="74"/>
      <c r="I23" s="82"/>
    </row>
    <row r="24" spans="1:9" s="6" customFormat="1" ht="15.5">
      <c r="A24" s="74"/>
      <c r="B24" s="74"/>
      <c r="C24" s="74"/>
      <c r="D24" s="81"/>
      <c r="E24" s="81"/>
      <c r="F24" s="81"/>
      <c r="G24" s="74"/>
      <c r="H24" s="74"/>
      <c r="I24" s="82"/>
    </row>
    <row r="25" spans="1:9" s="6" customFormat="1" ht="15.5">
      <c r="A25" s="74"/>
      <c r="B25" s="74"/>
      <c r="C25" s="74"/>
      <c r="D25" s="81"/>
      <c r="E25" s="81"/>
      <c r="F25" s="81"/>
      <c r="G25" s="74"/>
      <c r="H25" s="74"/>
      <c r="I25" s="82"/>
    </row>
    <row r="26" spans="1:9" s="6" customFormat="1" ht="15.5">
      <c r="A26" s="74"/>
      <c r="B26" s="74"/>
      <c r="C26" s="74"/>
      <c r="D26" s="81"/>
      <c r="E26" s="81"/>
      <c r="F26" s="81"/>
      <c r="G26" s="74"/>
      <c r="H26" s="74"/>
      <c r="I26" s="82"/>
    </row>
    <row r="27" spans="1:9" s="6" customFormat="1" ht="15.5">
      <c r="A27" s="74"/>
      <c r="B27" s="74"/>
      <c r="C27" s="74"/>
      <c r="D27" s="81"/>
      <c r="E27" s="81"/>
      <c r="F27" s="81"/>
      <c r="G27" s="74"/>
      <c r="H27" s="74"/>
      <c r="I27" s="82"/>
    </row>
    <row r="28" spans="1:9" s="6" customFormat="1" ht="15.5">
      <c r="A28" s="74"/>
      <c r="B28" s="74"/>
      <c r="C28" s="74"/>
      <c r="D28" s="81"/>
      <c r="E28" s="81"/>
      <c r="F28" s="81"/>
      <c r="G28" s="74"/>
      <c r="H28" s="74"/>
      <c r="I28" s="82"/>
    </row>
    <row r="29" spans="1:9" s="6" customFormat="1" ht="15.5">
      <c r="A29" s="74"/>
      <c r="B29" s="74"/>
      <c r="C29" s="74"/>
      <c r="D29" s="81"/>
      <c r="E29" s="81"/>
      <c r="F29" s="81"/>
      <c r="G29" s="74"/>
      <c r="H29" s="74"/>
      <c r="I29" s="82"/>
    </row>
    <row r="30" spans="1:9" s="6" customFormat="1" ht="15.5">
      <c r="A30" s="74"/>
      <c r="B30" s="74"/>
      <c r="C30" s="74"/>
      <c r="D30" s="81"/>
      <c r="E30" s="81"/>
      <c r="F30" s="81"/>
      <c r="G30" s="74"/>
      <c r="H30" s="74"/>
      <c r="I30" s="82"/>
    </row>
  </sheetData>
  <mergeCells count="12">
    <mergeCell ref="C2:I2"/>
    <mergeCell ref="B3:I3"/>
    <mergeCell ref="A2:B2"/>
    <mergeCell ref="A4:A6"/>
    <mergeCell ref="A1:I1"/>
    <mergeCell ref="B4:B6"/>
    <mergeCell ref="G4:H4"/>
    <mergeCell ref="I4:I6"/>
    <mergeCell ref="E4:E5"/>
    <mergeCell ref="F4:F5"/>
    <mergeCell ref="D4:D6"/>
    <mergeCell ref="C4:C6"/>
  </mergeCells>
  <conditionalFormatting sqref="G7:H13">
    <cfRule type="expression" dxfId="17" priority="7">
      <formula>AND($G7=0,$H7=0)</formula>
    </cfRule>
  </conditionalFormatting>
  <pageMargins left="0.39370078740157483" right="0.39370078740157483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0" zoomScaleNormal="80" workbookViewId="0">
      <selection activeCell="G8" sqref="G8"/>
    </sheetView>
  </sheetViews>
  <sheetFormatPr defaultColWidth="9.1796875" defaultRowHeight="15.5"/>
  <cols>
    <col min="1" max="1" width="4" style="6" customWidth="1"/>
    <col min="2" max="2" width="45" style="6" customWidth="1"/>
    <col min="3" max="3" width="7.54296875" style="6" customWidth="1"/>
    <col min="4" max="4" width="10" style="6" customWidth="1"/>
    <col min="5" max="5" width="14" style="6" customWidth="1"/>
    <col min="6" max="6" width="14.453125" style="6" customWidth="1"/>
    <col min="7" max="7" width="20.81640625" style="6" customWidth="1"/>
    <col min="8" max="8" width="22.26953125" style="6" customWidth="1"/>
    <col min="9" max="9" width="21" style="6" customWidth="1"/>
    <col min="10" max="16384" width="9.1796875" style="6"/>
  </cols>
  <sheetData>
    <row r="1" spans="1:9" ht="22.5" customHeight="1">
      <c r="A1" s="296" t="s">
        <v>65</v>
      </c>
      <c r="B1" s="296"/>
      <c r="C1" s="296"/>
      <c r="D1" s="296"/>
      <c r="E1" s="296"/>
      <c r="F1" s="296"/>
      <c r="G1" s="296"/>
      <c r="H1" s="296"/>
      <c r="I1" s="296"/>
    </row>
    <row r="2" spans="1:9" ht="38.25" customHeight="1">
      <c r="A2" s="260" t="s">
        <v>45</v>
      </c>
      <c r="B2" s="260"/>
      <c r="C2" s="265" t="s">
        <v>63</v>
      </c>
      <c r="D2" s="265"/>
      <c r="E2" s="265"/>
      <c r="F2" s="265"/>
      <c r="G2" s="265"/>
      <c r="H2" s="265"/>
      <c r="I2" s="265"/>
    </row>
    <row r="3" spans="1:9" ht="16" thickBot="1">
      <c r="A3" s="30"/>
      <c r="B3" s="266"/>
      <c r="C3" s="266"/>
      <c r="D3" s="266"/>
      <c r="E3" s="266"/>
      <c r="F3" s="266"/>
      <c r="G3" s="266"/>
      <c r="H3" s="266"/>
      <c r="I3" s="266"/>
    </row>
    <row r="4" spans="1:9" ht="15.75" customHeight="1" thickBot="1">
      <c r="A4" s="267" t="s">
        <v>43</v>
      </c>
      <c r="B4" s="297" t="s">
        <v>29</v>
      </c>
      <c r="C4" s="249" t="s">
        <v>10</v>
      </c>
      <c r="D4" s="267" t="s">
        <v>8</v>
      </c>
      <c r="E4" s="257" t="s">
        <v>11</v>
      </c>
      <c r="F4" s="267" t="s">
        <v>5</v>
      </c>
      <c r="G4" s="294" t="s">
        <v>25</v>
      </c>
      <c r="H4" s="295"/>
      <c r="I4" s="267" t="s">
        <v>30</v>
      </c>
    </row>
    <row r="5" spans="1:9" ht="127.5" customHeight="1" thickBot="1">
      <c r="A5" s="268"/>
      <c r="B5" s="298"/>
      <c r="C5" s="300"/>
      <c r="D5" s="268"/>
      <c r="E5" s="259"/>
      <c r="F5" s="269"/>
      <c r="G5" s="7" t="s">
        <v>44</v>
      </c>
      <c r="H5" s="124" t="s">
        <v>21</v>
      </c>
      <c r="I5" s="268"/>
    </row>
    <row r="6" spans="1:9" ht="17.25" customHeight="1" thickBot="1">
      <c r="A6" s="269"/>
      <c r="B6" s="299"/>
      <c r="C6" s="250"/>
      <c r="D6" s="269"/>
      <c r="E6" s="121" t="s">
        <v>0</v>
      </c>
      <c r="F6" s="56" t="s">
        <v>0</v>
      </c>
      <c r="G6" s="56" t="s">
        <v>0</v>
      </c>
      <c r="H6" s="58" t="s">
        <v>0</v>
      </c>
      <c r="I6" s="269"/>
    </row>
    <row r="7" spans="1:9" ht="55.5" customHeight="1" thickBot="1">
      <c r="A7" s="213">
        <v>1</v>
      </c>
      <c r="B7" s="214" t="s">
        <v>116</v>
      </c>
      <c r="C7" s="215" t="s">
        <v>55</v>
      </c>
      <c r="D7" s="215">
        <v>12</v>
      </c>
      <c r="E7" s="150">
        <v>15000</v>
      </c>
      <c r="F7" s="144">
        <f t="shared" ref="F7" si="0">D7*E7</f>
        <v>180000</v>
      </c>
      <c r="G7" s="150">
        <v>80000</v>
      </c>
      <c r="H7" s="150">
        <v>100000</v>
      </c>
      <c r="I7" s="213" t="s">
        <v>117</v>
      </c>
    </row>
    <row r="8" spans="1:9" ht="16" thickBot="1">
      <c r="A8" s="216"/>
      <c r="B8" s="217" t="s">
        <v>7</v>
      </c>
      <c r="C8" s="198"/>
      <c r="D8" s="199"/>
      <c r="E8" s="200"/>
      <c r="F8" s="200">
        <f>SUM(F7:F7)</f>
        <v>180000</v>
      </c>
      <c r="G8" s="200">
        <f>SUM(G7:G7)</f>
        <v>80000</v>
      </c>
      <c r="H8" s="200">
        <f>SUM(H7:H7)</f>
        <v>100000</v>
      </c>
      <c r="I8" s="201"/>
    </row>
    <row r="9" spans="1:9">
      <c r="B9" s="91"/>
      <c r="C9" s="91"/>
      <c r="D9" s="92"/>
      <c r="E9" s="92"/>
      <c r="F9" s="92"/>
      <c r="G9" s="91"/>
      <c r="H9" s="91"/>
      <c r="I9" s="93"/>
    </row>
    <row r="10" spans="1:9">
      <c r="B10" s="30"/>
      <c r="C10" s="30"/>
      <c r="D10" s="30"/>
      <c r="E10" s="30"/>
    </row>
  </sheetData>
  <mergeCells count="12">
    <mergeCell ref="G4:H4"/>
    <mergeCell ref="I4:I6"/>
    <mergeCell ref="A1:I1"/>
    <mergeCell ref="C2:I2"/>
    <mergeCell ref="A2:B2"/>
    <mergeCell ref="B3:I3"/>
    <mergeCell ref="A4:A6"/>
    <mergeCell ref="B4:B6"/>
    <mergeCell ref="C4:C6"/>
    <mergeCell ref="D4:D6"/>
    <mergeCell ref="E4:E5"/>
    <mergeCell ref="F4:F5"/>
  </mergeCells>
  <conditionalFormatting sqref="A7:E7 G7:I7">
    <cfRule type="containsBlanks" dxfId="16" priority="8">
      <formula>LEN(TRIM(A7))=0</formula>
    </cfRule>
  </conditionalFormatting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="80" zoomScaleNormal="80" workbookViewId="0">
      <pane ySplit="6" topLeftCell="A7" activePane="bottomLeft" state="frozen"/>
      <selection sqref="A1:F1"/>
      <selection pane="bottomLeft" activeCell="B7" sqref="B7:I7"/>
    </sheetView>
  </sheetViews>
  <sheetFormatPr defaultColWidth="8.7265625" defaultRowHeight="15.5"/>
  <cols>
    <col min="1" max="1" width="6" style="6" customWidth="1"/>
    <col min="2" max="2" width="39.26953125" style="6" customWidth="1"/>
    <col min="3" max="3" width="10.1796875" style="6" customWidth="1"/>
    <col min="4" max="4" width="10.1796875" style="95" customWidth="1"/>
    <col min="5" max="5" width="16.1796875" style="95" customWidth="1"/>
    <col min="6" max="6" width="16.81640625" style="95" customWidth="1"/>
    <col min="7" max="7" width="20.26953125" style="6" customWidth="1"/>
    <col min="8" max="8" width="24.26953125" style="6" customWidth="1"/>
    <col min="9" max="9" width="38.81640625" style="96" customWidth="1"/>
    <col min="10" max="10" width="12.453125" style="6" customWidth="1"/>
    <col min="11" max="16384" width="8.7265625" style="6"/>
  </cols>
  <sheetData>
    <row r="1" spans="1:13" s="30" customFormat="1" ht="18" customHeight="1">
      <c r="A1" s="256" t="s">
        <v>24</v>
      </c>
      <c r="B1" s="256"/>
      <c r="C1" s="256"/>
      <c r="D1" s="256"/>
      <c r="E1" s="256"/>
      <c r="F1" s="256"/>
      <c r="G1" s="256"/>
      <c r="H1" s="256"/>
      <c r="I1" s="256"/>
      <c r="J1" s="83"/>
      <c r="K1" s="83"/>
    </row>
    <row r="2" spans="1:13" s="30" customFormat="1" ht="27.75" customHeight="1">
      <c r="A2" s="260" t="s">
        <v>45</v>
      </c>
      <c r="B2" s="260"/>
      <c r="C2" s="265" t="s">
        <v>83</v>
      </c>
      <c r="D2" s="265"/>
      <c r="E2" s="265"/>
      <c r="F2" s="265"/>
      <c r="G2" s="265"/>
      <c r="H2" s="265"/>
      <c r="I2" s="265"/>
      <c r="J2" s="83"/>
      <c r="K2" s="83"/>
    </row>
    <row r="3" spans="1:13" s="30" customFormat="1" ht="16" thickBot="1">
      <c r="B3" s="266"/>
      <c r="C3" s="266"/>
      <c r="D3" s="266"/>
      <c r="E3" s="266"/>
      <c r="F3" s="266"/>
      <c r="G3" s="266"/>
      <c r="H3" s="266"/>
      <c r="I3" s="266"/>
      <c r="J3" s="83"/>
      <c r="K3" s="83"/>
    </row>
    <row r="4" spans="1:13" ht="20.149999999999999" customHeight="1" thickBot="1">
      <c r="A4" s="267" t="s">
        <v>43</v>
      </c>
      <c r="B4" s="267" t="s">
        <v>33</v>
      </c>
      <c r="C4" s="267" t="s">
        <v>10</v>
      </c>
      <c r="D4" s="267" t="s">
        <v>8</v>
      </c>
      <c r="E4" s="267" t="s">
        <v>11</v>
      </c>
      <c r="F4" s="267" t="s">
        <v>5</v>
      </c>
      <c r="G4" s="263" t="s">
        <v>25</v>
      </c>
      <c r="H4" s="264"/>
      <c r="I4" s="267" t="s">
        <v>30</v>
      </c>
    </row>
    <row r="5" spans="1:13" ht="101.25" customHeight="1" thickBot="1">
      <c r="A5" s="268"/>
      <c r="B5" s="268"/>
      <c r="C5" s="268"/>
      <c r="D5" s="268"/>
      <c r="E5" s="277"/>
      <c r="F5" s="277"/>
      <c r="G5" s="54" t="s">
        <v>44</v>
      </c>
      <c r="H5" s="84" t="s">
        <v>21</v>
      </c>
      <c r="I5" s="268"/>
    </row>
    <row r="6" spans="1:13" ht="15" customHeight="1" thickBot="1">
      <c r="A6" s="269"/>
      <c r="B6" s="269"/>
      <c r="C6" s="269"/>
      <c r="D6" s="269"/>
      <c r="E6" s="56" t="s">
        <v>0</v>
      </c>
      <c r="F6" s="56" t="s">
        <v>0</v>
      </c>
      <c r="G6" s="56" t="s">
        <v>0</v>
      </c>
      <c r="H6" s="57" t="s">
        <v>0</v>
      </c>
      <c r="I6" s="269"/>
    </row>
    <row r="7" spans="1:13" s="88" customFormat="1" ht="63.75" customHeight="1">
      <c r="A7" s="86"/>
      <c r="B7" s="156" t="s">
        <v>137</v>
      </c>
      <c r="C7" s="155" t="s">
        <v>9</v>
      </c>
      <c r="D7" s="155">
        <v>1</v>
      </c>
      <c r="E7" s="157">
        <v>962500</v>
      </c>
      <c r="F7" s="157">
        <f>G7+H7</f>
        <v>962500</v>
      </c>
      <c r="G7" s="157">
        <v>570000</v>
      </c>
      <c r="H7" s="159">
        <v>392500</v>
      </c>
      <c r="I7" s="219" t="s">
        <v>138</v>
      </c>
      <c r="J7" s="40"/>
    </row>
    <row r="8" spans="1:13" s="88" customFormat="1" ht="35.25" customHeight="1">
      <c r="A8" s="122"/>
      <c r="B8" s="122"/>
      <c r="C8" s="41"/>
      <c r="D8" s="41"/>
      <c r="E8" s="42"/>
      <c r="F8" s="118"/>
      <c r="G8" s="42"/>
      <c r="H8" s="43"/>
      <c r="I8" s="44"/>
      <c r="J8" s="40"/>
    </row>
    <row r="9" spans="1:13" s="88" customFormat="1" ht="19.5" customHeight="1">
      <c r="A9" s="126"/>
      <c r="B9" s="126"/>
      <c r="C9" s="127"/>
      <c r="D9" s="127"/>
      <c r="E9" s="128"/>
      <c r="F9" s="118"/>
      <c r="G9" s="128"/>
      <c r="H9" s="128"/>
      <c r="I9" s="129"/>
      <c r="J9" s="40"/>
    </row>
    <row r="10" spans="1:13" s="88" customFormat="1" ht="18" customHeight="1">
      <c r="A10" s="126"/>
      <c r="B10" s="126"/>
      <c r="C10" s="127"/>
      <c r="D10" s="127"/>
      <c r="E10" s="128"/>
      <c r="F10" s="118"/>
      <c r="G10" s="128"/>
      <c r="H10" s="128"/>
      <c r="I10" s="129"/>
      <c r="J10" s="40"/>
    </row>
    <row r="11" spans="1:13" ht="16" thickBot="1">
      <c r="A11" s="126"/>
      <c r="B11" s="126"/>
      <c r="C11" s="126"/>
      <c r="D11" s="126"/>
      <c r="E11" s="126"/>
      <c r="F11" s="118"/>
      <c r="G11" s="126"/>
      <c r="H11" s="126"/>
      <c r="I11" s="130"/>
      <c r="J11" s="30"/>
    </row>
    <row r="12" spans="1:13" ht="16" thickBot="1">
      <c r="A12" s="125"/>
      <c r="B12" s="27" t="s">
        <v>7</v>
      </c>
      <c r="C12" s="7"/>
      <c r="D12" s="7"/>
      <c r="E12" s="46"/>
      <c r="F12" s="67">
        <f>SUM(F7:F11)</f>
        <v>962500</v>
      </c>
      <c r="G12" s="46">
        <f>SUM(G7:G11)</f>
        <v>570000</v>
      </c>
      <c r="H12" s="51">
        <f>SUM(H7:H11)</f>
        <v>392500</v>
      </c>
      <c r="I12" s="90"/>
    </row>
    <row r="13" spans="1:13">
      <c r="B13" s="91"/>
      <c r="C13" s="91"/>
      <c r="D13" s="92"/>
      <c r="E13" s="92"/>
      <c r="F13" s="92"/>
      <c r="G13" s="91"/>
      <c r="H13" s="91"/>
      <c r="I13" s="93"/>
      <c r="J13" s="94"/>
      <c r="K13" s="94"/>
      <c r="L13" s="94"/>
      <c r="M13" s="94"/>
    </row>
    <row r="14" spans="1:13">
      <c r="B14" s="91"/>
      <c r="C14" s="91"/>
      <c r="D14" s="92"/>
      <c r="E14" s="92"/>
      <c r="F14" s="92"/>
      <c r="G14" s="91"/>
      <c r="H14" s="91"/>
      <c r="I14" s="93"/>
      <c r="J14" s="94"/>
      <c r="K14" s="94"/>
      <c r="L14" s="94"/>
      <c r="M14" s="94"/>
    </row>
    <row r="15" spans="1:13">
      <c r="B15" s="91"/>
      <c r="C15" s="91"/>
      <c r="D15" s="92"/>
      <c r="E15" s="92"/>
      <c r="F15" s="92"/>
      <c r="G15" s="91"/>
      <c r="H15" s="91"/>
      <c r="I15" s="93"/>
      <c r="J15" s="94"/>
      <c r="K15" s="94"/>
      <c r="L15" s="94"/>
      <c r="M15" s="94"/>
    </row>
    <row r="16" spans="1:13">
      <c r="B16" s="91"/>
      <c r="C16" s="91"/>
      <c r="D16" s="92"/>
      <c r="E16" s="92"/>
      <c r="F16" s="92"/>
      <c r="G16" s="91"/>
      <c r="H16" s="91"/>
      <c r="I16" s="93"/>
    </row>
    <row r="17" spans="2:9">
      <c r="B17" s="91"/>
      <c r="C17" s="91"/>
      <c r="D17" s="92"/>
      <c r="E17" s="92"/>
      <c r="F17" s="92"/>
      <c r="G17" s="91"/>
      <c r="H17" s="91"/>
      <c r="I17" s="93"/>
    </row>
    <row r="18" spans="2:9">
      <c r="B18" s="91"/>
      <c r="C18" s="91"/>
      <c r="D18" s="92"/>
      <c r="E18" s="92"/>
      <c r="F18" s="92"/>
      <c r="G18" s="91"/>
      <c r="H18" s="91"/>
      <c r="I18" s="93"/>
    </row>
  </sheetData>
  <mergeCells count="12">
    <mergeCell ref="A1:I1"/>
    <mergeCell ref="A2:B2"/>
    <mergeCell ref="A4:A6"/>
    <mergeCell ref="C2:I2"/>
    <mergeCell ref="B3:I3"/>
    <mergeCell ref="B4:B6"/>
    <mergeCell ref="C4:C6"/>
    <mergeCell ref="D4:D6"/>
    <mergeCell ref="E4:E5"/>
    <mergeCell ref="F4:F5"/>
    <mergeCell ref="G4:H4"/>
    <mergeCell ref="I4:I6"/>
  </mergeCells>
  <conditionalFormatting sqref="I7:I10 B7:E10 F7">
    <cfRule type="containsBlanks" dxfId="15" priority="7">
      <formula>LEN(TRIM(B7))=0</formula>
    </cfRule>
  </conditionalFormatting>
  <conditionalFormatting sqref="G7:H10">
    <cfRule type="expression" dxfId="14" priority="6">
      <formula>AND($G7=0,$H7=0)</formula>
    </cfRule>
  </conditionalFormatting>
  <conditionalFormatting sqref="A7:A10">
    <cfRule type="containsBlanks" dxfId="13" priority="5">
      <formula>LEN(TRIM(A7))=0</formula>
    </cfRule>
  </conditionalFormatting>
  <conditionalFormatting sqref="A11:E11">
    <cfRule type="containsBlanks" dxfId="12" priority="2">
      <formula>LEN(TRIM(A11))=0</formula>
    </cfRule>
  </conditionalFormatting>
  <conditionalFormatting sqref="G11:I11">
    <cfRule type="containsBlanks" dxfId="11" priority="1">
      <formula>LEN(TRIM(G11))=0</formula>
    </cfRule>
  </conditionalFormatting>
  <pageMargins left="0.39370078740157483" right="0.39370078740157483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12</vt:i4>
      </vt:variant>
    </vt:vector>
  </HeadingPairs>
  <TitlesOfParts>
    <vt:vector size="25" baseType="lpstr">
      <vt:lpstr>Сводная таблица</vt:lpstr>
      <vt:lpstr>Оплата труда НКО</vt:lpstr>
      <vt:lpstr>Оплата труда прив.спец.</vt:lpstr>
      <vt:lpstr>Административные</vt:lpstr>
      <vt:lpstr>Командировочные</vt:lpstr>
      <vt:lpstr>Транспорт</vt:lpstr>
      <vt:lpstr>Оборудование</vt:lpstr>
      <vt:lpstr>ИС</vt:lpstr>
      <vt:lpstr>Материалы</vt:lpstr>
      <vt:lpstr>Услуги</vt:lpstr>
      <vt:lpstr>Полиграфия</vt:lpstr>
      <vt:lpstr>Прочие</vt:lpstr>
      <vt:lpstr>Деятельность НКО</vt:lpstr>
      <vt:lpstr>Административные!Заголовки_для_печати</vt:lpstr>
      <vt:lpstr>Командировочные!Заголовки_для_печати</vt:lpstr>
      <vt:lpstr>Материалы!Заголовки_для_печати</vt:lpstr>
      <vt:lpstr>Оборудование!Заголовки_для_печати</vt:lpstr>
      <vt:lpstr>'Оплата труда НКО'!Заголовки_для_печати</vt:lpstr>
      <vt:lpstr>'Оплата труда прив.спец.'!Заголовки_для_печати</vt:lpstr>
      <vt:lpstr>Полиграфия!Заголовки_для_печати</vt:lpstr>
      <vt:lpstr>Прочие!Заголовки_для_печати</vt:lpstr>
      <vt:lpstr>Транспорт!Заголовки_для_печати</vt:lpstr>
      <vt:lpstr>Услуги!Заголовки_для_печати</vt:lpstr>
      <vt:lpstr>Материалы!Область_печати</vt:lpstr>
      <vt:lpstr>Оборудование!Область_печати</vt:lpstr>
    </vt:vector>
  </TitlesOfParts>
  <Company>kunn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Усольцева Анна Сергеевна</dc:creator>
  <cp:lastModifiedBy>Цветкова Алёна Анатольевна</cp:lastModifiedBy>
  <cp:lastPrinted>2023-04-09T08:45:09Z</cp:lastPrinted>
  <dcterms:created xsi:type="dcterms:W3CDTF">2021-04-11T11:14:57Z</dcterms:created>
  <dcterms:modified xsi:type="dcterms:W3CDTF">2023-05-30T18:09:17Z</dcterms:modified>
</cp:coreProperties>
</file>