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ОЛОДЕЖЬ\Добровольчество\Возраст-не помеха\"/>
    </mc:Choice>
  </mc:AlternateContent>
  <bookViews>
    <workbookView xWindow="0" yWindow="0" windowWidth="24000" windowHeight="9135" activeTab="5"/>
  </bookViews>
  <sheets>
    <sheet name="ноябрь 2023" sheetId="6" r:id="rId1"/>
    <sheet name="декабрь 2023" sheetId="5" r:id="rId2"/>
    <sheet name="январь 2023" sheetId="1" r:id="rId3"/>
    <sheet name="февраль 2023" sheetId="2" r:id="rId4"/>
    <sheet name="март 2023" sheetId="3" r:id="rId5"/>
    <sheet name="апрель 2023" sheetId="4" r:id="rId6"/>
    <sheet name="май 2023" sheetId="7" r:id="rId7"/>
  </sheets>
  <calcPr calcId="152511"/>
</workbook>
</file>

<file path=xl/calcChain.xml><?xml version="1.0" encoding="utf-8"?>
<calcChain xmlns="http://schemas.openxmlformats.org/spreadsheetml/2006/main">
  <c r="C16" i="4" l="1"/>
  <c r="C15" i="4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12" i="6" l="1"/>
  <c r="E11" i="6"/>
  <c r="E10" i="6"/>
  <c r="E9" i="6"/>
  <c r="E8" i="6"/>
  <c r="E7" i="6"/>
  <c r="E6" i="6"/>
  <c r="E5" i="6"/>
  <c r="E4" i="6"/>
  <c r="E3" i="6"/>
  <c r="E2" i="6"/>
  <c r="D3" i="4" l="1"/>
  <c r="D4" i="4"/>
  <c r="D5" i="4"/>
  <c r="D7" i="4"/>
  <c r="F12" i="3" l="1"/>
  <c r="F11" i="3"/>
  <c r="F10" i="3"/>
  <c r="F9" i="3"/>
  <c r="F8" i="3"/>
  <c r="F7" i="3"/>
  <c r="F6" i="3"/>
  <c r="F5" i="3"/>
  <c r="F4" i="3"/>
  <c r="F3" i="3"/>
  <c r="F2" i="3"/>
  <c r="D10" i="2" l="1"/>
  <c r="D9" i="2"/>
  <c r="D8" i="2"/>
  <c r="D7" i="2"/>
  <c r="D6" i="2"/>
  <c r="D5" i="2"/>
  <c r="D4" i="2"/>
  <c r="D3" i="2"/>
  <c r="D2" i="2"/>
  <c r="D2" i="1" l="1"/>
  <c r="D3" i="1"/>
  <c r="D4" i="1"/>
  <c r="D5" i="1"/>
  <c r="D6" i="1"/>
</calcChain>
</file>

<file path=xl/sharedStrings.xml><?xml version="1.0" encoding="utf-8"?>
<sst xmlns="http://schemas.openxmlformats.org/spreadsheetml/2006/main" count="240" uniqueCount="95">
  <si>
    <t>Имя</t>
  </si>
  <si>
    <t>Возраст</t>
  </si>
  <si>
    <t>Телефон</t>
  </si>
  <si>
    <t>Email</t>
  </si>
  <si>
    <t>Ссылка на профиль в vk.com</t>
  </si>
  <si>
    <t>Киселёва Ирина Дмитриевна</t>
  </si>
  <si>
    <t>konfetka1126@rambler.ru</t>
  </si>
  <si>
    <t>https://vk.com/id696973352</t>
  </si>
  <si>
    <t>Куприянова Виктория Александровна</t>
  </si>
  <si>
    <t>yplisetsky775@gmail.com</t>
  </si>
  <si>
    <t>https://m.vk.com/devochka_naruto</t>
  </si>
  <si>
    <t>Меркушева Олеся Дмитриевна</t>
  </si>
  <si>
    <t>olesakirchanova@gmail.com</t>
  </si>
  <si>
    <t>vk.com/olesamlp</t>
  </si>
  <si>
    <t>Машковцева Ирина Олеговна</t>
  </si>
  <si>
    <t>irinamashkow@gmail.com</t>
  </si>
  <si>
    <t>https://vk.com/itsirishkka</t>
  </si>
  <si>
    <t>Фетищева Диана Сергеевна</t>
  </si>
  <si>
    <t>dianafetisheva@gmail.com</t>
  </si>
  <si>
    <t>https://vk.com/dianafetisheva</t>
  </si>
  <si>
    <t>№</t>
  </si>
  <si>
    <t>Мандрик Ольга Львовна</t>
  </si>
  <si>
    <t>voronkaterina@mail.ru</t>
  </si>
  <si>
    <t>https://www.vk.com/0mandrik</t>
  </si>
  <si>
    <t>Назарова Софья Андреевна</t>
  </si>
  <si>
    <t>conya.nazarova@gmail.com</t>
  </si>
  <si>
    <t>https://www.vk.com/sluteee</t>
  </si>
  <si>
    <t>Клюкина Анастасия</t>
  </si>
  <si>
    <t>klikinaa005@gmail.com</t>
  </si>
  <si>
    <t>https://vk.com/id470082554</t>
  </si>
  <si>
    <t>Бобылев Илья Дмитриевич</t>
  </si>
  <si>
    <t>bobylevila94@gmail.com</t>
  </si>
  <si>
    <t>https://vk.com/go_pohavaem_a_to_skuchno</t>
  </si>
  <si>
    <t>Касаткина Анастасия Андреевна</t>
  </si>
  <si>
    <t>ID</t>
  </si>
  <si>
    <t>Дата рождения</t>
  </si>
  <si>
    <t>Ворончихина Анастасия Станиславовна</t>
  </si>
  <si>
    <t>voronchikhina06@mail.ru</t>
  </si>
  <si>
    <t>Крупин Денис Михайлович</t>
  </si>
  <si>
    <t>deffi.pz@gmail.com</t>
  </si>
  <si>
    <t>Крылова Анастасия Васильевна</t>
  </si>
  <si>
    <t>nastenka.krylova.06@bk.ru</t>
  </si>
  <si>
    <t>Коньков Саша Николаевич</t>
  </si>
  <si>
    <t>sasakonkov346@gmail.com</t>
  </si>
  <si>
    <t>Вершинина Анна Сергеевна</t>
  </si>
  <si>
    <t>wershanka@yandex.ru</t>
  </si>
  <si>
    <t>Станченков Максим</t>
  </si>
  <si>
    <t>feez7k@gmail.com</t>
  </si>
  <si>
    <t>Горбунова Анна Юрьевна</t>
  </si>
  <si>
    <t>annbalkov@icloud.com</t>
  </si>
  <si>
    <t>Кутергина Дарья</t>
  </si>
  <si>
    <t>darakutergina20@gmail.com</t>
  </si>
  <si>
    <t>Куприянова Виктория Александрова</t>
  </si>
  <si>
    <t>Возраст не помеха 20.04.2023</t>
  </si>
  <si>
    <t>Лапухина Анастасия Сергеевна</t>
  </si>
  <si>
    <t>https://vk.com/0mcfish0</t>
  </si>
  <si>
    <t>Шатаева Вячеслава Анатольевича</t>
  </si>
  <si>
    <t>приглашен кцсон</t>
  </si>
  <si>
    <t xml:space="preserve">Щербакова Владислава Антоновича, </t>
  </si>
  <si>
    <t>Населённый пункт</t>
  </si>
  <si>
    <t>Рейтинг</t>
  </si>
  <si>
    <t>Часов всего</t>
  </si>
  <si>
    <t>Часов у вас</t>
  </si>
  <si>
    <t>Мероприятий всего</t>
  </si>
  <si>
    <t>Россия, г Кирово-Чепецк</t>
  </si>
  <si>
    <t>5.0</t>
  </si>
  <si>
    <t>67.0</t>
  </si>
  <si>
    <t>11.0</t>
  </si>
  <si>
    <t>Кирово-Чепецк</t>
  </si>
  <si>
    <t>84.0</t>
  </si>
  <si>
    <t>0.0</t>
  </si>
  <si>
    <t>60.0</t>
  </si>
  <si>
    <t>25.0</t>
  </si>
  <si>
    <t>6.0</t>
  </si>
  <si>
    <t>38.0</t>
  </si>
  <si>
    <t>Кировская обл</t>
  </si>
  <si>
    <t>г Кирово-Чепецк</t>
  </si>
  <si>
    <t>10.0</t>
  </si>
  <si>
    <t>ksaviera43@mail.ru</t>
  </si>
  <si>
    <t>Черемных Екатерина Николаевна</t>
  </si>
  <si>
    <t>k-chep.10school@mail.ru</t>
  </si>
  <si>
    <t>Желнина Надежда Юрьевна</t>
  </si>
  <si>
    <t>nadezdazelnina1@gmail.com</t>
  </si>
  <si>
    <t>Филина Виктория Сергеевна</t>
  </si>
  <si>
    <t>viktoria.filina04@gmail.com</t>
  </si>
  <si>
    <t>Вотчинникова Алина Олеговна</t>
  </si>
  <si>
    <t>lyudmila-votchinnikova@mail.ru</t>
  </si>
  <si>
    <t>Кутергина Дарья Дмитриевна</t>
  </si>
  <si>
    <t xml:space="preserve">Волонтеры </t>
  </si>
  <si>
    <t>Граждане</t>
  </si>
  <si>
    <t>всего</t>
  </si>
  <si>
    <t>волонтеры</t>
  </si>
  <si>
    <t>граждане</t>
  </si>
  <si>
    <t>пожил.37+ОВЗ.30</t>
  </si>
  <si>
    <t>предварительно на 24.05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</si>
</sst>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18" fillId="0" borderId="10" xfId="42" applyBorder="1"/>
    <xf numFmtId="0" fontId="19" fillId="0" borderId="10" xfId="0" applyFont="1" applyBorder="1"/>
    <xf numFmtId="14" fontId="19" fillId="0" borderId="10" xfId="0" applyNumberFormat="1" applyFont="1" applyBorder="1"/>
    <xf numFmtId="0" fontId="16" fillId="0" borderId="10" xfId="0" applyFont="1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10" xfId="0" applyFont="1" applyBorder="1" applyAlignment="1">
      <alignment horizontal="center"/>
    </xf>
    <xf numFmtId="0" fontId="18" fillId="0" borderId="10" xfId="42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12" xfId="0" applyFont="1" applyBorder="1" applyAlignment="1">
      <alignment horizontal="left"/>
    </xf>
    <xf numFmtId="0" fontId="21" fillId="0" borderId="10" xfId="0" applyFont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ez7k@gmail.com" TargetMode="External"/><Relationship Id="rId3" Type="http://schemas.openxmlformats.org/officeDocument/2006/relationships/hyperlink" Target="mailto:nastenka.krylova.06@bk.ru" TargetMode="External"/><Relationship Id="rId7" Type="http://schemas.openxmlformats.org/officeDocument/2006/relationships/hyperlink" Target="mailto:bobylevila94@gmail.com" TargetMode="External"/><Relationship Id="rId2" Type="http://schemas.openxmlformats.org/officeDocument/2006/relationships/hyperlink" Target="mailto:deffi.pz@gmail.com" TargetMode="External"/><Relationship Id="rId1" Type="http://schemas.openxmlformats.org/officeDocument/2006/relationships/hyperlink" Target="mailto:voronchikhina06@mail.ru" TargetMode="External"/><Relationship Id="rId6" Type="http://schemas.openxmlformats.org/officeDocument/2006/relationships/hyperlink" Target="mailto:wershanka@yandex.ru" TargetMode="External"/><Relationship Id="rId11" Type="http://schemas.openxmlformats.org/officeDocument/2006/relationships/hyperlink" Target="mailto:yplisetsky775@gmail.com" TargetMode="External"/><Relationship Id="rId5" Type="http://schemas.openxmlformats.org/officeDocument/2006/relationships/hyperlink" Target="mailto:sasakonkov346@gmail.com" TargetMode="External"/><Relationship Id="rId10" Type="http://schemas.openxmlformats.org/officeDocument/2006/relationships/hyperlink" Target="mailto:darakutergina20@gmail.com" TargetMode="External"/><Relationship Id="rId4" Type="http://schemas.openxmlformats.org/officeDocument/2006/relationships/hyperlink" Target="mailto:voronkaterina@mail.ru" TargetMode="External"/><Relationship Id="rId9" Type="http://schemas.openxmlformats.org/officeDocument/2006/relationships/hyperlink" Target="mailto:annbalkov@icloud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yudmila-votchinnikova@mail.ru" TargetMode="External"/><Relationship Id="rId13" Type="http://schemas.openxmlformats.org/officeDocument/2006/relationships/hyperlink" Target="mailto:bobylevila94@gmail.com" TargetMode="External"/><Relationship Id="rId3" Type="http://schemas.openxmlformats.org/officeDocument/2006/relationships/hyperlink" Target="mailto:k-chep.10school@mail.ru" TargetMode="External"/><Relationship Id="rId7" Type="http://schemas.openxmlformats.org/officeDocument/2006/relationships/hyperlink" Target="mailto:viktoria.filina04@gmail.com" TargetMode="External"/><Relationship Id="rId12" Type="http://schemas.openxmlformats.org/officeDocument/2006/relationships/hyperlink" Target="mailto:olesakirchanova@gmail.com" TargetMode="External"/><Relationship Id="rId2" Type="http://schemas.openxmlformats.org/officeDocument/2006/relationships/hyperlink" Target="mailto:voronkaterina@mail.ru" TargetMode="External"/><Relationship Id="rId1" Type="http://schemas.openxmlformats.org/officeDocument/2006/relationships/hyperlink" Target="mailto:wershanka@yandex.ru" TargetMode="External"/><Relationship Id="rId6" Type="http://schemas.openxmlformats.org/officeDocument/2006/relationships/hyperlink" Target="mailto:nadezdazelnina1@gmail.com" TargetMode="External"/><Relationship Id="rId11" Type="http://schemas.openxmlformats.org/officeDocument/2006/relationships/hyperlink" Target="mailto:yplisetsky775@gmail.com" TargetMode="External"/><Relationship Id="rId5" Type="http://schemas.openxmlformats.org/officeDocument/2006/relationships/hyperlink" Target="mailto:nastenka.krylova.06@bk.ru" TargetMode="External"/><Relationship Id="rId15" Type="http://schemas.openxmlformats.org/officeDocument/2006/relationships/hyperlink" Target="mailto:feez7k@gmail.com" TargetMode="External"/><Relationship Id="rId10" Type="http://schemas.openxmlformats.org/officeDocument/2006/relationships/hyperlink" Target="mailto:darakutergina20@gmail.com" TargetMode="External"/><Relationship Id="rId4" Type="http://schemas.openxmlformats.org/officeDocument/2006/relationships/hyperlink" Target="mailto:deffi.pz@gmail.com" TargetMode="External"/><Relationship Id="rId9" Type="http://schemas.openxmlformats.org/officeDocument/2006/relationships/hyperlink" Target="mailto:sasakonkov346@gmail.com" TargetMode="External"/><Relationship Id="rId14" Type="http://schemas.openxmlformats.org/officeDocument/2006/relationships/hyperlink" Target="mailto:irinamashkow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itsirishkka" TargetMode="External"/><Relationship Id="rId2" Type="http://schemas.openxmlformats.org/officeDocument/2006/relationships/hyperlink" Target="https://m.vk.com/devochka_naruto" TargetMode="External"/><Relationship Id="rId1" Type="http://schemas.openxmlformats.org/officeDocument/2006/relationships/hyperlink" Target="https://vk.com/id696973352" TargetMode="External"/><Relationship Id="rId4" Type="http://schemas.openxmlformats.org/officeDocument/2006/relationships/hyperlink" Target="https://vk.com/dianafetishev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.vk.com/devochka_naruto" TargetMode="External"/><Relationship Id="rId2" Type="http://schemas.openxmlformats.org/officeDocument/2006/relationships/hyperlink" Target="mailto:klikinaa005@gmail.com" TargetMode="External"/><Relationship Id="rId1" Type="http://schemas.openxmlformats.org/officeDocument/2006/relationships/hyperlink" Target="https://vk.com/dianafetisheva" TargetMode="External"/><Relationship Id="rId5" Type="http://schemas.openxmlformats.org/officeDocument/2006/relationships/hyperlink" Target="https://vk.com/id696973352" TargetMode="External"/><Relationship Id="rId4" Type="http://schemas.openxmlformats.org/officeDocument/2006/relationships/hyperlink" Target="https://vk.com/id470082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7" sqref="B17"/>
    </sheetView>
  </sheetViews>
  <sheetFormatPr defaultRowHeight="26.25" customHeight="1" x14ac:dyDescent="0.25"/>
  <cols>
    <col min="2" max="2" width="37.5703125" bestFit="1" customWidth="1"/>
    <col min="3" max="3" width="8" bestFit="1" customWidth="1"/>
    <col min="4" max="4" width="23.85546875" bestFit="1" customWidth="1"/>
    <col min="5" max="5" width="16" bestFit="1" customWidth="1"/>
    <col min="6" max="6" width="25.7109375" bestFit="1" customWidth="1"/>
    <col min="7" max="7" width="8.28515625" bestFit="1" customWidth="1"/>
    <col min="8" max="8" width="11.42578125" bestFit="1" customWidth="1"/>
    <col min="9" max="9" width="10.85546875" bestFit="1" customWidth="1"/>
    <col min="10" max="10" width="19.28515625" bestFit="1" customWidth="1"/>
  </cols>
  <sheetData>
    <row r="1" spans="1:10" ht="15" x14ac:dyDescent="0.25">
      <c r="A1" t="s">
        <v>20</v>
      </c>
      <c r="B1" s="6" t="s">
        <v>0</v>
      </c>
      <c r="C1" s="6" t="s">
        <v>1</v>
      </c>
      <c r="D1" s="6" t="s">
        <v>59</v>
      </c>
      <c r="E1" s="6" t="s">
        <v>2</v>
      </c>
      <c r="F1" s="6" t="s">
        <v>3</v>
      </c>
      <c r="G1" s="6" t="s">
        <v>60</v>
      </c>
      <c r="H1" s="6" t="s">
        <v>61</v>
      </c>
      <c r="I1" s="6" t="s">
        <v>62</v>
      </c>
      <c r="J1" s="6" t="s">
        <v>63</v>
      </c>
    </row>
    <row r="2" spans="1:10" ht="15" x14ac:dyDescent="0.25">
      <c r="A2" s="1">
        <v>1</v>
      </c>
      <c r="B2" s="5" t="s">
        <v>36</v>
      </c>
      <c r="C2" s="1">
        <v>15</v>
      </c>
      <c r="D2" s="1" t="s">
        <v>64</v>
      </c>
      <c r="E2" s="1" t="str">
        <f>"+7-909-718-69-55"</f>
        <v>+7-909-718-69-55</v>
      </c>
      <c r="F2" s="2" t="s">
        <v>37</v>
      </c>
      <c r="G2" s="1" t="s">
        <v>65</v>
      </c>
      <c r="H2" s="1" t="s">
        <v>66</v>
      </c>
      <c r="I2" s="1" t="s">
        <v>67</v>
      </c>
      <c r="J2" s="1">
        <v>17</v>
      </c>
    </row>
    <row r="3" spans="1:10" ht="15" x14ac:dyDescent="0.25">
      <c r="A3" s="1">
        <v>2</v>
      </c>
      <c r="B3" s="5" t="s">
        <v>38</v>
      </c>
      <c r="C3" s="1">
        <v>16</v>
      </c>
      <c r="D3" s="1" t="s">
        <v>68</v>
      </c>
      <c r="E3" s="1" t="str">
        <f>"+8-919-529-82-56"</f>
        <v>+8-919-529-82-56</v>
      </c>
      <c r="F3" s="2" t="s">
        <v>39</v>
      </c>
      <c r="G3" s="1" t="s">
        <v>65</v>
      </c>
      <c r="H3" s="1" t="s">
        <v>69</v>
      </c>
      <c r="I3" s="1" t="s">
        <v>70</v>
      </c>
      <c r="J3" s="1">
        <v>16</v>
      </c>
    </row>
    <row r="4" spans="1:10" ht="15" x14ac:dyDescent="0.25">
      <c r="A4" s="1">
        <v>3</v>
      </c>
      <c r="B4" s="5" t="s">
        <v>40</v>
      </c>
      <c r="C4" s="1">
        <v>16</v>
      </c>
      <c r="D4" s="1" t="s">
        <v>68</v>
      </c>
      <c r="E4" s="1" t="str">
        <f>"+7-922-664-86-89"</f>
        <v>+7-922-664-86-89</v>
      </c>
      <c r="F4" s="2" t="s">
        <v>41</v>
      </c>
      <c r="G4" s="1" t="s">
        <v>65</v>
      </c>
      <c r="H4" s="1" t="s">
        <v>71</v>
      </c>
      <c r="I4" s="1" t="s">
        <v>70</v>
      </c>
      <c r="J4" s="1">
        <v>11</v>
      </c>
    </row>
    <row r="5" spans="1:10" ht="15" x14ac:dyDescent="0.25">
      <c r="A5" s="1">
        <v>4</v>
      </c>
      <c r="B5" s="5" t="s">
        <v>21</v>
      </c>
      <c r="C5" s="1">
        <v>11</v>
      </c>
      <c r="D5" s="1" t="s">
        <v>64</v>
      </c>
      <c r="E5" s="1" t="str">
        <f>"+7-953-688-66-91"</f>
        <v>+7-953-688-66-91</v>
      </c>
      <c r="F5" s="2" t="s">
        <v>22</v>
      </c>
      <c r="G5" s="1" t="s">
        <v>65</v>
      </c>
      <c r="H5" s="1" t="s">
        <v>72</v>
      </c>
      <c r="I5" s="1" t="s">
        <v>73</v>
      </c>
      <c r="J5" s="1">
        <v>6</v>
      </c>
    </row>
    <row r="6" spans="1:10" ht="15" x14ac:dyDescent="0.25">
      <c r="A6" s="1">
        <v>5</v>
      </c>
      <c r="B6" s="5" t="s">
        <v>42</v>
      </c>
      <c r="C6" s="1">
        <v>16</v>
      </c>
      <c r="D6" s="1" t="s">
        <v>68</v>
      </c>
      <c r="E6" s="1" t="str">
        <f>"+7-982-380-00-64"</f>
        <v>+7-982-380-00-64</v>
      </c>
      <c r="F6" s="2" t="s">
        <v>43</v>
      </c>
      <c r="G6" s="1" t="s">
        <v>65</v>
      </c>
      <c r="H6" s="1" t="s">
        <v>74</v>
      </c>
      <c r="I6" s="1" t="s">
        <v>70</v>
      </c>
      <c r="J6" s="1">
        <v>8</v>
      </c>
    </row>
    <row r="7" spans="1:10" ht="15" x14ac:dyDescent="0.25">
      <c r="A7" s="1">
        <v>6</v>
      </c>
      <c r="B7" s="5" t="s">
        <v>44</v>
      </c>
      <c r="C7" s="1">
        <v>24</v>
      </c>
      <c r="D7" s="1" t="s">
        <v>68</v>
      </c>
      <c r="E7" s="1" t="str">
        <f>"+7-996-529-31-84"</f>
        <v>+7-996-529-31-84</v>
      </c>
      <c r="F7" s="2" t="s">
        <v>45</v>
      </c>
      <c r="G7" s="1"/>
      <c r="H7" s="1" t="s">
        <v>70</v>
      </c>
      <c r="I7" s="1" t="s">
        <v>70</v>
      </c>
      <c r="J7" s="1">
        <v>0</v>
      </c>
    </row>
    <row r="8" spans="1:10" ht="15" x14ac:dyDescent="0.25">
      <c r="A8" s="1">
        <v>7</v>
      </c>
      <c r="B8" s="5" t="s">
        <v>30</v>
      </c>
      <c r="C8" s="1">
        <v>17</v>
      </c>
      <c r="D8" s="1" t="s">
        <v>68</v>
      </c>
      <c r="E8" s="1" t="str">
        <f>"+7-953-688-89-91"</f>
        <v>+7-953-688-89-91</v>
      </c>
      <c r="F8" s="2" t="s">
        <v>31</v>
      </c>
      <c r="G8" s="1"/>
      <c r="H8" s="1" t="s">
        <v>70</v>
      </c>
      <c r="I8" s="1" t="s">
        <v>70</v>
      </c>
      <c r="J8" s="1">
        <v>0</v>
      </c>
    </row>
    <row r="9" spans="1:10" ht="15" x14ac:dyDescent="0.25">
      <c r="A9" s="1">
        <v>8</v>
      </c>
      <c r="B9" s="5" t="s">
        <v>46</v>
      </c>
      <c r="C9" s="1">
        <v>17</v>
      </c>
      <c r="D9" s="1" t="s">
        <v>75</v>
      </c>
      <c r="E9" s="1" t="str">
        <f>""</f>
        <v/>
      </c>
      <c r="F9" s="2" t="s">
        <v>47</v>
      </c>
      <c r="G9" s="1"/>
      <c r="H9" s="1" t="s">
        <v>70</v>
      </c>
      <c r="I9" s="1" t="s">
        <v>70</v>
      </c>
      <c r="J9" s="1">
        <v>0</v>
      </c>
    </row>
    <row r="10" spans="1:10" ht="15" x14ac:dyDescent="0.25">
      <c r="A10" s="1">
        <v>9</v>
      </c>
      <c r="B10" s="5" t="s">
        <v>48</v>
      </c>
      <c r="C10" s="1">
        <v>17</v>
      </c>
      <c r="D10" s="1" t="s">
        <v>68</v>
      </c>
      <c r="E10" s="1" t="str">
        <f>"+7-982-392-20-38"</f>
        <v>+7-982-392-20-38</v>
      </c>
      <c r="F10" s="2" t="s">
        <v>49</v>
      </c>
      <c r="G10" s="1"/>
      <c r="H10" s="1" t="s">
        <v>70</v>
      </c>
      <c r="I10" s="1" t="s">
        <v>70</v>
      </c>
      <c r="J10" s="1">
        <v>0</v>
      </c>
    </row>
    <row r="11" spans="1:10" ht="15" x14ac:dyDescent="0.25">
      <c r="A11" s="1">
        <v>10</v>
      </c>
      <c r="B11" s="1" t="s">
        <v>50</v>
      </c>
      <c r="C11" s="1">
        <v>15</v>
      </c>
      <c r="D11" s="1" t="s">
        <v>64</v>
      </c>
      <c r="E11" s="1" t="str">
        <f>"+7-958-547-67-01"</f>
        <v>+7-958-547-67-01</v>
      </c>
      <c r="F11" s="2" t="s">
        <v>51</v>
      </c>
      <c r="G11" s="1"/>
      <c r="H11" s="1" t="s">
        <v>70</v>
      </c>
      <c r="I11" s="1" t="s">
        <v>70</v>
      </c>
      <c r="J11" s="1">
        <v>0</v>
      </c>
    </row>
    <row r="12" spans="1:10" ht="15" x14ac:dyDescent="0.25">
      <c r="A12" s="1">
        <v>11</v>
      </c>
      <c r="B12" s="1" t="s">
        <v>52</v>
      </c>
      <c r="C12" s="1">
        <v>18</v>
      </c>
      <c r="D12" s="1" t="s">
        <v>76</v>
      </c>
      <c r="E12" s="1" t="str">
        <f>"+7-963-886-81-48"</f>
        <v>+7-963-886-81-48</v>
      </c>
      <c r="F12" s="2" t="s">
        <v>9</v>
      </c>
      <c r="G12" s="1" t="s">
        <v>65</v>
      </c>
      <c r="H12" s="1" t="s">
        <v>77</v>
      </c>
      <c r="I12" s="1" t="s">
        <v>70</v>
      </c>
      <c r="J12" s="1">
        <v>2</v>
      </c>
    </row>
    <row r="14" spans="1:10" ht="26.25" customHeight="1" x14ac:dyDescent="0.25">
      <c r="B14" s="1" t="s">
        <v>88</v>
      </c>
      <c r="C14" s="1">
        <v>11</v>
      </c>
    </row>
    <row r="15" spans="1:10" ht="26.25" customHeight="1" x14ac:dyDescent="0.25">
      <c r="B15" s="1" t="s">
        <v>89</v>
      </c>
      <c r="C15" s="1">
        <v>10</v>
      </c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7" workbookViewId="0">
      <selection activeCell="B19" sqref="B19:C20"/>
    </sheetView>
  </sheetViews>
  <sheetFormatPr defaultRowHeight="25.5" customHeight="1" x14ac:dyDescent="0.25"/>
  <cols>
    <col min="1" max="1" width="9.140625" style="8"/>
    <col min="2" max="2" width="45.140625" style="8" bestFit="1" customWidth="1"/>
    <col min="3" max="3" width="11.28515625" style="11" bestFit="1" customWidth="1"/>
    <col min="4" max="4" width="20.7109375" style="11" bestFit="1" customWidth="1"/>
    <col min="5" max="5" width="36.28515625" style="11" bestFit="1" customWidth="1"/>
    <col min="6" max="6" width="11.5703125" style="11" bestFit="1" customWidth="1"/>
    <col min="7" max="16384" width="9.140625" style="8"/>
  </cols>
  <sheetData>
    <row r="1" spans="1:6" ht="20.25" x14ac:dyDescent="0.3">
      <c r="A1" s="13"/>
      <c r="B1" s="7" t="s">
        <v>0</v>
      </c>
      <c r="C1" s="7" t="s">
        <v>1</v>
      </c>
      <c r="D1" s="7" t="s">
        <v>2</v>
      </c>
      <c r="E1" s="7" t="s">
        <v>3</v>
      </c>
      <c r="F1" s="7" t="s">
        <v>60</v>
      </c>
    </row>
    <row r="2" spans="1:6" ht="18.75" x14ac:dyDescent="0.3">
      <c r="A2" s="13">
        <v>1</v>
      </c>
      <c r="B2" s="12" t="s">
        <v>33</v>
      </c>
      <c r="C2" s="9">
        <v>40</v>
      </c>
      <c r="D2" s="9" t="str">
        <f>"+7-953-137-76-72"</f>
        <v>+7-953-137-76-72</v>
      </c>
      <c r="E2" s="9" t="s">
        <v>78</v>
      </c>
      <c r="F2" s="9" t="s">
        <v>65</v>
      </c>
    </row>
    <row r="3" spans="1:6" ht="18.75" x14ac:dyDescent="0.3">
      <c r="A3" s="13">
        <v>2</v>
      </c>
      <c r="B3" s="12" t="s">
        <v>44</v>
      </c>
      <c r="C3" s="9">
        <v>24</v>
      </c>
      <c r="D3" s="9" t="str">
        <f>"+7-996-529-31-84"</f>
        <v>+7-996-529-31-84</v>
      </c>
      <c r="E3" s="10" t="s">
        <v>45</v>
      </c>
      <c r="F3" s="9" t="s">
        <v>65</v>
      </c>
    </row>
    <row r="4" spans="1:6" ht="18.75" x14ac:dyDescent="0.3">
      <c r="A4" s="13">
        <v>4</v>
      </c>
      <c r="B4" s="12" t="s">
        <v>21</v>
      </c>
      <c r="C4" s="9">
        <v>11</v>
      </c>
      <c r="D4" s="9" t="str">
        <f>"+7-953-688-66-91"</f>
        <v>+7-953-688-66-91</v>
      </c>
      <c r="E4" s="10" t="s">
        <v>22</v>
      </c>
      <c r="F4" s="9" t="s">
        <v>65</v>
      </c>
    </row>
    <row r="5" spans="1:6" ht="18.75" x14ac:dyDescent="0.3">
      <c r="A5" s="13">
        <v>5</v>
      </c>
      <c r="B5" s="12" t="s">
        <v>79</v>
      </c>
      <c r="C5" s="9">
        <v>35</v>
      </c>
      <c r="D5" s="9" t="str">
        <f>"+7-953-134-81-20"</f>
        <v>+7-953-134-81-20</v>
      </c>
      <c r="E5" s="10" t="s">
        <v>80</v>
      </c>
      <c r="F5" s="9" t="s">
        <v>65</v>
      </c>
    </row>
    <row r="6" spans="1:6" ht="18.75" x14ac:dyDescent="0.3">
      <c r="A6" s="13">
        <v>6</v>
      </c>
      <c r="B6" s="12" t="s">
        <v>38</v>
      </c>
      <c r="C6" s="9">
        <v>16</v>
      </c>
      <c r="D6" s="9" t="str">
        <f>"+7-919-529-82-56"</f>
        <v>+7-919-529-82-56</v>
      </c>
      <c r="E6" s="10" t="s">
        <v>39</v>
      </c>
      <c r="F6" s="9" t="s">
        <v>65</v>
      </c>
    </row>
    <row r="7" spans="1:6" ht="18.75" x14ac:dyDescent="0.3">
      <c r="A7" s="13">
        <v>7</v>
      </c>
      <c r="B7" s="12" t="s">
        <v>40</v>
      </c>
      <c r="C7" s="9">
        <v>16</v>
      </c>
      <c r="D7" s="9" t="str">
        <f>"+7-922-664-86-89"</f>
        <v>+7-922-664-86-89</v>
      </c>
      <c r="E7" s="10" t="s">
        <v>41</v>
      </c>
      <c r="F7" s="9" t="s">
        <v>65</v>
      </c>
    </row>
    <row r="8" spans="1:6" ht="18.75" x14ac:dyDescent="0.3">
      <c r="A8" s="13">
        <v>8</v>
      </c>
      <c r="B8" s="12" t="s">
        <v>81</v>
      </c>
      <c r="C8" s="9">
        <v>17</v>
      </c>
      <c r="D8" s="9" t="str">
        <f>"+7-901-449-26-73"</f>
        <v>+7-901-449-26-73</v>
      </c>
      <c r="E8" s="10" t="s">
        <v>82</v>
      </c>
      <c r="F8" s="9"/>
    </row>
    <row r="9" spans="1:6" ht="18.75" x14ac:dyDescent="0.3">
      <c r="A9" s="13">
        <v>9</v>
      </c>
      <c r="B9" s="12" t="s">
        <v>83</v>
      </c>
      <c r="C9" s="9">
        <v>16</v>
      </c>
      <c r="D9" s="9" t="str">
        <f>"+7-909-131-47-02"</f>
        <v>+7-909-131-47-02</v>
      </c>
      <c r="E9" s="10" t="s">
        <v>84</v>
      </c>
      <c r="F9" s="9" t="s">
        <v>65</v>
      </c>
    </row>
    <row r="10" spans="1:6" ht="18.75" x14ac:dyDescent="0.3">
      <c r="A10" s="13">
        <v>10</v>
      </c>
      <c r="B10" s="12" t="s">
        <v>85</v>
      </c>
      <c r="C10" s="9">
        <v>12</v>
      </c>
      <c r="D10" s="9" t="str">
        <f>"+7-953-694-90-60"</f>
        <v>+7-953-694-90-60</v>
      </c>
      <c r="E10" s="10" t="s">
        <v>86</v>
      </c>
      <c r="F10" s="9" t="s">
        <v>65</v>
      </c>
    </row>
    <row r="11" spans="1:6" ht="18.75" x14ac:dyDescent="0.3">
      <c r="A11" s="13">
        <v>11</v>
      </c>
      <c r="B11" s="12" t="s">
        <v>42</v>
      </c>
      <c r="C11" s="9">
        <v>16</v>
      </c>
      <c r="D11" s="9" t="str">
        <f>"+7-982-380-00-64"</f>
        <v>+7-982-380-00-64</v>
      </c>
      <c r="E11" s="10" t="s">
        <v>43</v>
      </c>
      <c r="F11" s="9" t="s">
        <v>65</v>
      </c>
    </row>
    <row r="12" spans="1:6" ht="18.75" x14ac:dyDescent="0.3">
      <c r="A12" s="13">
        <v>12</v>
      </c>
      <c r="B12" s="12" t="s">
        <v>87</v>
      </c>
      <c r="C12" s="9">
        <v>15</v>
      </c>
      <c r="D12" s="9" t="str">
        <f>"+7-958-547-67-01"</f>
        <v>+7-958-547-67-01</v>
      </c>
      <c r="E12" s="10" t="s">
        <v>51</v>
      </c>
      <c r="F12" s="9"/>
    </row>
    <row r="13" spans="1:6" ht="18.75" x14ac:dyDescent="0.3">
      <c r="A13" s="13">
        <v>13</v>
      </c>
      <c r="B13" s="12" t="s">
        <v>52</v>
      </c>
      <c r="C13" s="9">
        <v>18</v>
      </c>
      <c r="D13" s="9" t="str">
        <f>"+7-963-886-81-48"</f>
        <v>+7-963-886-81-48</v>
      </c>
      <c r="E13" s="10" t="s">
        <v>9</v>
      </c>
      <c r="F13" s="9" t="s">
        <v>65</v>
      </c>
    </row>
    <row r="14" spans="1:6" ht="18.75" x14ac:dyDescent="0.3">
      <c r="A14" s="13">
        <v>14</v>
      </c>
      <c r="B14" s="12" t="s">
        <v>11</v>
      </c>
      <c r="C14" s="9">
        <v>14</v>
      </c>
      <c r="D14" s="9" t="str">
        <f>"+7-953-944-96-36"</f>
        <v>+7-953-944-96-36</v>
      </c>
      <c r="E14" s="10" t="s">
        <v>12</v>
      </c>
      <c r="F14" s="9" t="s">
        <v>65</v>
      </c>
    </row>
    <row r="15" spans="1:6" ht="18.75" x14ac:dyDescent="0.3">
      <c r="A15" s="13">
        <v>15</v>
      </c>
      <c r="B15" s="12" t="s">
        <v>30</v>
      </c>
      <c r="C15" s="9">
        <v>17</v>
      </c>
      <c r="D15" s="9" t="str">
        <f>"+7-953-688-89-91"</f>
        <v>+7-953-688-89-91</v>
      </c>
      <c r="E15" s="10" t="s">
        <v>31</v>
      </c>
      <c r="F15" s="9" t="s">
        <v>65</v>
      </c>
    </row>
    <row r="16" spans="1:6" ht="18.75" x14ac:dyDescent="0.3">
      <c r="A16" s="13">
        <v>16</v>
      </c>
      <c r="B16" s="12" t="s">
        <v>14</v>
      </c>
      <c r="C16" s="9">
        <v>15</v>
      </c>
      <c r="D16" s="9" t="str">
        <f>"+7-900-527-70-35"</f>
        <v>+7-900-527-70-35</v>
      </c>
      <c r="E16" s="10" t="s">
        <v>15</v>
      </c>
      <c r="F16" s="9"/>
    </row>
    <row r="17" spans="1:6" ht="18.75" x14ac:dyDescent="0.3">
      <c r="A17" s="13">
        <v>18</v>
      </c>
      <c r="B17" s="12" t="s">
        <v>46</v>
      </c>
      <c r="C17" s="9">
        <v>17</v>
      </c>
      <c r="D17" s="9">
        <f>8-982-388-98-25</f>
        <v>-1485</v>
      </c>
      <c r="E17" s="10" t="s">
        <v>47</v>
      </c>
      <c r="F17" s="9" t="s">
        <v>65</v>
      </c>
    </row>
    <row r="19" spans="1:6" ht="25.5" customHeight="1" x14ac:dyDescent="0.25">
      <c r="B19" s="1" t="s">
        <v>88</v>
      </c>
      <c r="C19" s="1">
        <v>18</v>
      </c>
    </row>
    <row r="20" spans="1:6" ht="25.5" customHeight="1" x14ac:dyDescent="0.25">
      <c r="B20" s="1" t="s">
        <v>89</v>
      </c>
      <c r="C20" s="1">
        <v>17</v>
      </c>
    </row>
  </sheetData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8" sqref="B8:C9"/>
    </sheetView>
  </sheetViews>
  <sheetFormatPr defaultColWidth="9.28515625" defaultRowHeight="15" x14ac:dyDescent="0.25"/>
  <cols>
    <col min="2" max="2" width="36.28515625" bestFit="1" customWidth="1"/>
    <col min="3" max="3" width="8" bestFit="1" customWidth="1"/>
    <col min="4" max="4" width="16" bestFit="1" customWidth="1"/>
    <col min="5" max="5" width="26.85546875" bestFit="1" customWidth="1"/>
    <col min="6" max="6" width="33.28515625" bestFit="1" customWidth="1"/>
  </cols>
  <sheetData>
    <row r="1" spans="1:6" x14ac:dyDescent="0.25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>
        <v>1</v>
      </c>
      <c r="B2" s="1" t="s">
        <v>5</v>
      </c>
      <c r="C2" s="1">
        <v>12</v>
      </c>
      <c r="D2" s="1" t="str">
        <f>"+7-922-953-85-65"</f>
        <v>+7-922-953-85-65</v>
      </c>
      <c r="E2" s="1" t="s">
        <v>6</v>
      </c>
      <c r="F2" s="2" t="s">
        <v>7</v>
      </c>
    </row>
    <row r="3" spans="1:6" x14ac:dyDescent="0.25">
      <c r="A3" s="1">
        <v>2</v>
      </c>
      <c r="B3" s="1" t="s">
        <v>8</v>
      </c>
      <c r="C3" s="1">
        <v>18</v>
      </c>
      <c r="D3" s="1" t="str">
        <f>"+7-963-886-81-48"</f>
        <v>+7-963-886-81-48</v>
      </c>
      <c r="E3" s="1" t="s">
        <v>9</v>
      </c>
      <c r="F3" s="2" t="s">
        <v>10</v>
      </c>
    </row>
    <row r="4" spans="1:6" x14ac:dyDescent="0.25">
      <c r="A4" s="1">
        <v>3</v>
      </c>
      <c r="B4" s="1" t="s">
        <v>11</v>
      </c>
      <c r="C4" s="1">
        <v>14</v>
      </c>
      <c r="D4" s="1" t="str">
        <f>"+7-953-944-96-36"</f>
        <v>+7-953-944-96-36</v>
      </c>
      <c r="E4" s="1" t="s">
        <v>12</v>
      </c>
      <c r="F4" s="1" t="s">
        <v>13</v>
      </c>
    </row>
    <row r="5" spans="1:6" x14ac:dyDescent="0.25">
      <c r="A5" s="1">
        <v>4</v>
      </c>
      <c r="B5" s="1" t="s">
        <v>14</v>
      </c>
      <c r="C5" s="1">
        <v>15</v>
      </c>
      <c r="D5" s="1" t="str">
        <f>"+7-900-527-70-35"</f>
        <v>+7-900-527-70-35</v>
      </c>
      <c r="E5" s="1" t="s">
        <v>15</v>
      </c>
      <c r="F5" s="2" t="s">
        <v>16</v>
      </c>
    </row>
    <row r="6" spans="1:6" x14ac:dyDescent="0.25">
      <c r="A6" s="1">
        <v>5</v>
      </c>
      <c r="B6" s="1" t="s">
        <v>17</v>
      </c>
      <c r="C6" s="1">
        <v>14</v>
      </c>
      <c r="D6" s="1" t="str">
        <f>"+7-953-137-84-07"</f>
        <v>+7-953-137-84-07</v>
      </c>
      <c r="E6" s="1" t="s">
        <v>18</v>
      </c>
      <c r="F6" s="2" t="s">
        <v>19</v>
      </c>
    </row>
    <row r="8" spans="1:6" x14ac:dyDescent="0.25">
      <c r="B8" s="1" t="s">
        <v>88</v>
      </c>
      <c r="C8" s="1">
        <v>5</v>
      </c>
    </row>
    <row r="9" spans="1:6" x14ac:dyDescent="0.25">
      <c r="B9" s="1" t="s">
        <v>89</v>
      </c>
      <c r="C9" s="1">
        <v>10</v>
      </c>
    </row>
  </sheetData>
  <hyperlinks>
    <hyperlink ref="F2" r:id="rId1"/>
    <hyperlink ref="F3" r:id="rId2"/>
    <hyperlink ref="F5" r:id="rId3"/>
    <hyperlink ref="F6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3" sqref="B13:C14"/>
    </sheetView>
  </sheetViews>
  <sheetFormatPr defaultRowHeight="15" x14ac:dyDescent="0.25"/>
  <cols>
    <col min="2" max="2" width="36.28515625" bestFit="1" customWidth="1"/>
    <col min="3" max="3" width="8" bestFit="1" customWidth="1"/>
    <col min="4" max="4" width="16" bestFit="1" customWidth="1"/>
    <col min="5" max="5" width="26.85546875" bestFit="1" customWidth="1"/>
    <col min="6" max="6" width="41.5703125" bestFit="1" customWidth="1"/>
  </cols>
  <sheetData>
    <row r="1" spans="1:6" x14ac:dyDescent="0.25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>
        <v>1</v>
      </c>
      <c r="B2" s="1" t="s">
        <v>21</v>
      </c>
      <c r="C2" s="1">
        <v>11</v>
      </c>
      <c r="D2" s="1" t="str">
        <f>"+7-953-688-66-91"</f>
        <v>+7-953-688-66-91</v>
      </c>
      <c r="E2" s="1" t="s">
        <v>22</v>
      </c>
      <c r="F2" s="1" t="s">
        <v>23</v>
      </c>
    </row>
    <row r="3" spans="1:6" x14ac:dyDescent="0.25">
      <c r="A3" s="1">
        <v>2</v>
      </c>
      <c r="B3" s="1" t="s">
        <v>24</v>
      </c>
      <c r="C3" s="1">
        <v>15</v>
      </c>
      <c r="D3" s="1" t="str">
        <f>"+7-919-516-18-58"</f>
        <v>+7-919-516-18-58</v>
      </c>
      <c r="E3" s="1" t="s">
        <v>25</v>
      </c>
      <c r="F3" s="1" t="s">
        <v>26</v>
      </c>
    </row>
    <row r="4" spans="1:6" x14ac:dyDescent="0.25">
      <c r="A4" s="1">
        <v>3</v>
      </c>
      <c r="B4" s="1" t="s">
        <v>5</v>
      </c>
      <c r="C4" s="1">
        <v>12</v>
      </c>
      <c r="D4" s="1" t="str">
        <f>"+7-922-953-85-65"</f>
        <v>+7-922-953-85-65</v>
      </c>
      <c r="E4" s="1" t="s">
        <v>6</v>
      </c>
      <c r="F4" s="2" t="s">
        <v>7</v>
      </c>
    </row>
    <row r="5" spans="1:6" x14ac:dyDescent="0.25">
      <c r="A5" s="1">
        <v>4</v>
      </c>
      <c r="B5" s="1" t="s">
        <v>27</v>
      </c>
      <c r="C5" s="1">
        <v>21</v>
      </c>
      <c r="D5" s="1" t="str">
        <f>"+7-919-507-43-13"</f>
        <v>+7-919-507-43-13</v>
      </c>
      <c r="E5" s="2" t="s">
        <v>28</v>
      </c>
      <c r="F5" s="2" t="s">
        <v>29</v>
      </c>
    </row>
    <row r="6" spans="1:6" x14ac:dyDescent="0.25">
      <c r="A6" s="1">
        <v>5</v>
      </c>
      <c r="B6" s="1" t="s">
        <v>8</v>
      </c>
      <c r="C6" s="1">
        <v>18</v>
      </c>
      <c r="D6" s="1" t="str">
        <f>"+7-963-886-81-48"</f>
        <v>+7-963-886-81-48</v>
      </c>
      <c r="E6" s="1" t="s">
        <v>9</v>
      </c>
      <c r="F6" s="2" t="s">
        <v>10</v>
      </c>
    </row>
    <row r="7" spans="1:6" x14ac:dyDescent="0.25">
      <c r="A7" s="1">
        <v>6</v>
      </c>
      <c r="B7" s="1" t="s">
        <v>11</v>
      </c>
      <c r="C7" s="1">
        <v>14</v>
      </c>
      <c r="D7" s="1" t="str">
        <f>"+7-953-944-96-36"</f>
        <v>+7-953-944-96-36</v>
      </c>
      <c r="E7" s="1" t="s">
        <v>12</v>
      </c>
      <c r="F7" s="1" t="s">
        <v>13</v>
      </c>
    </row>
    <row r="8" spans="1:6" x14ac:dyDescent="0.25">
      <c r="A8" s="1">
        <v>7</v>
      </c>
      <c r="B8" s="1" t="s">
        <v>30</v>
      </c>
      <c r="C8" s="1">
        <v>17</v>
      </c>
      <c r="D8" s="1" t="str">
        <f>"+7-953-688-89-91"</f>
        <v>+7-953-688-89-91</v>
      </c>
      <c r="E8" s="1" t="s">
        <v>31</v>
      </c>
      <c r="F8" s="1" t="s">
        <v>32</v>
      </c>
    </row>
    <row r="9" spans="1:6" x14ac:dyDescent="0.25">
      <c r="A9" s="1">
        <v>8</v>
      </c>
      <c r="B9" s="1" t="s">
        <v>14</v>
      </c>
      <c r="C9" s="1">
        <v>15</v>
      </c>
      <c r="D9" s="1" t="str">
        <f>"+7-900-527-70-35"</f>
        <v>+7-900-527-70-35</v>
      </c>
      <c r="E9" s="1" t="s">
        <v>15</v>
      </c>
      <c r="F9" s="1" t="s">
        <v>16</v>
      </c>
    </row>
    <row r="10" spans="1:6" x14ac:dyDescent="0.25">
      <c r="A10" s="1">
        <v>9</v>
      </c>
      <c r="B10" s="1" t="s">
        <v>17</v>
      </c>
      <c r="C10" s="1">
        <v>14</v>
      </c>
      <c r="D10" s="1" t="str">
        <f>"+7-953-137-84-07"</f>
        <v>+7-953-137-84-07</v>
      </c>
      <c r="E10" s="1" t="s">
        <v>18</v>
      </c>
      <c r="F10" s="2" t="s">
        <v>19</v>
      </c>
    </row>
    <row r="11" spans="1:6" x14ac:dyDescent="0.25">
      <c r="A11" s="1">
        <v>10</v>
      </c>
      <c r="B11" s="1" t="s">
        <v>33</v>
      </c>
      <c r="C11" s="1">
        <v>40</v>
      </c>
      <c r="D11" s="1"/>
      <c r="E11" s="1"/>
      <c r="F11" s="1"/>
    </row>
    <row r="13" spans="1:6" x14ac:dyDescent="0.25">
      <c r="B13" s="1" t="s">
        <v>88</v>
      </c>
      <c r="C13" s="1">
        <v>10</v>
      </c>
    </row>
    <row r="14" spans="1:6" x14ac:dyDescent="0.25">
      <c r="B14" s="1" t="s">
        <v>89</v>
      </c>
      <c r="C14" s="1">
        <v>10</v>
      </c>
    </row>
  </sheetData>
  <hyperlinks>
    <hyperlink ref="F10" r:id="rId1"/>
    <hyperlink ref="E5" r:id="rId2"/>
    <hyperlink ref="F6" r:id="rId3"/>
    <hyperlink ref="F5" r:id="rId4"/>
    <hyperlink ref="F4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4" sqref="B14:C15"/>
    </sheetView>
  </sheetViews>
  <sheetFormatPr defaultRowHeight="15" x14ac:dyDescent="0.25"/>
  <cols>
    <col min="2" max="2" width="48.85546875" bestFit="1" customWidth="1"/>
    <col min="3" max="3" width="16.85546875" customWidth="1"/>
    <col min="4" max="4" width="16" customWidth="1"/>
    <col min="6" max="6" width="24.42578125" customWidth="1"/>
    <col min="7" max="7" width="37.7109375" customWidth="1"/>
  </cols>
  <sheetData>
    <row r="1" spans="1:7" ht="18.75" x14ac:dyDescent="0.3">
      <c r="A1" s="1" t="s">
        <v>20</v>
      </c>
      <c r="B1" s="3" t="s">
        <v>0</v>
      </c>
      <c r="C1" s="3" t="s">
        <v>34</v>
      </c>
      <c r="D1" s="3" t="s">
        <v>35</v>
      </c>
      <c r="E1" s="3" t="s">
        <v>1</v>
      </c>
      <c r="F1" s="3" t="s">
        <v>2</v>
      </c>
      <c r="G1" s="3" t="s">
        <v>3</v>
      </c>
    </row>
    <row r="2" spans="1:7" ht="18.75" x14ac:dyDescent="0.3">
      <c r="A2" s="1">
        <v>1</v>
      </c>
      <c r="B2" s="3" t="s">
        <v>36</v>
      </c>
      <c r="C2" s="3">
        <v>92160015</v>
      </c>
      <c r="D2" s="4">
        <v>39056</v>
      </c>
      <c r="E2" s="3">
        <v>15</v>
      </c>
      <c r="F2" s="3" t="str">
        <f>"+7-909-718-69-55"</f>
        <v>+7-909-718-69-55</v>
      </c>
      <c r="G2" s="3" t="s">
        <v>37</v>
      </c>
    </row>
    <row r="3" spans="1:7" ht="18.75" x14ac:dyDescent="0.3">
      <c r="A3" s="1">
        <v>2</v>
      </c>
      <c r="B3" s="3" t="s">
        <v>38</v>
      </c>
      <c r="C3" s="3">
        <v>92248537</v>
      </c>
      <c r="D3" s="4">
        <v>38981</v>
      </c>
      <c r="E3" s="3">
        <v>16</v>
      </c>
      <c r="F3" s="3" t="str">
        <f>"+8-919-529-82-56"</f>
        <v>+8-919-529-82-56</v>
      </c>
      <c r="G3" s="3" t="s">
        <v>39</v>
      </c>
    </row>
    <row r="4" spans="1:7" ht="18.75" x14ac:dyDescent="0.3">
      <c r="A4" s="1">
        <v>3</v>
      </c>
      <c r="B4" s="3" t="s">
        <v>40</v>
      </c>
      <c r="C4" s="3">
        <v>92248937</v>
      </c>
      <c r="D4" s="4">
        <v>38920</v>
      </c>
      <c r="E4" s="3">
        <v>16</v>
      </c>
      <c r="F4" s="3" t="str">
        <f>"+7-922-664-86-89"</f>
        <v>+7-922-664-86-89</v>
      </c>
      <c r="G4" s="3" t="s">
        <v>41</v>
      </c>
    </row>
    <row r="5" spans="1:7" ht="18.75" x14ac:dyDescent="0.3">
      <c r="A5" s="1">
        <v>4</v>
      </c>
      <c r="B5" s="3" t="s">
        <v>21</v>
      </c>
      <c r="C5" s="3">
        <v>92983337</v>
      </c>
      <c r="D5" s="4">
        <v>40590</v>
      </c>
      <c r="E5" s="3">
        <v>11</v>
      </c>
      <c r="F5" s="3" t="str">
        <f>"+7-953-675-86-72"</f>
        <v>+7-953-675-86-72</v>
      </c>
      <c r="G5" s="3" t="s">
        <v>22</v>
      </c>
    </row>
    <row r="6" spans="1:7" ht="18.75" x14ac:dyDescent="0.3">
      <c r="A6" s="1">
        <v>5</v>
      </c>
      <c r="B6" s="3" t="s">
        <v>42</v>
      </c>
      <c r="C6" s="3">
        <v>93428691</v>
      </c>
      <c r="D6" s="4">
        <v>38806</v>
      </c>
      <c r="E6" s="3">
        <v>16</v>
      </c>
      <c r="F6" s="3" t="str">
        <f>"+7-982-380-00-64"</f>
        <v>+7-982-380-00-64</v>
      </c>
      <c r="G6" s="3" t="s">
        <v>43</v>
      </c>
    </row>
    <row r="7" spans="1:7" ht="18.75" x14ac:dyDescent="0.3">
      <c r="A7" s="1">
        <v>6</v>
      </c>
      <c r="B7" s="3" t="s">
        <v>44</v>
      </c>
      <c r="C7" s="3">
        <v>94161174</v>
      </c>
      <c r="D7" s="4">
        <v>35936</v>
      </c>
      <c r="E7" s="3">
        <v>24</v>
      </c>
      <c r="F7" s="3" t="str">
        <f>"+7-996-529-31-84"</f>
        <v>+7-996-529-31-84</v>
      </c>
      <c r="G7" s="3" t="s">
        <v>45</v>
      </c>
    </row>
    <row r="8" spans="1:7" ht="18.75" x14ac:dyDescent="0.3">
      <c r="A8" s="1">
        <v>7</v>
      </c>
      <c r="B8" s="3" t="s">
        <v>30</v>
      </c>
      <c r="C8" s="3">
        <v>94168228</v>
      </c>
      <c r="D8" s="4">
        <v>38464</v>
      </c>
      <c r="E8" s="3">
        <v>17</v>
      </c>
      <c r="F8" s="3" t="str">
        <f>"+7-953-688-89-91"</f>
        <v>+7-953-688-89-91</v>
      </c>
      <c r="G8" s="3" t="s">
        <v>31</v>
      </c>
    </row>
    <row r="9" spans="1:7" ht="18.75" x14ac:dyDescent="0.3">
      <c r="A9" s="1">
        <v>8</v>
      </c>
      <c r="B9" s="3" t="s">
        <v>46</v>
      </c>
      <c r="C9" s="3">
        <v>94169322</v>
      </c>
      <c r="D9" s="4">
        <v>38376</v>
      </c>
      <c r="E9" s="3">
        <v>17</v>
      </c>
      <c r="F9" s="3" t="str">
        <f>""</f>
        <v/>
      </c>
      <c r="G9" s="3" t="s">
        <v>47</v>
      </c>
    </row>
    <row r="10" spans="1:7" ht="18.75" x14ac:dyDescent="0.3">
      <c r="A10" s="1">
        <v>9</v>
      </c>
      <c r="B10" s="3" t="s">
        <v>48</v>
      </c>
      <c r="C10" s="3">
        <v>94208604</v>
      </c>
      <c r="D10" s="4">
        <v>38332</v>
      </c>
      <c r="E10" s="3">
        <v>17</v>
      </c>
      <c r="F10" s="3" t="str">
        <f>"+7-982-392-20-38"</f>
        <v>+7-982-392-20-38</v>
      </c>
      <c r="G10" s="3" t="s">
        <v>49</v>
      </c>
    </row>
    <row r="11" spans="1:7" ht="18.75" x14ac:dyDescent="0.3">
      <c r="A11" s="1">
        <v>10</v>
      </c>
      <c r="B11" s="3" t="s">
        <v>50</v>
      </c>
      <c r="C11" s="3">
        <v>93743909</v>
      </c>
      <c r="D11" s="4">
        <v>39148</v>
      </c>
      <c r="E11" s="3">
        <v>15</v>
      </c>
      <c r="F11" s="3" t="str">
        <f>"+7-958-547-67-01"</f>
        <v>+7-958-547-67-01</v>
      </c>
      <c r="G11" s="3" t="s">
        <v>51</v>
      </c>
    </row>
    <row r="12" spans="1:7" ht="18.75" x14ac:dyDescent="0.3">
      <c r="A12" s="1">
        <v>11</v>
      </c>
      <c r="B12" s="3" t="s">
        <v>52</v>
      </c>
      <c r="C12" s="3">
        <v>93781615</v>
      </c>
      <c r="D12" s="4">
        <v>38279</v>
      </c>
      <c r="E12" s="3">
        <v>18</v>
      </c>
      <c r="F12" s="3" t="str">
        <f>"+7-896-388-68-14"</f>
        <v>+7-896-388-68-14</v>
      </c>
      <c r="G12" s="3" t="s">
        <v>9</v>
      </c>
    </row>
    <row r="14" spans="1:7" x14ac:dyDescent="0.25">
      <c r="B14" s="1" t="s">
        <v>88</v>
      </c>
      <c r="C14" s="1">
        <v>11</v>
      </c>
    </row>
    <row r="15" spans="1:7" x14ac:dyDescent="0.25">
      <c r="B15" s="1" t="s">
        <v>89</v>
      </c>
      <c r="C15" s="1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5" sqref="C15"/>
    </sheetView>
  </sheetViews>
  <sheetFormatPr defaultColWidth="14.85546875" defaultRowHeight="15" x14ac:dyDescent="0.25"/>
  <cols>
    <col min="1" max="1" width="3.140625" bestFit="1" customWidth="1"/>
    <col min="2" max="2" width="36.28515625" bestFit="1" customWidth="1"/>
    <col min="3" max="3" width="8" bestFit="1" customWidth="1"/>
    <col min="4" max="4" width="13" customWidth="1"/>
    <col min="5" max="5" width="33.28515625" bestFit="1" customWidth="1"/>
  </cols>
  <sheetData>
    <row r="1" spans="1:5" x14ac:dyDescent="0.25">
      <c r="A1" s="1" t="s">
        <v>20</v>
      </c>
      <c r="B1" s="1" t="s">
        <v>53</v>
      </c>
      <c r="C1" s="1"/>
      <c r="D1" s="1"/>
      <c r="E1" s="1"/>
    </row>
    <row r="2" spans="1:5" x14ac:dyDescent="0.25">
      <c r="A2" s="1">
        <v>1</v>
      </c>
      <c r="B2" s="1" t="s">
        <v>0</v>
      </c>
      <c r="C2" s="1" t="s">
        <v>1</v>
      </c>
      <c r="D2" s="1" t="s">
        <v>2</v>
      </c>
      <c r="E2" s="1" t="s">
        <v>4</v>
      </c>
    </row>
    <row r="3" spans="1:5" x14ac:dyDescent="0.25">
      <c r="A3" s="1">
        <v>2</v>
      </c>
      <c r="B3" s="1" t="s">
        <v>11</v>
      </c>
      <c r="C3" s="1">
        <v>14</v>
      </c>
      <c r="D3" s="1">
        <f>7-953-944-96-36</f>
        <v>-2022</v>
      </c>
      <c r="E3" s="1" t="s">
        <v>13</v>
      </c>
    </row>
    <row r="4" spans="1:5" x14ac:dyDescent="0.25">
      <c r="A4" s="1">
        <v>3</v>
      </c>
      <c r="B4" s="1" t="s">
        <v>54</v>
      </c>
      <c r="C4" s="1">
        <v>14</v>
      </c>
      <c r="D4" s="1">
        <f>7-900-528-39-96</f>
        <v>-1556</v>
      </c>
      <c r="E4" s="1" t="s">
        <v>55</v>
      </c>
    </row>
    <row r="5" spans="1:5" x14ac:dyDescent="0.25">
      <c r="A5" s="1">
        <v>4</v>
      </c>
      <c r="B5" s="1" t="s">
        <v>24</v>
      </c>
      <c r="C5" s="1">
        <v>15</v>
      </c>
      <c r="D5" s="1">
        <f>7-919-516-18-58</f>
        <v>-1504</v>
      </c>
      <c r="E5" s="1" t="s">
        <v>26</v>
      </c>
    </row>
    <row r="6" spans="1:5" x14ac:dyDescent="0.25">
      <c r="A6" s="1">
        <v>5</v>
      </c>
      <c r="B6" s="1" t="s">
        <v>56</v>
      </c>
      <c r="C6" s="1"/>
      <c r="D6" s="1"/>
      <c r="E6" s="1" t="s">
        <v>57</v>
      </c>
    </row>
    <row r="7" spans="1:5" x14ac:dyDescent="0.25">
      <c r="A7" s="1">
        <v>6</v>
      </c>
      <c r="B7" s="1" t="s">
        <v>8</v>
      </c>
      <c r="C7" s="1">
        <v>18</v>
      </c>
      <c r="D7" s="1">
        <f>7-963-886-81-48</f>
        <v>-1971</v>
      </c>
      <c r="E7" s="1" t="s">
        <v>10</v>
      </c>
    </row>
    <row r="8" spans="1:5" x14ac:dyDescent="0.25">
      <c r="A8" s="1">
        <v>7</v>
      </c>
      <c r="B8" s="1" t="s">
        <v>58</v>
      </c>
      <c r="C8" s="1"/>
      <c r="D8" s="1"/>
      <c r="E8" s="1" t="s">
        <v>57</v>
      </c>
    </row>
    <row r="10" spans="1:5" x14ac:dyDescent="0.25">
      <c r="B10" s="1" t="s">
        <v>88</v>
      </c>
      <c r="C10" s="1">
        <v>7</v>
      </c>
    </row>
    <row r="11" spans="1:5" x14ac:dyDescent="0.25">
      <c r="B11" s="1" t="s">
        <v>89</v>
      </c>
      <c r="C11" s="1">
        <v>10</v>
      </c>
    </row>
    <row r="14" spans="1:5" x14ac:dyDescent="0.25">
      <c r="B14" t="s">
        <v>90</v>
      </c>
    </row>
    <row r="15" spans="1:5" x14ac:dyDescent="0.25">
      <c r="B15" t="s">
        <v>91</v>
      </c>
      <c r="C15">
        <f>'ноябрь 2023'!C14+'декабрь 2023'!C19+'январь 2023'!C8+'февраль 2023'!C13+'март 2023'!C14+'апрель 2023'!C10</f>
        <v>62</v>
      </c>
    </row>
    <row r="16" spans="1:5" x14ac:dyDescent="0.25">
      <c r="B16" t="s">
        <v>92</v>
      </c>
      <c r="C16">
        <f>'ноябрь 2023'!C15+'декабрь 2023'!C20+'январь 2023'!C9+'февраль 2023'!C14+'март 2023'!C15+'апрель 2023'!C11</f>
        <v>67</v>
      </c>
      <c r="D16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B4" sqref="B4"/>
    </sheetView>
  </sheetViews>
  <sheetFormatPr defaultRowHeight="15" x14ac:dyDescent="0.25"/>
  <sheetData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ноябрь 2023</vt:lpstr>
      <vt:lpstr>декабрь 2023</vt:lpstr>
      <vt:lpstr>январь 2023</vt:lpstr>
      <vt:lpstr>февраль 2023</vt:lpstr>
      <vt:lpstr>март 2023</vt:lpstr>
      <vt:lpstr>апрель 2023</vt:lpstr>
      <vt:lpstr>май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dcterms:modified xsi:type="dcterms:W3CDTF">2023-05-19T11:00:37Z</dcterms:modified>
</cp:coreProperties>
</file>