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e2b05c5c1dd3203c/Рабочий стол/"/>
    </mc:Choice>
  </mc:AlternateContent>
  <xr:revisionPtr revIDLastSave="1" documentId="8_{FDF18FD7-CDA3-417D-8F1F-E136F05CFE9B}" xr6:coauthVersionLast="47" xr6:coauthVersionMax="47" xr10:uidLastSave="{813206A2-E240-49A3-B0D5-DE4609F0856C}"/>
  <bookViews>
    <workbookView xWindow="-108" yWindow="-108" windowWidth="23256" windowHeight="12456" xr2:uid="{00000000-000D-0000-FFFF-FFFF00000000}"/>
  </bookViews>
  <sheets>
    <sheet name="Смета проекта" sheetId="1" r:id="rId1"/>
  </sheets>
  <definedNames>
    <definedName name="_xlnm.Print_Titles" localSheetId="0">'Смета проекта'!$2:$2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G33" i="1"/>
  <c r="G18" i="1"/>
  <c r="F18" i="1"/>
  <c r="D9" i="1"/>
  <c r="D10" i="1"/>
  <c r="D11" i="1"/>
  <c r="D8" i="1"/>
  <c r="G32" i="1"/>
  <c r="F32" i="1"/>
  <c r="G31" i="1"/>
  <c r="G30" i="1"/>
  <c r="G29" i="1"/>
  <c r="G28" i="1"/>
  <c r="G25" i="1"/>
  <c r="F25" i="1"/>
  <c r="G24" i="1"/>
  <c r="G23" i="1"/>
  <c r="G22" i="1"/>
  <c r="G21" i="1"/>
  <c r="G20" i="1"/>
  <c r="G17" i="1"/>
  <c r="G16" i="1"/>
  <c r="G15" i="1"/>
  <c r="G14" i="1"/>
  <c r="G13" i="1"/>
  <c r="G12" i="1"/>
  <c r="F12" i="1"/>
  <c r="G11" i="1"/>
  <c r="G10" i="1"/>
  <c r="G9" i="1"/>
  <c r="G8" i="1"/>
  <c r="G7" i="1"/>
  <c r="G6" i="1"/>
  <c r="G5" i="1"/>
  <c r="G4" i="1"/>
  <c r="G34" i="1" l="1"/>
</calcChain>
</file>

<file path=xl/sharedStrings.xml><?xml version="1.0" encoding="utf-8"?>
<sst xmlns="http://schemas.openxmlformats.org/spreadsheetml/2006/main" count="116" uniqueCount="77">
  <si>
    <t>№ п/п</t>
  </si>
  <si>
    <t>Наименование статьи расходов</t>
  </si>
  <si>
    <t>Единица измерения</t>
  </si>
  <si>
    <t>Стоимость, руб.</t>
  </si>
  <si>
    <t>Количество</t>
  </si>
  <si>
    <t>Смета потенциальных расходов на реализацию проекта "Школьный друг"</t>
  </si>
  <si>
    <t>руб./мес.</t>
  </si>
  <si>
    <t>Закупка компьютерного оборудования и программного обеспечения</t>
  </si>
  <si>
    <t>руб./шт.</t>
  </si>
  <si>
    <t>Закупка пакета онлайн-системы организации дистанционного обучения в формате видеоконференции</t>
  </si>
  <si>
    <t>Итого по закупкам техники и ПО:</t>
  </si>
  <si>
    <t>руб./ед.</t>
  </si>
  <si>
    <t>Закупка канцелярских принадлежностей и прочих расходных материалов</t>
  </si>
  <si>
    <t>Закупка бумаги формата А4 для орг.техники</t>
  </si>
  <si>
    <t>руб./пачка</t>
  </si>
  <si>
    <t>Итого закупка канцелярских принадлежностей и прочих расходных материалов:</t>
  </si>
  <si>
    <t>Стоимость услуг волонтеров-репетиторов проекта</t>
  </si>
  <si>
    <t>руб./час</t>
  </si>
  <si>
    <t>Организационные расходы по основному направлению деятельности проекта</t>
  </si>
  <si>
    <t>Комментарий</t>
  </si>
  <si>
    <t>Услуги по изготовлению и печати информационных плакатов о проекте. В упаковке от 500 штук</t>
  </si>
  <si>
    <t>Итого по организации основной деятельности в рамках проекта:</t>
  </si>
  <si>
    <t>Организация и функционирование горячей линии в рамках проекта</t>
  </si>
  <si>
    <t xml:space="preserve">Консультативные и информационно-аналитические мероприятия, направленные на продвижение проекта и привлечение дополнительных инвестиций в проект. </t>
  </si>
  <si>
    <t>Источник финансирования (возможного финансирования)</t>
  </si>
  <si>
    <t>Фонд Росконгресс, Партнеры проекта</t>
  </si>
  <si>
    <t>ИТОГО в год:</t>
  </si>
  <si>
    <t>Это максимальная стоимость проекта в год, при условии, что все позиции оплачиваются исключительно ресурсами Фонда. В настоящее время, большая часть статей расходов, реализуется на договорных (партнерских договоренностях) с партнерами проекта и не несут финансовой нагрузки для Фонда.</t>
  </si>
  <si>
    <t>Реальная стоимость проекта (фактическая) смета гранта:</t>
  </si>
  <si>
    <t>услуга</t>
  </si>
  <si>
    <t>Организация  и проведения дополнительных мероприятий в рамках основных направлений проекта: Культурно-досуговое направление.</t>
  </si>
  <si>
    <t>Услуги по организации тренингов и семинаров, предназначенных для повышения квалификации и компетенций волонтеров-репетиторов. Примерное число участников одного тренинга - не менее 50 человек</t>
  </si>
  <si>
    <t>Запрашиваемая сумма на грант включает в себя следующие статьи расходов:
1. Закупка пакета онлайн-системы организации дистанционного обучения в формате видеоконференции;
2. Услуги по организации тренингов и практических занятий по основам сервиса в сфере общественного питания (в рамках программы "Школа Бариста");
3. Услуги по организации тренингов и семинаров, предназначенных для повышения квалификации и компетенций волонтеров-репетиторов;
4. Организация и функционирование горячей линии в рамках проекта;
5. Консультативные и информационно-аналитические мероприятия, направленные на продвижение проекта и привлечение дополнительных инвестиций в проект;
6. 50% от статьи расходов: "Организация  и проведения дополнительных мероприятий в рамках основных направлений проекта: Культурно-досуговое направление".</t>
  </si>
  <si>
    <t>Данная статья расходов включает в себя организацию и проведение культурно досуговых мероприятий, проводимых в рамках проекта, а именно: Новогодняя благотворительная Елка для детей из малообеспеченных семей и семей, воспитывающих детей с инвалидностью и ограничениями возможностей здоровья, Тематические квизы и внутрипроектные предметные олимпиады, творческие конкурсы, направленные на раскрытие потенциала воспитанников в сфере культуры (музыкальные конкурсы, конкурсы рисунков и др.) В стоимость входит аренда помещений, расходные материалы, призы (подарки) если предусмотрено мероприятием, организация питания, транспортное сопровождение благополучателей проекта</t>
  </si>
  <si>
    <t>Софинансирование</t>
  </si>
  <si>
    <t>Фонд Росконгресс, Партнеры проекта, Грантовые средства.</t>
  </si>
  <si>
    <t>Грантовые средства</t>
  </si>
  <si>
    <t>В стоимость включены оплата труда оператора (1 оператор со ставкой 168 руб./час) оплата системного ПО, стоимость услуг связи.</t>
  </si>
  <si>
    <t>Данная статья расходов предусматривает оплату консалтинговых услуг, направленных на продвижение проекта в регионах, содействия в поиске потенциальных партнеров/инвесторов, организацию социологических исследований, организацию дискуссионных площадок по проблематике проекта, привлечение экспертов и иных специалистов, чья деятельность направлена на повышение качества оказываемых услуг, предусмотренных проектом (привлечение психологов-экспертов, психиатров, и иных специалистов, затрагивающих вопросы работы с детьми и подростками, имеющих отклонения в поведении, умственном развитии (категория ОВЗ и дети-инвалиды), консультант по фандрайзингу, маркетинговому сопровождению проекта, организация работы по информационному освещению деятельности проекта (ведение социальных сетей, взаимодействие со СМИ, организация таргетированной рекламы в сети интернет).</t>
  </si>
  <si>
    <t>Закупка ноутбуков</t>
  </si>
  <si>
    <t>Закупка гарнитур для ноутбуков</t>
  </si>
  <si>
    <t>Закупка мыши для ноутбука</t>
  </si>
  <si>
    <t>Оплата услуг хостинга для функционирования телеграмм-бота</t>
  </si>
  <si>
    <r>
      <rPr>
        <sz val="11"/>
        <color rgb="FF000000"/>
        <rFont val="Times New Roman"/>
      </rPr>
      <t xml:space="preserve">Закупка услуг сервиса видеоконференций для организации онлайн занятий, предусмотренных проектом. К закупке предполагается тариф со следующими характеристиками:
</t>
    </r>
    <r>
      <rPr>
        <b/>
        <sz val="11"/>
        <color rgb="FF000000"/>
        <rFont val="Times New Roman"/>
      </rPr>
      <t>Максимальное единовременное количество участников конференции:</t>
    </r>
    <r>
      <rPr>
        <sz val="11"/>
        <color rgb="FF000000"/>
        <rFont val="Times New Roman"/>
      </rPr>
      <t xml:space="preserve"> до 100 участников
</t>
    </r>
    <r>
      <rPr>
        <b/>
        <sz val="11"/>
        <color rgb="FF000000"/>
        <rFont val="Times New Roman"/>
      </rPr>
      <t>Объем хранилища записей встреч с проводимых занятий (онлайн хранилище):</t>
    </r>
    <r>
      <rPr>
        <sz val="11"/>
        <color rgb="FF000000"/>
        <rFont val="Times New Roman"/>
      </rPr>
      <t xml:space="preserve"> 15 ГБ
</t>
    </r>
    <r>
      <rPr>
        <b/>
        <sz val="11"/>
        <color rgb="FF000000"/>
        <rFont val="Times New Roman"/>
      </rPr>
      <t>Количество учетных записей на организацию:</t>
    </r>
    <r>
      <rPr>
        <sz val="11"/>
        <color rgb="FF000000"/>
        <rFont val="Times New Roman"/>
      </rPr>
      <t xml:space="preserve"> 20</t>
    </r>
  </si>
  <si>
    <r>
      <rPr>
        <sz val="10"/>
        <color rgb="FF000000"/>
        <rFont val="Times New Roman"/>
      </rPr>
      <t xml:space="preserve">Данная статья расходов направлена на создание и организацию функционирования информационного телеграмм-бота, предназначенного для информирования воспитанников проекта и графике занятий, проводимых волонтерами-репетиторами проекта. К закупке предполагается тариф со следующими характеристиками:
</t>
    </r>
    <r>
      <rPr>
        <b/>
        <sz val="10"/>
        <color rgb="FF000000"/>
        <rFont val="Times New Roman"/>
      </rPr>
      <t>Оперативная память:</t>
    </r>
    <r>
      <rPr>
        <sz val="10"/>
        <color rgb="FF000000"/>
        <rFont val="Times New Roman"/>
      </rPr>
      <t xml:space="preserve"> 4 Гб
</t>
    </r>
    <r>
      <rPr>
        <b/>
        <sz val="10"/>
        <color rgb="FF000000"/>
        <rFont val="Times New Roman"/>
      </rPr>
      <t>Процессор:</t>
    </r>
    <r>
      <rPr>
        <sz val="10"/>
        <color rgb="FF000000"/>
        <rFont val="Times New Roman"/>
      </rPr>
      <t xml:space="preserve"> 2 core
</t>
    </r>
    <r>
      <rPr>
        <b/>
        <sz val="10"/>
        <color rgb="FF000000"/>
        <rFont val="Times New Roman"/>
      </rPr>
      <t>Виртуальный диск (объем):</t>
    </r>
    <r>
      <rPr>
        <sz val="10"/>
        <color rgb="FF000000"/>
        <rFont val="Times New Roman"/>
      </rPr>
      <t xml:space="preserve"> 80 Гб
</t>
    </r>
    <r>
      <rPr>
        <b/>
        <sz val="10"/>
        <color rgb="FF000000"/>
        <rFont val="Times New Roman"/>
      </rPr>
      <t>Тип трафика: безлимитный</t>
    </r>
  </si>
  <si>
    <t>Закупка фотобумаги формата А4 для оргтехники</t>
  </si>
  <si>
    <t>Фонд Росконгресс, Партнеры проекта, Грантовые средства</t>
  </si>
  <si>
    <r>
      <rPr>
        <sz val="11"/>
        <color rgb="FF000000"/>
        <rFont val="Times New Roman"/>
      </rPr>
      <t xml:space="preserve">В данную статью входит стоимость услуг по изготовлению информационных плакатов, изготавливаемых для привлечения целевых групп участников проекта.
Услуги должны следовать следующим характеристикам
</t>
    </r>
    <r>
      <rPr>
        <b/>
        <sz val="11"/>
        <color rgb="FF000000"/>
        <rFont val="Times New Roman"/>
      </rPr>
      <t>Цветность печати:</t>
    </r>
    <r>
      <rPr>
        <sz val="11"/>
        <color rgb="FF000000"/>
        <rFont val="Times New Roman"/>
      </rPr>
      <t xml:space="preserve"> 4+0
</t>
    </r>
    <r>
      <rPr>
        <b/>
        <sz val="11"/>
        <color rgb="FF000000"/>
        <rFont val="Times New Roman"/>
      </rPr>
      <t>Тираж:</t>
    </r>
    <r>
      <rPr>
        <sz val="11"/>
        <color rgb="FF000000"/>
        <rFont val="Times New Roman"/>
      </rPr>
      <t xml:space="preserve"> 2000 экз.
</t>
    </r>
    <r>
      <rPr>
        <b/>
        <sz val="11"/>
        <color rgb="FF000000"/>
        <rFont val="Times New Roman"/>
      </rPr>
      <t>Тип печати:</t>
    </r>
    <r>
      <rPr>
        <sz val="11"/>
        <color rgb="FF000000"/>
        <rFont val="Times New Roman"/>
      </rPr>
      <t xml:space="preserve"> матовая
</t>
    </r>
    <r>
      <rPr>
        <b/>
        <sz val="11"/>
        <color rgb="FF000000"/>
        <rFont val="Times New Roman"/>
      </rPr>
      <t>Тип бумаги:</t>
    </r>
    <r>
      <rPr>
        <sz val="11"/>
        <color rgb="FF000000"/>
        <rFont val="Times New Roman"/>
      </rPr>
      <t xml:space="preserve"> фотобумага</t>
    </r>
  </si>
  <si>
    <t>Услуги по изготовлению сувенирной продукции</t>
  </si>
  <si>
    <t>Услуга</t>
  </si>
  <si>
    <t>Закупка расходных материалов (картриджей) для офисной техники</t>
  </si>
  <si>
    <t>руб./комп.</t>
  </si>
  <si>
    <t>Запрос.Грант</t>
  </si>
  <si>
    <t>Услуги по организации профессиональных стажировок для учащихся 8-11 классов на предприятия г. Санкт-Петербург и Ленинградской области</t>
  </si>
  <si>
    <t>Оплата труда сотрудника с ролью "Куратор проекта "Школьный Друг""</t>
  </si>
  <si>
    <t>Оплата труда сотрудник с ролью "Методист проекта"</t>
  </si>
  <si>
    <t>Оплата труда сотрудника с ролью "Специалист по работе с социальными сетями и пиара"</t>
  </si>
  <si>
    <t>Оплата труда сотрудника с ролью "Старший координатор проекта"</t>
  </si>
  <si>
    <t>Страховые взносы и обязательные выплаты для сотрудника с ролью "Куратор проекта "Школьный Друг"</t>
  </si>
  <si>
    <t>Страховые взносы и обязательные выплаты для сотрудника с ролью "Методист проекта"</t>
  </si>
  <si>
    <t>Страховые взносы и обязательные выплаты для сотрудника с ролью "Специалист по работе с социальными сетями и пиара"</t>
  </si>
  <si>
    <t>Данная статья расходов направлена на компенсацию труда сотрудника проекта с ролью "Куратор проекта". В обязанности данной роли входит: Организация работы волонтеров с целевыми благополучателями проекта (настройка процессов взаимодействия, формирование единых каналов связи, составление графика занятий, контроль соблюдения учебной дисциплины, подготовка аналитической отчетности о работе проекта по направлению: "Образовательная поддержка".</t>
  </si>
  <si>
    <t>Данная статья расходов направлена на компенсацию труда сотрудника проекта с ролью "Старший координатор проекта". В обязанности данной роли входит: Организация работы по основным направлениям проекта, отработка вопросов заключения партнерских соглашений и экспертного наполнения проекта, мониторинг достижения основных поставленных показателей эффективности деятельности проекта, организация и проведение переговоров с заинтересованными сторонами по вопросам участия в проекте.</t>
  </si>
  <si>
    <t>Страховые взносы и обязательные выплаты для сотрудника с ролью "Старший координатор проекта"</t>
  </si>
  <si>
    <t>В данную статью расходов входит компенсация услуг волонтёров репетиторов за организацию дополнительных занятий по программам общеобразовательного школьного курса, в том числе в рамках содействия в подготовке сдачи выпускных экзаменов в школе, оказания психологической поддержки, организации занятий по профессиональной ориентации воспитанников.</t>
  </si>
  <si>
    <t>Данная статья расходов предназначена для компенсации стоимости организации стажировочных мероприятий для учащихся 8-11 классов на территории г. Санкт-Петербург и Ленинградской области на базе промышленных предприятий. Статья расходов подразумевает занятия по основам профессий с представителями предприятий, транспортные расходы, прочие организационные расходы. Указана стоимость организации стажировки (не менее 14 дней) на 1 человека. Всего в пробном формате планируется организовать стажировки для 45 учащихся.</t>
  </si>
  <si>
    <t>Данная статья расходов предусматривает выплату денежного вознаграждения за организацию тренингов и семинаров, организуемых с целью повышения квалификации/компетенций волонтеров проекта. Планируется организовать обучение по нескольким тематическим блокам: 1. Подготовка и разработка индивидуальной программы обучения, 2. Основы работы с детьми с ОВЗ и инвалидностью, 3. Основные методы и способы преодоления синдрома самовыгорания и борьбы со стрессом, 4. Основы психологического сопровождения и основные методы вывода подростка из состояния психологического кризиса. В стоимость занятий входит оплата услуг инструктора, подготовка и выдача свидетельств о прохождении курса (повышения квалификации), организацию контрольно-аттестационных мероприятий, выпуск методических материалов и обучающих пособий для волонтеров-репетиторов.</t>
  </si>
  <si>
    <r>
      <rPr>
        <sz val="10"/>
        <color rgb="FF000000"/>
        <rFont val="Times New Roman"/>
      </rPr>
      <t xml:space="preserve">Данная статья направлена на закупку ноутбуков, предназначенные для организации дистанционного учебного места воспитанника. К закупке предполагаются ноутбуки со следующими характеристиками:
</t>
    </r>
    <r>
      <rPr>
        <b/>
        <sz val="10"/>
        <color rgb="FF000000"/>
        <rFont val="Times New Roman"/>
      </rPr>
      <t xml:space="preserve">Процессор: </t>
    </r>
    <r>
      <rPr>
        <sz val="10"/>
        <color rgb="FF000000"/>
        <rFont val="Times New Roman"/>
      </rPr>
      <t xml:space="preserve">intel core i3 1115G4 3.0 ГГЦ или аналог
</t>
    </r>
    <r>
      <rPr>
        <b/>
        <sz val="10"/>
        <color rgb="FF000000"/>
        <rFont val="Times New Roman"/>
      </rPr>
      <t xml:space="preserve">Операционная система: </t>
    </r>
    <r>
      <rPr>
        <sz val="10"/>
        <color rgb="FF000000"/>
        <rFont val="Times New Roman"/>
      </rPr>
      <t xml:space="preserve">Предустановленная (Windows 11 Домашняя)
</t>
    </r>
    <r>
      <rPr>
        <b/>
        <sz val="10"/>
        <color rgb="FF000000"/>
        <rFont val="Times New Roman"/>
      </rPr>
      <t xml:space="preserve">Диагональ (разрешение): </t>
    </r>
    <r>
      <rPr>
        <sz val="10"/>
        <color rgb="FF000000"/>
        <rFont val="Times New Roman"/>
      </rPr>
      <t xml:space="preserve"> 15.6/1920х1080 пикс.
</t>
    </r>
    <r>
      <rPr>
        <b/>
        <sz val="10"/>
        <color rgb="FF000000"/>
        <rFont val="Times New Roman"/>
      </rPr>
      <t xml:space="preserve">Оперативная память: </t>
    </r>
    <r>
      <rPr>
        <sz val="10"/>
        <color rgb="FF000000"/>
        <rFont val="Times New Roman"/>
      </rPr>
      <t xml:space="preserve">не ниже 8 ГБ
</t>
    </r>
    <r>
      <rPr>
        <b/>
        <sz val="10"/>
        <color rgb="FF000000"/>
        <rFont val="Times New Roman"/>
      </rPr>
      <t xml:space="preserve">Объем SSD: </t>
    </r>
    <r>
      <rPr>
        <sz val="10"/>
        <color rgb="FF000000"/>
        <rFont val="Times New Roman"/>
      </rPr>
      <t xml:space="preserve">не ниже 256 ГБ
</t>
    </r>
    <r>
      <rPr>
        <b/>
        <sz val="10"/>
        <color rgb="FF000000"/>
        <rFont val="Times New Roman"/>
      </rPr>
      <t xml:space="preserve">Веб-камера: </t>
    </r>
    <r>
      <rPr>
        <sz val="10"/>
        <color rgb="FF000000"/>
        <rFont val="Times New Roman"/>
      </rPr>
      <t xml:space="preserve">Да
</t>
    </r>
    <r>
      <rPr>
        <b/>
        <sz val="10"/>
        <color rgb="FF000000"/>
        <rFont val="Times New Roman"/>
      </rPr>
      <t xml:space="preserve">Наличие USB портов (USB 2.0) - </t>
    </r>
    <r>
      <rPr>
        <sz val="10"/>
        <color rgb="FF000000"/>
        <rFont val="Times New Roman"/>
      </rPr>
      <t xml:space="preserve">да </t>
    </r>
    <r>
      <rPr>
        <b/>
        <sz val="10"/>
        <color rgb="FF000000"/>
        <rFont val="Times New Roman"/>
      </rPr>
      <t xml:space="preserve">
Разъем для наушников (3.5 мм): </t>
    </r>
    <r>
      <rPr>
        <sz val="10"/>
        <color rgb="FF000000"/>
        <rFont val="Times New Roman"/>
      </rPr>
      <t xml:space="preserve">да
</t>
    </r>
    <r>
      <rPr>
        <b/>
        <sz val="10"/>
        <color rgb="FF000000"/>
        <rFont val="Times New Roman"/>
      </rPr>
      <t xml:space="preserve">Разъем LAN: </t>
    </r>
    <r>
      <rPr>
        <sz val="10"/>
        <color rgb="FF000000"/>
        <rFont val="Times New Roman"/>
      </rPr>
      <t xml:space="preserve">да
</t>
    </r>
    <r>
      <rPr>
        <b/>
        <sz val="10"/>
        <color rgb="FF000000"/>
        <rFont val="Times New Roman"/>
      </rPr>
      <t xml:space="preserve">Bluetooth: </t>
    </r>
    <r>
      <rPr>
        <sz val="10"/>
        <color rgb="FF000000"/>
        <rFont val="Times New Roman"/>
      </rPr>
      <t xml:space="preserve">да, не ниже версии 5.0
</t>
    </r>
    <r>
      <rPr>
        <b/>
        <sz val="10"/>
        <color rgb="FF000000"/>
        <rFont val="Times New Roman"/>
      </rPr>
      <t xml:space="preserve">Поддержка Wi-fi: </t>
    </r>
    <r>
      <rPr>
        <sz val="10"/>
        <color rgb="FF000000"/>
        <rFont val="Times New Roman"/>
      </rPr>
      <t xml:space="preserve"> да, диапазоны a/b/g/h/ac</t>
    </r>
  </si>
  <si>
    <r>
      <rPr>
        <sz val="10"/>
        <color rgb="FF000000"/>
        <rFont val="Times New Roman"/>
      </rPr>
      <t xml:space="preserve">Данная статья направлена на закупку компьютерных гарнитур, предназначенных для организации рабочего места воспитанников проекта с целью организации и проведения дистанционных занятий.
Для закупки предполагаются гарнитуры со следующими характеристиками:
</t>
    </r>
    <r>
      <rPr>
        <b/>
        <sz val="10"/>
        <color rgb="FF000000"/>
        <rFont val="Times New Roman"/>
      </rPr>
      <t xml:space="preserve">Тип подключения: </t>
    </r>
    <r>
      <rPr>
        <sz val="10"/>
        <color rgb="FF000000"/>
        <rFont val="Times New Roman"/>
      </rPr>
      <t xml:space="preserve">проводной
</t>
    </r>
    <r>
      <rPr>
        <b/>
        <sz val="10"/>
        <color rgb="FF000000"/>
        <rFont val="Times New Roman"/>
      </rPr>
      <t xml:space="preserve">Акустическая система: </t>
    </r>
    <r>
      <rPr>
        <sz val="10"/>
        <color rgb="FF000000"/>
        <rFont val="Times New Roman"/>
      </rPr>
      <t xml:space="preserve">закрытая
</t>
    </r>
    <r>
      <rPr>
        <b/>
        <sz val="10"/>
        <color rgb="FF000000"/>
        <rFont val="Times New Roman"/>
      </rPr>
      <t xml:space="preserve">Частотный диапазон: </t>
    </r>
    <r>
      <rPr>
        <sz val="10"/>
        <color rgb="FF000000"/>
        <rFont val="Times New Roman"/>
      </rPr>
      <t xml:space="preserve">20 ГЦ-20 кГц
</t>
    </r>
    <r>
      <rPr>
        <b/>
        <sz val="10"/>
        <color rgb="FF000000"/>
        <rFont val="Times New Roman"/>
      </rPr>
      <t xml:space="preserve">Частотный диапазон (микрофон): </t>
    </r>
    <r>
      <rPr>
        <sz val="10"/>
        <color rgb="FF000000"/>
        <rFont val="Times New Roman"/>
      </rPr>
      <t xml:space="preserve">30 ГЦ - 16 кГц
</t>
    </r>
    <r>
      <rPr>
        <b/>
        <sz val="10"/>
        <color rgb="FF000000"/>
        <rFont val="Times New Roman"/>
      </rPr>
      <t xml:space="preserve">Чувствительность: </t>
    </r>
    <r>
      <rPr>
        <sz val="10"/>
        <color rgb="FF000000"/>
        <rFont val="Times New Roman"/>
      </rPr>
      <t xml:space="preserve">105 ДБ
</t>
    </r>
    <r>
      <rPr>
        <b/>
        <sz val="10"/>
        <color rgb="FF000000"/>
        <rFont val="Times New Roman"/>
      </rPr>
      <t xml:space="preserve">Микрофон с шумоподавлением: </t>
    </r>
    <r>
      <rPr>
        <sz val="10"/>
        <color rgb="FF000000"/>
        <rFont val="Times New Roman"/>
      </rPr>
      <t xml:space="preserve">Да
</t>
    </r>
    <r>
      <rPr>
        <b/>
        <sz val="10"/>
        <color rgb="FF000000"/>
        <rFont val="Times New Roman"/>
      </rPr>
      <t xml:space="preserve">Разъем: Jack 3.5 мм.: </t>
    </r>
    <r>
      <rPr>
        <sz val="10"/>
        <color rgb="FF000000"/>
        <rFont val="Times New Roman"/>
      </rPr>
      <t xml:space="preserve">да
</t>
    </r>
    <r>
      <rPr>
        <b/>
        <sz val="10"/>
        <color rgb="FF000000"/>
        <rFont val="Times New Roman"/>
      </rPr>
      <t xml:space="preserve">Регулятор громкости: </t>
    </r>
    <r>
      <rPr>
        <sz val="10"/>
        <color rgb="FF000000"/>
        <rFont val="Times New Roman"/>
      </rPr>
      <t xml:space="preserve">да
</t>
    </r>
    <r>
      <rPr>
        <b/>
        <sz val="10"/>
        <color rgb="FF000000"/>
        <rFont val="Times New Roman"/>
      </rPr>
      <t xml:space="preserve">Длина провода: </t>
    </r>
    <r>
      <rPr>
        <sz val="10"/>
        <color rgb="FF000000"/>
        <rFont val="Times New Roman"/>
      </rPr>
      <t>2 м</t>
    </r>
  </si>
  <si>
    <r>
      <rPr>
        <sz val="10"/>
        <color rgb="FF000000"/>
        <rFont val="Times New Roman"/>
      </rPr>
      <t xml:space="preserve">В данная статья расходов подразумевает приобретение компьютерных мышей для ноутбуков, с целью комфортной организации дистанционных занятий на базе Фонда для воспитанников проекта. Для закупки предполагаются компьютерные мыши со следующими характеристиками:
</t>
    </r>
    <r>
      <rPr>
        <b/>
        <sz val="10"/>
        <color rgb="FF000000"/>
        <rFont val="Times New Roman"/>
      </rPr>
      <t>Тип мыши:</t>
    </r>
    <r>
      <rPr>
        <sz val="10"/>
        <color rgb="FF000000"/>
        <rFont val="Times New Roman"/>
      </rPr>
      <t xml:space="preserve"> оптическая
</t>
    </r>
    <r>
      <rPr>
        <b/>
        <sz val="10"/>
        <color rgb="FF000000"/>
        <rFont val="Times New Roman"/>
      </rPr>
      <t>Тип беспроводной мыши:</t>
    </r>
    <r>
      <rPr>
        <sz val="10"/>
        <color rgb="FF000000"/>
        <rFont val="Times New Roman"/>
      </rPr>
      <t xml:space="preserve"> радио
</t>
    </r>
    <r>
      <rPr>
        <b/>
        <sz val="10"/>
        <color rgb="FF000000"/>
        <rFont val="Times New Roman"/>
      </rPr>
      <t>Оптическое разрешение:</t>
    </r>
    <r>
      <rPr>
        <sz val="10"/>
        <color rgb="FF000000"/>
        <rFont val="Times New Roman"/>
      </rPr>
      <t xml:space="preserve"> не ниже 1000 Т/Д
</t>
    </r>
    <r>
      <rPr>
        <b/>
        <sz val="10"/>
        <color rgb="FF000000"/>
        <rFont val="Times New Roman"/>
      </rPr>
      <t>Интерфейс связи с ПК:</t>
    </r>
    <r>
      <rPr>
        <sz val="10"/>
        <color rgb="FF000000"/>
        <rFont val="Times New Roman"/>
      </rPr>
      <t xml:space="preserve"> USB 2.0
</t>
    </r>
    <r>
      <rPr>
        <b/>
        <sz val="10"/>
        <color rgb="FF000000"/>
        <rFont val="Times New Roman"/>
      </rPr>
      <t xml:space="preserve">Электропитание: </t>
    </r>
    <r>
      <rPr>
        <sz val="10"/>
        <color rgb="FF000000"/>
        <rFont val="Times New Roman"/>
      </rPr>
      <t>от батареи до 12 месяцев, тип батареи 1хАА (LR 6)</t>
    </r>
  </si>
  <si>
    <r>
      <rPr>
        <sz val="11"/>
        <color rgb="FF000000"/>
        <rFont val="Times New Roman"/>
      </rPr>
      <t xml:space="preserve">Данная статья предусматривает организацию закупки бумаги для офисной техники, необходимой для печати документов, разрабатываемых в рамках реализации проекта (материалы мероприятий, раздаточные учебные материалы, заявления благополучателей/волонтеров проекта, списки участников проекта и т.д..
К закупке предполагается офисная бумага имеющая следующие характеристики:
</t>
    </r>
    <r>
      <rPr>
        <b/>
        <sz val="11"/>
        <color rgb="FF000000"/>
        <rFont val="Times New Roman"/>
      </rPr>
      <t>Формат листов:</t>
    </r>
    <r>
      <rPr>
        <sz val="11"/>
        <color rgb="FF000000"/>
        <rFont val="Times New Roman"/>
      </rPr>
      <t xml:space="preserve"> А4
</t>
    </r>
    <r>
      <rPr>
        <b/>
        <sz val="11"/>
        <color rgb="FF000000"/>
        <rFont val="Times New Roman"/>
      </rPr>
      <t>Марка (класс бумаги):</t>
    </r>
    <r>
      <rPr>
        <sz val="11"/>
        <color rgb="FF000000"/>
        <rFont val="Times New Roman"/>
      </rPr>
      <t xml:space="preserve"> А
</t>
    </r>
    <r>
      <rPr>
        <b/>
        <sz val="11"/>
        <color rgb="FF000000"/>
        <rFont val="Times New Roman"/>
      </rPr>
      <t>Белизна CIE:</t>
    </r>
    <r>
      <rPr>
        <sz val="11"/>
        <color rgb="FF000000"/>
        <rFont val="Times New Roman"/>
      </rPr>
      <t xml:space="preserve"> 160
</t>
    </r>
    <r>
      <rPr>
        <b/>
        <sz val="11"/>
        <color rgb="FF000000"/>
        <rFont val="Times New Roman"/>
      </rPr>
      <t>Непрозрачность:</t>
    </r>
    <r>
      <rPr>
        <sz val="11"/>
        <color rgb="FF000000"/>
        <rFont val="Times New Roman"/>
      </rPr>
      <t xml:space="preserve"> не менее 93%
</t>
    </r>
    <r>
      <rPr>
        <b/>
        <sz val="11"/>
        <color rgb="FF000000"/>
        <rFont val="Times New Roman"/>
      </rPr>
      <t>Плотность:</t>
    </r>
    <r>
      <rPr>
        <sz val="11"/>
        <color rgb="FF000000"/>
        <rFont val="Times New Roman"/>
      </rPr>
      <t xml:space="preserve"> 80 г/кв.м
</t>
    </r>
    <r>
      <rPr>
        <b/>
        <sz val="11"/>
        <color rgb="FF000000"/>
        <rFont val="Times New Roman"/>
      </rPr>
      <t>Количество листов в упк.:</t>
    </r>
    <r>
      <rPr>
        <sz val="11"/>
        <color rgb="FF000000"/>
        <rFont val="Times New Roman"/>
      </rPr>
      <t xml:space="preserve"> 500</t>
    </r>
  </si>
  <si>
    <r>
      <rPr>
        <sz val="11"/>
        <color rgb="FF000000"/>
        <rFont val="Times New Roman"/>
      </rPr>
      <t xml:space="preserve">Данная статья предусматривает организацию закупки фотобумаги, предназначенной для печати благодарственных писем участникам проекта, которые принимали участие в качестве волонтера-репетитора. Планируемое количество волонтеров, привлеченных на 1 цикл проекта - 600 человек, награждение планируется 2 раза в год. Для закупки планируется фотобумага со следующими характеристиками:
</t>
    </r>
    <r>
      <rPr>
        <b/>
        <sz val="11"/>
        <color rgb="FF000000"/>
        <rFont val="Times New Roman"/>
      </rPr>
      <t>Формат листов:</t>
    </r>
    <r>
      <rPr>
        <sz val="11"/>
        <color rgb="FF000000"/>
        <rFont val="Times New Roman"/>
      </rPr>
      <t xml:space="preserve"> А4
</t>
    </r>
    <r>
      <rPr>
        <b/>
        <sz val="11"/>
        <color rgb="FF000000"/>
        <rFont val="Times New Roman"/>
      </rPr>
      <t>Тип бумаги</t>
    </r>
    <r>
      <rPr>
        <sz val="11"/>
        <color rgb="FF000000"/>
        <rFont val="Times New Roman"/>
      </rPr>
      <t xml:space="preserve">: матовая
</t>
    </r>
    <r>
      <rPr>
        <b/>
        <sz val="11"/>
        <color rgb="FF000000"/>
        <rFont val="Times New Roman"/>
      </rPr>
      <t>Плотность бумаги</t>
    </r>
    <r>
      <rPr>
        <sz val="11"/>
        <color rgb="FF000000"/>
        <rFont val="Times New Roman"/>
      </rPr>
      <t xml:space="preserve">: 690 г./кв.м.
</t>
    </r>
    <r>
      <rPr>
        <b/>
        <sz val="11"/>
        <color rgb="FF000000"/>
        <rFont val="Times New Roman"/>
      </rPr>
      <t>Количество листов в упаковке:</t>
    </r>
    <r>
      <rPr>
        <sz val="11"/>
        <color rgb="FF000000"/>
        <rFont val="Times New Roman"/>
      </rPr>
      <t xml:space="preserve"> 50
</t>
    </r>
    <r>
      <rPr>
        <b/>
        <sz val="11"/>
        <color rgb="FF000000"/>
        <rFont val="Times New Roman"/>
      </rPr>
      <t>Белизна CIE:</t>
    </r>
    <r>
      <rPr>
        <sz val="11"/>
        <color rgb="FF000000"/>
        <rFont val="Times New Roman"/>
      </rPr>
      <t xml:space="preserve"> 100%</t>
    </r>
  </si>
  <si>
    <r>
      <rPr>
        <sz val="11"/>
        <color rgb="FF000000"/>
        <rFont val="Times New Roman"/>
      </rPr>
      <t xml:space="preserve">Данная статья расходов предполагает оплату услуг по изготовлению брендированных свитшотов с официальным логотипом проекта, предназначенных для награждения особо отличившихся волонтеров проекта, проведение мероприятий с атрибутами проекта (форма для волонтеров). Услуга имеет следующие характеристики:
</t>
    </r>
    <r>
      <rPr>
        <b/>
        <sz val="11"/>
        <color rgb="FF000000"/>
        <rFont val="Times New Roman"/>
      </rPr>
      <t>Тип печати:</t>
    </r>
    <r>
      <rPr>
        <sz val="11"/>
        <color rgb="FF000000"/>
        <rFont val="Times New Roman"/>
      </rPr>
      <t xml:space="preserve"> полноцветная формата А4
</t>
    </r>
    <r>
      <rPr>
        <b/>
        <sz val="11"/>
        <color rgb="FF000000"/>
        <rFont val="Times New Roman"/>
      </rPr>
      <t>Материал свитшота:</t>
    </r>
    <r>
      <rPr>
        <sz val="11"/>
        <color rgb="FF000000"/>
        <rFont val="Times New Roman"/>
      </rPr>
      <t xml:space="preserve"> 100% холопок, рукава и горловина выполнены резинкой 2х2. 
</t>
    </r>
    <r>
      <rPr>
        <b/>
        <sz val="11"/>
        <color rgb="FF000000"/>
        <rFont val="Times New Roman"/>
      </rPr>
      <t>Размерный ряд:</t>
    </r>
    <r>
      <rPr>
        <sz val="11"/>
        <color rgb="FF000000"/>
        <rFont val="Times New Roman"/>
      </rPr>
      <t xml:space="preserve"> от XS до XXL
</t>
    </r>
    <r>
      <rPr>
        <b/>
        <sz val="11"/>
        <color rgb="FF000000"/>
        <rFont val="Times New Roman"/>
      </rPr>
      <t>Тираж:</t>
    </r>
    <r>
      <rPr>
        <sz val="11"/>
        <color rgb="FF000000"/>
        <rFont val="Times New Roman"/>
      </rPr>
      <t xml:space="preserve"> 300 штук
</t>
    </r>
    <r>
      <rPr>
        <b/>
        <sz val="11"/>
        <color rgb="FF000000"/>
        <rFont val="Times New Roman"/>
      </rPr>
      <t>XS:</t>
    </r>
    <r>
      <rPr>
        <sz val="11"/>
        <color rgb="FF000000"/>
        <rFont val="Times New Roman"/>
      </rPr>
      <t xml:space="preserve"> 30 шт.
</t>
    </r>
    <r>
      <rPr>
        <b/>
        <sz val="11"/>
        <color rgb="FF000000"/>
        <rFont val="Times New Roman"/>
      </rPr>
      <t>S:</t>
    </r>
    <r>
      <rPr>
        <sz val="11"/>
        <color rgb="FF000000"/>
        <rFont val="Times New Roman"/>
      </rPr>
      <t xml:space="preserve"> 50 шт.
</t>
    </r>
    <r>
      <rPr>
        <b/>
        <sz val="11"/>
        <color rgb="FF000000"/>
        <rFont val="Times New Roman"/>
      </rPr>
      <t>L:</t>
    </r>
    <r>
      <rPr>
        <sz val="11"/>
        <color rgb="FF000000"/>
        <rFont val="Times New Roman"/>
      </rPr>
      <t xml:space="preserve"> 150 шт.
</t>
    </r>
    <r>
      <rPr>
        <b/>
        <sz val="11"/>
        <color rgb="FF000000"/>
        <rFont val="Times New Roman"/>
      </rPr>
      <t>XL:</t>
    </r>
    <r>
      <rPr>
        <sz val="11"/>
        <color rgb="FF000000"/>
        <rFont val="Times New Roman"/>
      </rPr>
      <t xml:space="preserve"> 50 шт.
</t>
    </r>
    <r>
      <rPr>
        <b/>
        <sz val="11"/>
        <color rgb="FF000000"/>
        <rFont val="Times New Roman"/>
      </rPr>
      <t>XXL:</t>
    </r>
    <r>
      <rPr>
        <sz val="11"/>
        <color rgb="FF000000"/>
        <rFont val="Times New Roman"/>
      </rPr>
      <t xml:space="preserve"> 20 шт.</t>
    </r>
  </si>
  <si>
    <t>Данная статья расходов направлена на компенсацию труда сотрудника проекта с ролью "Методист проекта". В обязанности данной роли входит: Организация и проведение контрольно-аттестационных мероприятий, разработка (совместная с волонтерами) индивидуальных программ реабилитации участников проекта, экспертная поддержка волонтеров проекта при подготовке и проведении диагностических мероприятий, координация вопросов по организации мероприятий по повышению квалификации волонтеров проекта.</t>
  </si>
  <si>
    <t>Данная статья расходов направлена на компенсацию труда сотрудника проекта с ролью "Специалист по работе с социальными сетями и пиара". В обязанности данной роли входит: организация информационного освещения деятельности проекта в сети интернет, разработка презентационных материалов проекта, организация и проведение пресс-мероприятий, ведение информационных ресурсов проекта в сети-интернет.</t>
  </si>
  <si>
    <t>Единые социальные и прочие выплаты, предусмотренные законодательством РФ (30,2%)</t>
  </si>
  <si>
    <r>
      <t xml:space="preserve">В данную статью расходов входит приобретение расходный материалов для офисной техники Ricon C 2011. Закупка подразумевает приобретение набора тонер-картриджей состоящего из:
Тонер-картридж черный
Тонер-картридж -желтый
Тонер-картридж - пурпурный
Тонер-картридж - голубой
Технология печати: лазерная
и имеющий следующие характеристики:
</t>
    </r>
    <r>
      <rPr>
        <b/>
        <sz val="11"/>
        <color theme="1"/>
        <rFont val="Times New Roman"/>
        <family val="1"/>
        <charset val="204"/>
      </rPr>
      <t>Количество страниц печати:</t>
    </r>
    <r>
      <rPr>
        <sz val="11"/>
        <color theme="1"/>
        <rFont val="Times New Roman"/>
        <family val="1"/>
        <charset val="204"/>
      </rPr>
      <t xml:space="preserve"> не менее 9500 (для цветных) и не менее 15000 для черного.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</si>
</sst>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2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</font>
    <font>
      <b/>
      <sz val="10"/>
      <color rgb="FF000000"/>
      <name val="Times New Roman"/>
    </font>
    <font>
      <sz val="11"/>
      <color theme="1"/>
      <name val="Times New Roman"/>
      <family val="1"/>
      <charset val="204"/>
    </font>
    <font>
      <sz val="11"/>
      <color rgb="FF000000"/>
      <name val="Times New Roman"/>
    </font>
    <font>
      <b/>
      <sz val="11"/>
      <color rgb="FF000000"/>
      <name val="Times New Roman"/>
    </font>
    <font>
      <b/>
      <sz val="10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2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4" fillId="0" borderId="0" applyFont="0" applyFill="0" applyBorder="0" applyAlignment="0" applyProtection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left" vertical="top" wrapText="1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2" fontId="12" fillId="0" borderId="4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wrapText="1"/>
    </xf>
    <xf numFmtId="2" fontId="20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3" fontId="12" fillId="0" borderId="4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2" fontId="12" fillId="0" borderId="4" xfId="1" applyNumberFormat="1" applyFont="1" applyBorder="1" applyAlignment="1">
      <alignment horizontal="center" vertical="center"/>
    </xf>
    <xf numFmtId="2" fontId="12" fillId="0" borderId="4" xfId="1" applyNumberFormat="1" applyFont="1" applyBorder="1" applyAlignment="1">
      <alignment horizontal="right" vertical="center"/>
    </xf>
    <xf numFmtId="2" fontId="23" fillId="0" borderId="4" xfId="1" applyNumberFormat="1" applyFont="1" applyBorder="1" applyAlignment="1">
      <alignment horizontal="right" vertical="center"/>
    </xf>
    <xf numFmtId="2" fontId="22" fillId="0" borderId="4" xfId="1" applyNumberFormat="1" applyFont="1" applyBorder="1" applyAlignment="1">
      <alignment horizontal="right" vertical="center"/>
    </xf>
    <xf numFmtId="43" fontId="12" fillId="0" borderId="4" xfId="1" applyFont="1" applyBorder="1" applyAlignment="1">
      <alignment horizontal="right" vertical="center"/>
    </xf>
    <xf numFmtId="43" fontId="23" fillId="0" borderId="1" xfId="1" applyFont="1" applyBorder="1" applyAlignment="1">
      <alignment horizontal="center" vertical="center"/>
    </xf>
    <xf numFmtId="43" fontId="22" fillId="0" borderId="1" xfId="1" applyFont="1" applyBorder="1" applyAlignment="1">
      <alignment horizontal="center" vertical="center"/>
    </xf>
    <xf numFmtId="43" fontId="13" fillId="0" borderId="1" xfId="1" applyFont="1" applyBorder="1" applyAlignment="1">
      <alignment horizontal="center" vertical="center"/>
    </xf>
    <xf numFmtId="2" fontId="13" fillId="0" borderId="1" xfId="1" applyNumberFormat="1" applyFont="1" applyBorder="1" applyAlignment="1">
      <alignment horizontal="right" vertical="center"/>
    </xf>
    <xf numFmtId="2" fontId="12" fillId="0" borderId="4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BreakPreview" zoomScale="70" zoomScaleNormal="100" zoomScaleSheetLayoutView="70" workbookViewId="0">
      <selection activeCell="L30" sqref="L30"/>
    </sheetView>
  </sheetViews>
  <sheetFormatPr defaultRowHeight="14.4" x14ac:dyDescent="0.3"/>
  <cols>
    <col min="2" max="2" width="40" customWidth="1"/>
    <col min="3" max="3" width="20.77734375" customWidth="1"/>
    <col min="4" max="4" width="18" customWidth="1"/>
    <col min="5" max="6" width="22" customWidth="1"/>
    <col min="7" max="7" width="15.44140625" customWidth="1"/>
    <col min="8" max="8" width="62.77734375" customWidth="1"/>
    <col min="9" max="9" width="36.44140625" customWidth="1"/>
  </cols>
  <sheetData>
    <row r="1" spans="1:9" ht="18" x14ac:dyDescent="0.3">
      <c r="A1" s="47" t="s">
        <v>5</v>
      </c>
      <c r="B1" s="47"/>
      <c r="C1" s="47"/>
      <c r="D1" s="47"/>
      <c r="E1" s="47"/>
      <c r="F1" s="48"/>
      <c r="G1" s="47"/>
      <c r="H1" s="47"/>
      <c r="I1" s="47"/>
    </row>
    <row r="2" spans="1:9" ht="39" customHeigh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2" t="s">
        <v>34</v>
      </c>
      <c r="G2" s="2" t="s">
        <v>52</v>
      </c>
      <c r="H2" s="2" t="s">
        <v>19</v>
      </c>
      <c r="I2" s="2" t="s">
        <v>24</v>
      </c>
    </row>
    <row r="3" spans="1:9" x14ac:dyDescent="0.3">
      <c r="A3" s="49" t="s">
        <v>18</v>
      </c>
      <c r="B3" s="49"/>
      <c r="C3" s="49"/>
      <c r="D3" s="49"/>
      <c r="E3" s="49"/>
      <c r="F3" s="50"/>
      <c r="G3" s="49"/>
      <c r="H3" s="49"/>
      <c r="I3" s="49"/>
    </row>
    <row r="4" spans="1:9" ht="92.4" x14ac:dyDescent="0.3">
      <c r="A4" s="23">
        <v>1</v>
      </c>
      <c r="B4" s="22" t="s">
        <v>54</v>
      </c>
      <c r="C4" s="33" t="s">
        <v>6</v>
      </c>
      <c r="D4" s="42">
        <v>50000</v>
      </c>
      <c r="E4" s="23">
        <v>11</v>
      </c>
      <c r="F4" s="39">
        <v>0</v>
      </c>
      <c r="G4" s="42">
        <f t="shared" ref="G4:G11" si="0">E4*D4</f>
        <v>550000</v>
      </c>
      <c r="H4" s="22" t="s">
        <v>61</v>
      </c>
      <c r="I4" s="23" t="s">
        <v>36</v>
      </c>
    </row>
    <row r="5" spans="1:9" ht="105.6" x14ac:dyDescent="0.3">
      <c r="A5" s="23">
        <v>2</v>
      </c>
      <c r="B5" s="22" t="s">
        <v>55</v>
      </c>
      <c r="C5" s="33" t="s">
        <v>6</v>
      </c>
      <c r="D5" s="42">
        <v>30000</v>
      </c>
      <c r="E5" s="23">
        <v>11</v>
      </c>
      <c r="F5" s="40">
        <v>0</v>
      </c>
      <c r="G5" s="42">
        <f t="shared" si="0"/>
        <v>330000</v>
      </c>
      <c r="H5" s="32" t="s">
        <v>73</v>
      </c>
      <c r="I5" s="24" t="s">
        <v>36</v>
      </c>
    </row>
    <row r="6" spans="1:9" ht="79.2" x14ac:dyDescent="0.3">
      <c r="A6" s="23">
        <v>3</v>
      </c>
      <c r="B6" s="22" t="s">
        <v>56</v>
      </c>
      <c r="C6" s="33" t="s">
        <v>6</v>
      </c>
      <c r="D6" s="42">
        <v>70000</v>
      </c>
      <c r="E6" s="23">
        <v>11</v>
      </c>
      <c r="F6" s="40">
        <v>0</v>
      </c>
      <c r="G6" s="42">
        <f t="shared" si="0"/>
        <v>770000</v>
      </c>
      <c r="H6" s="26" t="s">
        <v>74</v>
      </c>
      <c r="I6" s="24" t="s">
        <v>36</v>
      </c>
    </row>
    <row r="7" spans="1:9" ht="105.6" x14ac:dyDescent="0.3">
      <c r="A7" s="23">
        <v>4</v>
      </c>
      <c r="B7" s="22" t="s">
        <v>57</v>
      </c>
      <c r="C7" s="33" t="s">
        <v>6</v>
      </c>
      <c r="D7" s="42">
        <v>70000</v>
      </c>
      <c r="E7" s="23">
        <v>11</v>
      </c>
      <c r="F7" s="40">
        <v>0</v>
      </c>
      <c r="G7" s="43">
        <f t="shared" si="0"/>
        <v>770000</v>
      </c>
      <c r="H7" s="25" t="s">
        <v>62</v>
      </c>
      <c r="I7" s="24" t="s">
        <v>36</v>
      </c>
    </row>
    <row r="8" spans="1:9" ht="39.6" x14ac:dyDescent="0.3">
      <c r="A8" s="23">
        <v>5</v>
      </c>
      <c r="B8" s="22" t="s">
        <v>58</v>
      </c>
      <c r="C8" s="33" t="s">
        <v>6</v>
      </c>
      <c r="D8" s="42">
        <f>D4/100*30.2</f>
        <v>15100</v>
      </c>
      <c r="E8" s="24">
        <v>11</v>
      </c>
      <c r="F8" s="40">
        <v>0</v>
      </c>
      <c r="G8" s="43">
        <f t="shared" si="0"/>
        <v>166100</v>
      </c>
      <c r="H8" s="32" t="s">
        <v>75</v>
      </c>
      <c r="I8" s="24" t="s">
        <v>36</v>
      </c>
    </row>
    <row r="9" spans="1:9" ht="26.4" x14ac:dyDescent="0.3">
      <c r="A9" s="23">
        <v>6</v>
      </c>
      <c r="B9" s="25" t="s">
        <v>59</v>
      </c>
      <c r="C9" s="33" t="s">
        <v>6</v>
      </c>
      <c r="D9" s="42">
        <f t="shared" ref="D9:D11" si="1">D5/100*30.2</f>
        <v>9060</v>
      </c>
      <c r="E9" s="24">
        <v>11</v>
      </c>
      <c r="F9" s="40">
        <v>0</v>
      </c>
      <c r="G9" s="43">
        <f t="shared" si="0"/>
        <v>99660</v>
      </c>
      <c r="H9" s="32" t="s">
        <v>75</v>
      </c>
      <c r="I9" s="24" t="s">
        <v>36</v>
      </c>
    </row>
    <row r="10" spans="1:9" ht="39.6" x14ac:dyDescent="0.3">
      <c r="A10" s="23">
        <v>7</v>
      </c>
      <c r="B10" s="26" t="s">
        <v>63</v>
      </c>
      <c r="C10" s="33" t="s">
        <v>6</v>
      </c>
      <c r="D10" s="42">
        <f t="shared" si="1"/>
        <v>21140</v>
      </c>
      <c r="E10" s="24">
        <v>11</v>
      </c>
      <c r="F10" s="40">
        <v>0</v>
      </c>
      <c r="G10" s="43">
        <f t="shared" si="0"/>
        <v>232540</v>
      </c>
      <c r="H10" s="32" t="s">
        <v>75</v>
      </c>
      <c r="I10" s="24" t="s">
        <v>36</v>
      </c>
    </row>
    <row r="11" spans="1:9" ht="39.6" x14ac:dyDescent="0.3">
      <c r="A11" s="23">
        <v>8</v>
      </c>
      <c r="B11" s="22" t="s">
        <v>60</v>
      </c>
      <c r="C11" s="33" t="s">
        <v>6</v>
      </c>
      <c r="D11" s="42">
        <f t="shared" si="1"/>
        <v>21140</v>
      </c>
      <c r="E11" s="24">
        <v>11</v>
      </c>
      <c r="F11" s="40">
        <v>0</v>
      </c>
      <c r="G11" s="43">
        <f t="shared" si="0"/>
        <v>232540</v>
      </c>
      <c r="H11" s="32" t="s">
        <v>75</v>
      </c>
      <c r="I11" s="24" t="s">
        <v>36</v>
      </c>
    </row>
    <row r="12" spans="1:9" ht="79.2" x14ac:dyDescent="0.3">
      <c r="A12" s="7">
        <v>9</v>
      </c>
      <c r="B12" s="3" t="s">
        <v>16</v>
      </c>
      <c r="C12" s="7" t="s">
        <v>17</v>
      </c>
      <c r="D12" s="36">
        <v>1500</v>
      </c>
      <c r="E12" s="11">
        <v>9000</v>
      </c>
      <c r="F12" s="41">
        <f>E12*D12</f>
        <v>13500000</v>
      </c>
      <c r="G12" s="45">
        <f>D12*E12-F12</f>
        <v>0</v>
      </c>
      <c r="H12" s="27" t="s">
        <v>64</v>
      </c>
      <c r="I12" s="8" t="s">
        <v>25</v>
      </c>
    </row>
    <row r="13" spans="1:9" ht="138" customHeight="1" x14ac:dyDescent="0.3">
      <c r="A13" s="7">
        <v>10</v>
      </c>
      <c r="B13" s="3" t="s">
        <v>30</v>
      </c>
      <c r="C13" s="7" t="s">
        <v>11</v>
      </c>
      <c r="D13" s="36">
        <v>200000</v>
      </c>
      <c r="E13" s="7">
        <v>5</v>
      </c>
      <c r="F13" s="41">
        <v>500000</v>
      </c>
      <c r="G13" s="44">
        <f>E13*D13-F13</f>
        <v>500000</v>
      </c>
      <c r="H13" s="18" t="s">
        <v>33</v>
      </c>
      <c r="I13" s="8" t="s">
        <v>46</v>
      </c>
    </row>
    <row r="14" spans="1:9" ht="141" customHeight="1" x14ac:dyDescent="0.3">
      <c r="A14" s="7">
        <v>11</v>
      </c>
      <c r="B14" s="8" t="s">
        <v>53</v>
      </c>
      <c r="C14" s="7" t="s">
        <v>11</v>
      </c>
      <c r="D14" s="36">
        <v>10000</v>
      </c>
      <c r="E14" s="7">
        <v>45</v>
      </c>
      <c r="F14" s="41">
        <v>150000</v>
      </c>
      <c r="G14" s="14">
        <f>E14*D14-F14</f>
        <v>300000</v>
      </c>
      <c r="H14" s="3" t="s">
        <v>65</v>
      </c>
      <c r="I14" s="8" t="s">
        <v>46</v>
      </c>
    </row>
    <row r="15" spans="1:9" ht="171.6" x14ac:dyDescent="0.3">
      <c r="A15" s="7">
        <v>12</v>
      </c>
      <c r="B15" s="8" t="s">
        <v>31</v>
      </c>
      <c r="C15" s="7" t="s">
        <v>11</v>
      </c>
      <c r="D15" s="36">
        <v>5750</v>
      </c>
      <c r="E15" s="7">
        <v>144</v>
      </c>
      <c r="F15" s="41">
        <v>300000</v>
      </c>
      <c r="G15" s="14">
        <f>E15*D15-F15</f>
        <v>528000</v>
      </c>
      <c r="H15" s="27" t="s">
        <v>66</v>
      </c>
      <c r="I15" s="21" t="s">
        <v>35</v>
      </c>
    </row>
    <row r="16" spans="1:9" ht="66" customHeight="1" x14ac:dyDescent="0.3">
      <c r="A16" s="7">
        <v>13</v>
      </c>
      <c r="B16" s="8" t="s">
        <v>22</v>
      </c>
      <c r="C16" s="7" t="s">
        <v>6</v>
      </c>
      <c r="D16" s="36">
        <v>30000</v>
      </c>
      <c r="E16" s="7">
        <v>11</v>
      </c>
      <c r="F16" s="41">
        <v>100000</v>
      </c>
      <c r="G16" s="14">
        <f>E16*D16-F16</f>
        <v>230000</v>
      </c>
      <c r="H16" s="18" t="s">
        <v>37</v>
      </c>
      <c r="I16" s="21" t="s">
        <v>35</v>
      </c>
    </row>
    <row r="17" spans="1:9" ht="181.95" customHeight="1" x14ac:dyDescent="0.3">
      <c r="A17" s="7">
        <v>14</v>
      </c>
      <c r="B17" s="8" t="s">
        <v>23</v>
      </c>
      <c r="C17" s="7" t="s">
        <v>6</v>
      </c>
      <c r="D17" s="36">
        <v>295000</v>
      </c>
      <c r="E17" s="7">
        <v>11</v>
      </c>
      <c r="F17" s="38">
        <v>0</v>
      </c>
      <c r="G17" s="14">
        <f>E17*D17</f>
        <v>3245000</v>
      </c>
      <c r="H17" s="18" t="s">
        <v>38</v>
      </c>
      <c r="I17" s="21" t="s">
        <v>35</v>
      </c>
    </row>
    <row r="18" spans="1:9" x14ac:dyDescent="0.3">
      <c r="A18" s="49" t="s">
        <v>21</v>
      </c>
      <c r="B18" s="49"/>
      <c r="C18" s="49"/>
      <c r="D18" s="49"/>
      <c r="E18" s="49"/>
      <c r="F18" s="34">
        <f>F12+F13+F14+F15+F16+F17</f>
        <v>14550000</v>
      </c>
      <c r="G18" s="35">
        <f>SUM(G12+G13+G14+G15+G16+G17+G4+G5+G6+G7+G8+G9+G10+G11)</f>
        <v>7953840</v>
      </c>
      <c r="H18" s="4"/>
      <c r="I18" s="4"/>
    </row>
    <row r="19" spans="1:9" x14ac:dyDescent="0.3">
      <c r="A19" s="49" t="s">
        <v>7</v>
      </c>
      <c r="B19" s="49"/>
      <c r="C19" s="49"/>
      <c r="D19" s="49"/>
      <c r="E19" s="49"/>
      <c r="F19" s="50"/>
      <c r="G19" s="49"/>
      <c r="H19" s="49"/>
      <c r="I19" s="49"/>
    </row>
    <row r="20" spans="1:9" ht="174" customHeight="1" x14ac:dyDescent="0.3">
      <c r="A20" s="51">
        <v>15</v>
      </c>
      <c r="B20" s="8" t="s">
        <v>39</v>
      </c>
      <c r="C20" s="7" t="s">
        <v>8</v>
      </c>
      <c r="D20" s="36">
        <v>42000</v>
      </c>
      <c r="E20" s="7">
        <v>20</v>
      </c>
      <c r="F20" s="34">
        <v>200000</v>
      </c>
      <c r="G20" s="9">
        <f>E20*D20-F20</f>
        <v>640000</v>
      </c>
      <c r="H20" s="28" t="s">
        <v>67</v>
      </c>
      <c r="I20" s="8" t="s">
        <v>35</v>
      </c>
    </row>
    <row r="21" spans="1:9" ht="174" customHeight="1" x14ac:dyDescent="0.3">
      <c r="A21" s="51"/>
      <c r="B21" s="8" t="s">
        <v>40</v>
      </c>
      <c r="C21" s="7" t="s">
        <v>8</v>
      </c>
      <c r="D21" s="36">
        <v>850</v>
      </c>
      <c r="E21" s="7">
        <v>20</v>
      </c>
      <c r="F21" s="34">
        <v>8500</v>
      </c>
      <c r="G21" s="9">
        <f>E21*D21-F21</f>
        <v>8500</v>
      </c>
      <c r="H21" s="28" t="s">
        <v>68</v>
      </c>
      <c r="I21" s="8" t="s">
        <v>35</v>
      </c>
    </row>
    <row r="22" spans="1:9" ht="133.05000000000001" customHeight="1" x14ac:dyDescent="0.3">
      <c r="A22" s="51"/>
      <c r="B22" s="8" t="s">
        <v>41</v>
      </c>
      <c r="C22" s="7" t="s">
        <v>8</v>
      </c>
      <c r="D22" s="36">
        <v>1100</v>
      </c>
      <c r="E22" s="7">
        <v>20</v>
      </c>
      <c r="F22" s="34">
        <v>11000</v>
      </c>
      <c r="G22" s="9">
        <f>E22*D22-F22</f>
        <v>11000</v>
      </c>
      <c r="H22" s="28" t="s">
        <v>69</v>
      </c>
      <c r="I22" s="8" t="s">
        <v>35</v>
      </c>
    </row>
    <row r="23" spans="1:9" ht="117" customHeight="1" x14ac:dyDescent="0.3">
      <c r="A23" s="51"/>
      <c r="B23" s="8" t="s">
        <v>42</v>
      </c>
      <c r="C23" s="7" t="s">
        <v>6</v>
      </c>
      <c r="D23" s="36">
        <v>1200</v>
      </c>
      <c r="E23" s="7">
        <v>11</v>
      </c>
      <c r="F23" s="34">
        <v>6000</v>
      </c>
      <c r="G23" s="9">
        <f>E23*D23-F23</f>
        <v>7200</v>
      </c>
      <c r="H23" s="18" t="s">
        <v>44</v>
      </c>
      <c r="I23" s="8" t="s">
        <v>35</v>
      </c>
    </row>
    <row r="24" spans="1:9" ht="117" customHeight="1" x14ac:dyDescent="0.3">
      <c r="A24" s="7">
        <v>16</v>
      </c>
      <c r="B24" s="8" t="s">
        <v>9</v>
      </c>
      <c r="C24" s="7" t="s">
        <v>6</v>
      </c>
      <c r="D24" s="36">
        <v>18750</v>
      </c>
      <c r="E24" s="7">
        <v>11</v>
      </c>
      <c r="F24" s="46">
        <v>0</v>
      </c>
      <c r="G24" s="9">
        <f>E24*D24</f>
        <v>206250</v>
      </c>
      <c r="H24" s="19" t="s">
        <v>43</v>
      </c>
      <c r="I24" s="8" t="s">
        <v>36</v>
      </c>
    </row>
    <row r="25" spans="1:9" x14ac:dyDescent="0.3">
      <c r="A25" s="52" t="s">
        <v>10</v>
      </c>
      <c r="B25" s="52"/>
      <c r="C25" s="52"/>
      <c r="D25" s="52"/>
      <c r="E25" s="52"/>
      <c r="F25" s="16">
        <f>F20+F21+F22+F23+F24</f>
        <v>225500</v>
      </c>
      <c r="G25" s="10">
        <f>SUM(G20:G24)</f>
        <v>872950</v>
      </c>
      <c r="H25" s="4"/>
      <c r="I25" s="4"/>
    </row>
    <row r="26" spans="1:9" x14ac:dyDescent="0.3">
      <c r="A26" s="49" t="s">
        <v>12</v>
      </c>
      <c r="B26" s="49"/>
      <c r="C26" s="49"/>
      <c r="D26" s="49"/>
      <c r="E26" s="49"/>
      <c r="F26" s="50"/>
      <c r="G26" s="49"/>
      <c r="H26" s="49"/>
      <c r="I26" s="49"/>
    </row>
    <row r="27" spans="1:9" ht="192" customHeight="1" x14ac:dyDescent="0.3">
      <c r="A27" s="7">
        <v>17</v>
      </c>
      <c r="B27" s="8" t="s">
        <v>13</v>
      </c>
      <c r="C27" s="7" t="s">
        <v>14</v>
      </c>
      <c r="D27" s="36">
        <v>420</v>
      </c>
      <c r="E27" s="7">
        <v>50</v>
      </c>
      <c r="F27" s="34">
        <v>11000</v>
      </c>
      <c r="G27" s="36">
        <v>10000</v>
      </c>
      <c r="H27" s="29" t="s">
        <v>70</v>
      </c>
      <c r="I27" s="8" t="s">
        <v>35</v>
      </c>
    </row>
    <row r="28" spans="1:9" ht="166.2" x14ac:dyDescent="0.3">
      <c r="A28" s="7">
        <v>18</v>
      </c>
      <c r="B28" s="8" t="s">
        <v>45</v>
      </c>
      <c r="C28" s="7" t="s">
        <v>14</v>
      </c>
      <c r="D28" s="36">
        <v>170</v>
      </c>
      <c r="E28" s="11">
        <v>24</v>
      </c>
      <c r="F28" s="38">
        <v>0</v>
      </c>
      <c r="G28" s="36">
        <f>E28*D28</f>
        <v>4080</v>
      </c>
      <c r="H28" s="30" t="s">
        <v>71</v>
      </c>
      <c r="I28" s="8" t="s">
        <v>36</v>
      </c>
    </row>
    <row r="29" spans="1:9" ht="207.6" x14ac:dyDescent="0.3">
      <c r="A29" s="7">
        <v>19</v>
      </c>
      <c r="B29" s="8" t="s">
        <v>48</v>
      </c>
      <c r="C29" s="7" t="s">
        <v>49</v>
      </c>
      <c r="D29" s="36">
        <v>360000</v>
      </c>
      <c r="E29" s="11">
        <v>1</v>
      </c>
      <c r="F29" s="38">
        <v>0</v>
      </c>
      <c r="G29" s="36">
        <f>E29*D29</f>
        <v>360000</v>
      </c>
      <c r="H29" s="30" t="s">
        <v>72</v>
      </c>
      <c r="I29" s="8" t="s">
        <v>36</v>
      </c>
    </row>
    <row r="30" spans="1:9" ht="166.2" x14ac:dyDescent="0.3">
      <c r="A30" s="7">
        <v>20</v>
      </c>
      <c r="B30" s="8" t="s">
        <v>50</v>
      </c>
      <c r="C30" s="7" t="s">
        <v>51</v>
      </c>
      <c r="D30" s="36">
        <v>53700</v>
      </c>
      <c r="E30" s="11">
        <v>1</v>
      </c>
      <c r="F30" s="38">
        <v>0</v>
      </c>
      <c r="G30" s="36">
        <f>E30*D30-F30</f>
        <v>53700</v>
      </c>
      <c r="H30" s="31" t="s">
        <v>76</v>
      </c>
      <c r="I30" s="8" t="s">
        <v>36</v>
      </c>
    </row>
    <row r="31" spans="1:9" ht="111" x14ac:dyDescent="0.3">
      <c r="A31" s="7">
        <v>21</v>
      </c>
      <c r="B31" s="8" t="s">
        <v>20</v>
      </c>
      <c r="C31" s="7" t="s">
        <v>29</v>
      </c>
      <c r="D31" s="36">
        <v>7500</v>
      </c>
      <c r="E31" s="7">
        <v>4</v>
      </c>
      <c r="F31" s="37">
        <v>0</v>
      </c>
      <c r="G31" s="36">
        <f>E31*D31</f>
        <v>30000</v>
      </c>
      <c r="H31" s="15" t="s">
        <v>47</v>
      </c>
      <c r="I31" s="8" t="s">
        <v>36</v>
      </c>
    </row>
    <row r="32" spans="1:9" x14ac:dyDescent="0.3">
      <c r="A32" s="53" t="s">
        <v>15</v>
      </c>
      <c r="B32" s="53"/>
      <c r="C32" s="53"/>
      <c r="D32" s="53"/>
      <c r="E32" s="53"/>
      <c r="F32" s="34">
        <f>F27+F28+F29+F30+F31</f>
        <v>11000</v>
      </c>
      <c r="G32" s="35">
        <f>SUM(G27:G31)</f>
        <v>457780</v>
      </c>
      <c r="H32" s="4"/>
      <c r="I32" s="4"/>
    </row>
    <row r="33" spans="1:9" ht="66" x14ac:dyDescent="0.3">
      <c r="A33" s="52" t="s">
        <v>26</v>
      </c>
      <c r="B33" s="52"/>
      <c r="C33" s="52"/>
      <c r="D33" s="52"/>
      <c r="E33" s="52"/>
      <c r="F33" s="20">
        <f>F32+F25+F18+G33</f>
        <v>24071070</v>
      </c>
      <c r="G33" s="10">
        <f>G18+G25+G32</f>
        <v>9284570</v>
      </c>
      <c r="H33" s="5" t="s">
        <v>27</v>
      </c>
      <c r="I33" s="4"/>
    </row>
    <row r="34" spans="1:9" ht="211.2" x14ac:dyDescent="0.3">
      <c r="A34" s="54" t="s">
        <v>28</v>
      </c>
      <c r="B34" s="54"/>
      <c r="C34" s="54"/>
      <c r="D34" s="54"/>
      <c r="E34" s="54"/>
      <c r="F34" s="13"/>
      <c r="G34" s="17">
        <f>G33</f>
        <v>9284570</v>
      </c>
      <c r="H34" s="3" t="s">
        <v>32</v>
      </c>
      <c r="I34" s="6"/>
    </row>
  </sheetData>
  <mergeCells count="10">
    <mergeCell ref="A25:E25"/>
    <mergeCell ref="A26:I26"/>
    <mergeCell ref="A32:E32"/>
    <mergeCell ref="A33:E33"/>
    <mergeCell ref="A34:E34"/>
    <mergeCell ref="A1:I1"/>
    <mergeCell ref="A3:I3"/>
    <mergeCell ref="A18:E18"/>
    <mergeCell ref="A19:I19"/>
    <mergeCell ref="A20:A23"/>
  </mergeCells>
  <pageMargins left="0.70866141732283472" right="0.70866141732283472" top="0.25" bottom="0.15748031496062992" header="0.22" footer="0.19"/>
  <pageSetup paperSize="9" scale="53" fitToHeight="0" orientation="landscape" r:id="rId1"/>
  <rowBreaks count="2" manualBreakCount="2">
    <brk id="25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проекта</vt:lpstr>
      <vt:lpstr>'Смета проекта'!Заголовки_для_печати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Гулидин Илья</dc:creator>
  <cp:lastModifiedBy>Илья Гулидин</cp:lastModifiedBy>
  <cp:lastPrinted>2023-03-15T12:55:59Z</cp:lastPrinted>
  <dcterms:created xsi:type="dcterms:W3CDTF">2015-06-05T18:19:34Z</dcterms:created>
  <dcterms:modified xsi:type="dcterms:W3CDTF">2024-10-15T13:37:16Z</dcterms:modified>
</cp:coreProperties>
</file>