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8.12\почта\Для размещения на сайте\Аналитические материалы\п.10.3\"/>
    </mc:Choice>
  </mc:AlternateContent>
  <xr:revisionPtr revIDLastSave="0" documentId="13_ncr:1_{527BC011-18EC-4CB2-8C01-493F4C98735F}" xr6:coauthVersionLast="43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ходы бюджета" sheetId="1" r:id="rId1"/>
  </sheets>
  <definedNames>
    <definedName name="__bookmark_13">#REF!</definedName>
    <definedName name="__bookmark_14">#REF!</definedName>
    <definedName name="__bookmark_18">#REF!</definedName>
    <definedName name="__bookmark_19">#REF!</definedName>
    <definedName name="__bookmark_2">'Доходы бюджета'!#REF!</definedName>
    <definedName name="__bookmark_20">#REF!</definedName>
    <definedName name="__bookmark_21">#REF!</definedName>
    <definedName name="__bookmark_22">#REF!</definedName>
    <definedName name="__bookmark_23">#REF!</definedName>
    <definedName name="__bookmark_24">#REF!</definedName>
    <definedName name="__bookmark_5">'Доходы бюджета'!$A$3:$E$95</definedName>
    <definedName name="_xlnm.Print_Titles" localSheetId="0">'Доходы бюджета'!$3:$4</definedName>
    <definedName name="_xlnm.Print_Area" localSheetId="0">'Доходы бюджета'!$A$1:$P$97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95" i="1" l="1"/>
  <c r="P94" i="1"/>
  <c r="N51" i="1"/>
  <c r="M51" i="1"/>
  <c r="L51" i="1"/>
  <c r="N49" i="1"/>
  <c r="M49" i="1"/>
  <c r="L49" i="1"/>
  <c r="N45" i="1"/>
  <c r="M45" i="1"/>
  <c r="L45" i="1"/>
  <c r="N43" i="1"/>
  <c r="N42" i="1" s="1"/>
  <c r="M43" i="1"/>
  <c r="L43" i="1"/>
  <c r="L42" i="1" s="1"/>
  <c r="M42" i="1"/>
  <c r="N40" i="1"/>
  <c r="M40" i="1"/>
  <c r="L40" i="1"/>
  <c r="N37" i="1"/>
  <c r="M37" i="1"/>
  <c r="L37" i="1"/>
  <c r="N35" i="1"/>
  <c r="M35" i="1"/>
  <c r="L35" i="1"/>
  <c r="N22" i="1"/>
  <c r="M22" i="1"/>
  <c r="L22" i="1"/>
  <c r="N20" i="1"/>
  <c r="M20" i="1"/>
  <c r="L20" i="1"/>
  <c r="N18" i="1"/>
  <c r="M18" i="1"/>
  <c r="L18" i="1"/>
  <c r="N16" i="1"/>
  <c r="M16" i="1"/>
  <c r="L16" i="1"/>
  <c r="N7" i="1"/>
  <c r="M7" i="1"/>
  <c r="L7" i="1"/>
  <c r="J25" i="1" l="1"/>
  <c r="J51" i="1"/>
  <c r="J49" i="1"/>
  <c r="J45" i="1"/>
  <c r="J43" i="1"/>
  <c r="J42" i="1" s="1"/>
  <c r="J40" i="1"/>
  <c r="J37" i="1"/>
  <c r="J35" i="1"/>
  <c r="J22" i="1"/>
  <c r="J20" i="1"/>
  <c r="J18" i="1"/>
  <c r="J16" i="1"/>
  <c r="J7" i="1"/>
  <c r="J6" i="1"/>
  <c r="E7" i="1"/>
  <c r="D7" i="1"/>
  <c r="C7" i="1"/>
  <c r="I7" i="1"/>
  <c r="G7" i="1"/>
  <c r="H7" i="1"/>
  <c r="J83" i="1"/>
  <c r="I83" i="1"/>
  <c r="J82" i="1"/>
  <c r="I82" i="1"/>
  <c r="J80" i="1"/>
  <c r="I80" i="1"/>
  <c r="J79" i="1"/>
  <c r="I79" i="1"/>
  <c r="J78" i="1"/>
  <c r="I78" i="1"/>
  <c r="J73" i="1"/>
  <c r="I73" i="1"/>
  <c r="J70" i="1"/>
  <c r="I70" i="1"/>
  <c r="J69" i="1"/>
  <c r="I69" i="1"/>
  <c r="I67" i="1"/>
  <c r="I65" i="1"/>
  <c r="I64" i="1"/>
  <c r="I39" i="1"/>
  <c r="H88" i="1" l="1"/>
  <c r="H83" i="1"/>
  <c r="H82" i="1" s="1"/>
  <c r="H80" i="1"/>
  <c r="H79" i="1" s="1"/>
  <c r="H78" i="1" s="1"/>
  <c r="H73" i="1"/>
  <c r="H70" i="1" s="1"/>
  <c r="H69" i="1" s="1"/>
  <c r="H67" i="1"/>
  <c r="H65" i="1"/>
  <c r="H64" i="1" s="1"/>
  <c r="H59" i="1"/>
  <c r="H57" i="1"/>
  <c r="H55" i="1"/>
  <c r="H52" i="1"/>
  <c r="H51" i="1" s="1"/>
  <c r="H49" i="1"/>
  <c r="H48" i="1" s="1"/>
  <c r="H45" i="1"/>
  <c r="H43" i="1"/>
  <c r="H40" i="1"/>
  <c r="H37" i="1"/>
  <c r="H35" i="1"/>
  <c r="H33" i="1"/>
  <c r="H29" i="1"/>
  <c r="H26" i="1"/>
  <c r="H22" i="1"/>
  <c r="H20" i="1"/>
  <c r="H18" i="1"/>
  <c r="H16" i="1"/>
  <c r="H15" i="1" l="1"/>
  <c r="H14" i="1" s="1"/>
  <c r="H25" i="1"/>
  <c r="H24" i="1" s="1"/>
  <c r="H42" i="1"/>
  <c r="H54" i="1"/>
  <c r="H53" i="1" s="1"/>
  <c r="H39" i="1"/>
  <c r="G88" i="1" l="1"/>
  <c r="G52" i="1"/>
  <c r="G51" i="1" s="1"/>
  <c r="G49" i="1"/>
  <c r="G45" i="1"/>
  <c r="G43" i="1"/>
  <c r="G42" i="1" s="1"/>
  <c r="G40" i="1"/>
  <c r="G37" i="1"/>
  <c r="G35" i="1"/>
  <c r="G22" i="1"/>
  <c r="G20" i="1"/>
  <c r="G18" i="1"/>
  <c r="G16" i="1"/>
  <c r="E88" i="1" l="1"/>
  <c r="E87" i="1" s="1"/>
  <c r="D88" i="1"/>
  <c r="D87" i="1" s="1"/>
  <c r="C33" i="1"/>
  <c r="C35" i="1"/>
  <c r="C37" i="1"/>
  <c r="C51" i="1" l="1"/>
  <c r="C49" i="1"/>
  <c r="C45" i="1"/>
  <c r="C43" i="1"/>
  <c r="C40" i="1"/>
  <c r="C22" i="1"/>
  <c r="C20" i="1"/>
  <c r="C18" i="1"/>
  <c r="C16" i="1"/>
  <c r="C42" i="1" l="1"/>
  <c r="L26" i="1" l="1"/>
  <c r="L57" i="1"/>
  <c r="L55" i="1" s="1"/>
  <c r="O92" i="1"/>
  <c r="N83" i="1"/>
  <c r="N82" i="1" s="1"/>
  <c r="M83" i="1"/>
  <c r="M82" i="1" s="1"/>
  <c r="L83" i="1"/>
  <c r="L82" i="1" s="1"/>
  <c r="N80" i="1"/>
  <c r="N79" i="1" s="1"/>
  <c r="M80" i="1"/>
  <c r="M79" i="1" s="1"/>
  <c r="M78" i="1" s="1"/>
  <c r="L80" i="1"/>
  <c r="L79" i="1" s="1"/>
  <c r="N73" i="1"/>
  <c r="N70" i="1" s="1"/>
  <c r="N69" i="1" s="1"/>
  <c r="M73" i="1"/>
  <c r="M70" i="1" s="1"/>
  <c r="M69" i="1" s="1"/>
  <c r="L73" i="1"/>
  <c r="N67" i="1"/>
  <c r="M67" i="1"/>
  <c r="L67" i="1"/>
  <c r="N65" i="1"/>
  <c r="M65" i="1"/>
  <c r="L65" i="1"/>
  <c r="N62" i="1"/>
  <c r="N61" i="1" s="1"/>
  <c r="M62" i="1"/>
  <c r="M61" i="1" s="1"/>
  <c r="L62" i="1"/>
  <c r="L61" i="1" s="1"/>
  <c r="N59" i="1"/>
  <c r="M59" i="1"/>
  <c r="L59" i="1"/>
  <c r="N57" i="1"/>
  <c r="N55" i="1" s="1"/>
  <c r="M57" i="1"/>
  <c r="M55" i="1" s="1"/>
  <c r="N33" i="1"/>
  <c r="M33" i="1"/>
  <c r="L33" i="1"/>
  <c r="P8" i="1"/>
  <c r="P9" i="1"/>
  <c r="P10" i="1"/>
  <c r="P11" i="1"/>
  <c r="P17" i="1"/>
  <c r="P19" i="1"/>
  <c r="P21" i="1"/>
  <c r="P23" i="1"/>
  <c r="P27" i="1"/>
  <c r="P28" i="1"/>
  <c r="P30" i="1"/>
  <c r="P34" i="1"/>
  <c r="P36" i="1"/>
  <c r="P38" i="1"/>
  <c r="P41" i="1"/>
  <c r="P44" i="1"/>
  <c r="P46" i="1"/>
  <c r="P50" i="1"/>
  <c r="P52" i="1"/>
  <c r="P56" i="1"/>
  <c r="P58" i="1"/>
  <c r="P60" i="1"/>
  <c r="P63" i="1"/>
  <c r="P66" i="1"/>
  <c r="P68" i="1"/>
  <c r="P71" i="1"/>
  <c r="P72" i="1"/>
  <c r="P74" i="1"/>
  <c r="P75" i="1"/>
  <c r="P81" i="1"/>
  <c r="P84" i="1"/>
  <c r="O8" i="1"/>
  <c r="O9" i="1"/>
  <c r="O10" i="1"/>
  <c r="O11" i="1"/>
  <c r="O17" i="1"/>
  <c r="O19" i="1"/>
  <c r="O21" i="1"/>
  <c r="O23" i="1"/>
  <c r="O27" i="1"/>
  <c r="O28" i="1"/>
  <c r="O30" i="1"/>
  <c r="O31" i="1"/>
  <c r="O32" i="1"/>
  <c r="O34" i="1"/>
  <c r="O36" i="1"/>
  <c r="O38" i="1"/>
  <c r="O41" i="1"/>
  <c r="O44" i="1"/>
  <c r="O46" i="1"/>
  <c r="O50" i="1"/>
  <c r="O52" i="1"/>
  <c r="O56" i="1"/>
  <c r="O60" i="1"/>
  <c r="O63" i="1"/>
  <c r="O66" i="1"/>
  <c r="O68" i="1"/>
  <c r="O71" i="1"/>
  <c r="O72" i="1"/>
  <c r="O74" i="1"/>
  <c r="O75" i="1"/>
  <c r="O81" i="1"/>
  <c r="O84" i="1"/>
  <c r="N29" i="1"/>
  <c r="M29" i="1"/>
  <c r="L29" i="1"/>
  <c r="N26" i="1"/>
  <c r="M26" i="1"/>
  <c r="N6" i="1"/>
  <c r="M6" i="1"/>
  <c r="L6" i="1"/>
  <c r="K84" i="1"/>
  <c r="K81" i="1"/>
  <c r="K74" i="1"/>
  <c r="K72" i="1"/>
  <c r="K71" i="1"/>
  <c r="K68" i="1"/>
  <c r="K66" i="1"/>
  <c r="K60" i="1"/>
  <c r="K58" i="1"/>
  <c r="K56" i="1"/>
  <c r="K52" i="1"/>
  <c r="K50" i="1"/>
  <c r="K46" i="1"/>
  <c r="K44" i="1"/>
  <c r="K41" i="1"/>
  <c r="K38" i="1"/>
  <c r="K36" i="1"/>
  <c r="K30" i="1"/>
  <c r="K27" i="1"/>
  <c r="K23" i="1"/>
  <c r="K21" i="1"/>
  <c r="K19" i="1"/>
  <c r="K17" i="1"/>
  <c r="K11" i="1"/>
  <c r="K10" i="1"/>
  <c r="K9" i="1"/>
  <c r="K8" i="1"/>
  <c r="K82" i="1"/>
  <c r="K73" i="1"/>
  <c r="G73" i="1"/>
  <c r="G70" i="1" s="1"/>
  <c r="G69" i="1" s="1"/>
  <c r="J67" i="1"/>
  <c r="J65" i="1"/>
  <c r="J62" i="1"/>
  <c r="J61" i="1" s="1"/>
  <c r="J59" i="1"/>
  <c r="J57" i="1"/>
  <c r="J55" i="1"/>
  <c r="J29" i="1"/>
  <c r="J26" i="1"/>
  <c r="G55" i="1"/>
  <c r="G33" i="1"/>
  <c r="G29" i="1"/>
  <c r="G26" i="1"/>
  <c r="G83" i="1"/>
  <c r="G82" i="1" s="1"/>
  <c r="G80" i="1"/>
  <c r="G79" i="1" s="1"/>
  <c r="G67" i="1"/>
  <c r="G65" i="1"/>
  <c r="G59" i="1"/>
  <c r="G57" i="1"/>
  <c r="G6" i="1"/>
  <c r="I6" i="1"/>
  <c r="I5" i="1" s="1"/>
  <c r="I59" i="1"/>
  <c r="I57" i="1"/>
  <c r="I55" i="1"/>
  <c r="E57" i="1"/>
  <c r="D57" i="1"/>
  <c r="C57" i="1"/>
  <c r="H87" i="1"/>
  <c r="I88" i="1"/>
  <c r="H6" i="1"/>
  <c r="I29" i="1"/>
  <c r="I26" i="1"/>
  <c r="I22" i="1"/>
  <c r="I20" i="1"/>
  <c r="I18" i="1"/>
  <c r="I16" i="1"/>
  <c r="E83" i="1"/>
  <c r="D83" i="1"/>
  <c r="D82" i="1" s="1"/>
  <c r="E80" i="1"/>
  <c r="D80" i="1"/>
  <c r="D79" i="1" s="1"/>
  <c r="E73" i="1"/>
  <c r="D73" i="1"/>
  <c r="E70" i="1"/>
  <c r="D70" i="1"/>
  <c r="E69" i="1"/>
  <c r="D69" i="1"/>
  <c r="E67" i="1"/>
  <c r="D67" i="1"/>
  <c r="E65" i="1"/>
  <c r="D65" i="1"/>
  <c r="E64" i="1"/>
  <c r="C62" i="1"/>
  <c r="C61" i="1" s="1"/>
  <c r="E59" i="1"/>
  <c r="D59" i="1"/>
  <c r="E55" i="1"/>
  <c r="D55" i="1"/>
  <c r="E48" i="1"/>
  <c r="D48" i="1"/>
  <c r="E29" i="1"/>
  <c r="D29" i="1"/>
  <c r="E26" i="1"/>
  <c r="D26" i="1"/>
  <c r="E25" i="1"/>
  <c r="D25" i="1"/>
  <c r="E24" i="1"/>
  <c r="D24" i="1"/>
  <c r="C83" i="1"/>
  <c r="C82" i="1" s="1"/>
  <c r="C80" i="1"/>
  <c r="C79" i="1" s="1"/>
  <c r="C73" i="1"/>
  <c r="C70" i="1" s="1"/>
  <c r="C69" i="1" s="1"/>
  <c r="C67" i="1"/>
  <c r="C65" i="1"/>
  <c r="C59" i="1"/>
  <c r="C55" i="1"/>
  <c r="C39" i="1"/>
  <c r="C29" i="1"/>
  <c r="C26" i="1"/>
  <c r="E6" i="1"/>
  <c r="D6" i="1"/>
  <c r="C15" i="1"/>
  <c r="C14" i="1" s="1"/>
  <c r="C6" i="1"/>
  <c r="C48" i="1"/>
  <c r="F8" i="1"/>
  <c r="F9" i="1"/>
  <c r="F10" i="1"/>
  <c r="F11" i="1"/>
  <c r="F17" i="1"/>
  <c r="F19" i="1"/>
  <c r="F21" i="1"/>
  <c r="F23" i="1"/>
  <c r="F27" i="1"/>
  <c r="F30" i="1"/>
  <c r="F36" i="1"/>
  <c r="F38" i="1"/>
  <c r="F41" i="1"/>
  <c r="F44" i="1"/>
  <c r="F46" i="1"/>
  <c r="F50" i="1"/>
  <c r="F52" i="1"/>
  <c r="F56" i="1"/>
  <c r="F60" i="1"/>
  <c r="F66" i="1"/>
  <c r="F68" i="1"/>
  <c r="F71" i="1"/>
  <c r="F72" i="1"/>
  <c r="F74" i="1"/>
  <c r="F81" i="1"/>
  <c r="F84" i="1"/>
  <c r="F87" i="1"/>
  <c r="F88" i="1"/>
  <c r="F89" i="1"/>
  <c r="F92" i="1"/>
  <c r="D64" i="1" l="1"/>
  <c r="I87" i="1"/>
  <c r="I54" i="1"/>
  <c r="I53" i="1" s="1"/>
  <c r="L78" i="1"/>
  <c r="P33" i="1"/>
  <c r="M48" i="1"/>
  <c r="I25" i="1"/>
  <c r="I24" i="1" s="1"/>
  <c r="P49" i="1"/>
  <c r="P73" i="1"/>
  <c r="N78" i="1"/>
  <c r="F80" i="1"/>
  <c r="O83" i="1"/>
  <c r="K57" i="1"/>
  <c r="F93" i="1"/>
  <c r="F91" i="1"/>
  <c r="P22" i="1"/>
  <c r="C54" i="1"/>
  <c r="C64" i="1"/>
  <c r="C53" i="1" s="1"/>
  <c r="O45" i="1"/>
  <c r="E54" i="1"/>
  <c r="O67" i="1"/>
  <c r="F70" i="1"/>
  <c r="D78" i="1"/>
  <c r="K18" i="1"/>
  <c r="K22" i="1"/>
  <c r="K29" i="1"/>
  <c r="G15" i="1"/>
  <c r="G14" i="1" s="1"/>
  <c r="G48" i="1"/>
  <c r="N48" i="1"/>
  <c r="F83" i="1"/>
  <c r="O37" i="1"/>
  <c r="F49" i="1"/>
  <c r="F51" i="1"/>
  <c r="F59" i="1"/>
  <c r="O62" i="1"/>
  <c r="F64" i="1"/>
  <c r="F65" i="1"/>
  <c r="F67" i="1"/>
  <c r="F69" i="1"/>
  <c r="F73" i="1"/>
  <c r="E82" i="1"/>
  <c r="K45" i="1"/>
  <c r="K51" i="1"/>
  <c r="K26" i="1"/>
  <c r="J54" i="1"/>
  <c r="P95" i="1"/>
  <c r="N15" i="1"/>
  <c r="N14" i="1" s="1"/>
  <c r="N25" i="1"/>
  <c r="N24" i="1" s="1"/>
  <c r="O35" i="1"/>
  <c r="L39" i="1"/>
  <c r="N54" i="1"/>
  <c r="L64" i="1"/>
  <c r="O64" i="1" s="1"/>
  <c r="K92" i="1"/>
  <c r="F16" i="1"/>
  <c r="E15" i="1"/>
  <c r="E14" i="1" s="1"/>
  <c r="F25" i="1"/>
  <c r="O26" i="1"/>
  <c r="O33" i="1"/>
  <c r="O40" i="1"/>
  <c r="F40" i="1"/>
  <c r="D54" i="1"/>
  <c r="D53" i="1" s="1"/>
  <c r="F55" i="1"/>
  <c r="O61" i="1"/>
  <c r="K16" i="1"/>
  <c r="K20" i="1"/>
  <c r="K78" i="1"/>
  <c r="K79" i="1"/>
  <c r="O22" i="1"/>
  <c r="D15" i="1"/>
  <c r="D14" i="1" s="1"/>
  <c r="F20" i="1"/>
  <c r="F22" i="1"/>
  <c r="F24" i="1"/>
  <c r="F26" i="1"/>
  <c r="E39" i="1"/>
  <c r="O43" i="1"/>
  <c r="O65" i="1"/>
  <c r="K37" i="1"/>
  <c r="I48" i="1"/>
  <c r="O93" i="1"/>
  <c r="G25" i="1"/>
  <c r="G24" i="1" s="1"/>
  <c r="G39" i="1"/>
  <c r="P51" i="1"/>
  <c r="P57" i="1"/>
  <c r="K86" i="1"/>
  <c r="L25" i="1"/>
  <c r="O25" i="1" s="1"/>
  <c r="M39" i="1"/>
  <c r="P45" i="1"/>
  <c r="M64" i="1"/>
  <c r="P43" i="1"/>
  <c r="K59" i="1"/>
  <c r="K69" i="1"/>
  <c r="K70" i="1"/>
  <c r="C25" i="1"/>
  <c r="C24" i="1" s="1"/>
  <c r="K49" i="1"/>
  <c r="O80" i="1"/>
  <c r="E79" i="1"/>
  <c r="O79" i="1" s="1"/>
  <c r="K55" i="1"/>
  <c r="J48" i="1"/>
  <c r="K48" i="1" s="1"/>
  <c r="P40" i="1"/>
  <c r="K40" i="1"/>
  <c r="P80" i="1"/>
  <c r="K80" i="1"/>
  <c r="P83" i="1"/>
  <c r="K83" i="1"/>
  <c r="K89" i="1"/>
  <c r="K90" i="1"/>
  <c r="O55" i="1"/>
  <c r="P18" i="1"/>
  <c r="O18" i="1"/>
  <c r="F29" i="1"/>
  <c r="F35" i="1"/>
  <c r="F37" i="1"/>
  <c r="F43" i="1"/>
  <c r="F45" i="1"/>
  <c r="F48" i="1"/>
  <c r="I15" i="1"/>
  <c r="I14" i="1" s="1"/>
  <c r="K35" i="1"/>
  <c r="G54" i="1"/>
  <c r="G64" i="1"/>
  <c r="G78" i="1"/>
  <c r="J15" i="1"/>
  <c r="J14" i="1" s="1"/>
  <c r="P37" i="1"/>
  <c r="L15" i="1"/>
  <c r="L14" i="1" s="1"/>
  <c r="M15" i="1"/>
  <c r="M14" i="1" s="1"/>
  <c r="P20" i="1"/>
  <c r="N39" i="1"/>
  <c r="M54" i="1"/>
  <c r="N64" i="1"/>
  <c r="O91" i="1"/>
  <c r="C78" i="1"/>
  <c r="O6" i="1"/>
  <c r="F6" i="1"/>
  <c r="F85" i="1"/>
  <c r="P16" i="1"/>
  <c r="P62" i="1"/>
  <c r="P61" i="1"/>
  <c r="P67" i="1"/>
  <c r="K67" i="1"/>
  <c r="O20" i="1"/>
  <c r="O16" i="1"/>
  <c r="F18" i="1"/>
  <c r="F7" i="1"/>
  <c r="K6" i="1"/>
  <c r="K7" i="1"/>
  <c r="K43" i="1"/>
  <c r="K91" i="1"/>
  <c r="J64" i="1"/>
  <c r="P26" i="1"/>
  <c r="P65" i="1"/>
  <c r="K65" i="1"/>
  <c r="K93" i="1"/>
  <c r="P6" i="1"/>
  <c r="L48" i="1"/>
  <c r="O49" i="1"/>
  <c r="O51" i="1"/>
  <c r="P7" i="1"/>
  <c r="O7" i="1"/>
  <c r="M25" i="1"/>
  <c r="M24" i="1" s="1"/>
  <c r="O29" i="1"/>
  <c r="P29" i="1"/>
  <c r="P35" i="1"/>
  <c r="P59" i="1"/>
  <c r="O59" i="1"/>
  <c r="L70" i="1"/>
  <c r="O73" i="1"/>
  <c r="P79" i="1"/>
  <c r="P82" i="1"/>
  <c r="L54" i="1"/>
  <c r="P55" i="1"/>
  <c r="F86" i="1" l="1"/>
  <c r="O15" i="1"/>
  <c r="P92" i="1"/>
  <c r="M53" i="1"/>
  <c r="G87" i="1"/>
  <c r="O42" i="1"/>
  <c r="L24" i="1"/>
  <c r="O24" i="1" s="1"/>
  <c r="C88" i="1"/>
  <c r="C87" i="1" s="1"/>
  <c r="P42" i="1"/>
  <c r="O39" i="1"/>
  <c r="K54" i="1"/>
  <c r="F54" i="1"/>
  <c r="J39" i="1"/>
  <c r="P39" i="1" s="1"/>
  <c r="E53" i="1"/>
  <c r="F53" i="1" s="1"/>
  <c r="N53" i="1"/>
  <c r="N5" i="1" s="1"/>
  <c r="P89" i="1"/>
  <c r="O82" i="1"/>
  <c r="F82" i="1"/>
  <c r="N88" i="1"/>
  <c r="N87" i="1" s="1"/>
  <c r="E78" i="1"/>
  <c r="F78" i="1" s="1"/>
  <c r="P78" i="1"/>
  <c r="G53" i="1"/>
  <c r="F14" i="1"/>
  <c r="F15" i="1"/>
  <c r="M88" i="1"/>
  <c r="M87" i="1" s="1"/>
  <c r="G5" i="1"/>
  <c r="P15" i="1"/>
  <c r="M5" i="1"/>
  <c r="K85" i="1"/>
  <c r="F90" i="1"/>
  <c r="K14" i="1"/>
  <c r="K15" i="1"/>
  <c r="P93" i="1"/>
  <c r="O89" i="1"/>
  <c r="F79" i="1"/>
  <c r="P91" i="1"/>
  <c r="C5" i="1"/>
  <c r="I96" i="1"/>
  <c r="P48" i="1"/>
  <c r="O48" i="1"/>
  <c r="J24" i="1"/>
  <c r="K25" i="1"/>
  <c r="P25" i="1"/>
  <c r="K64" i="1"/>
  <c r="P64" i="1"/>
  <c r="P86" i="1"/>
  <c r="O86" i="1"/>
  <c r="O54" i="1"/>
  <c r="L53" i="1"/>
  <c r="P54" i="1"/>
  <c r="L69" i="1"/>
  <c r="O70" i="1"/>
  <c r="P70" i="1"/>
  <c r="J53" i="1"/>
  <c r="K53" i="1" s="1"/>
  <c r="K42" i="1"/>
  <c r="J88" i="1"/>
  <c r="P77" i="1"/>
  <c r="K77" i="1"/>
  <c r="D39" i="1"/>
  <c r="D5" i="1" s="1"/>
  <c r="F42" i="1"/>
  <c r="P14" i="1"/>
  <c r="O14" i="1"/>
  <c r="J5" i="1" l="1"/>
  <c r="C96" i="1"/>
  <c r="E5" i="1"/>
  <c r="M96" i="1"/>
  <c r="G96" i="1"/>
  <c r="N96" i="1"/>
  <c r="O78" i="1"/>
  <c r="F39" i="1"/>
  <c r="D96" i="1"/>
  <c r="P90" i="1"/>
  <c r="O90" i="1"/>
  <c r="L88" i="1"/>
  <c r="K39" i="1"/>
  <c r="H5" i="1"/>
  <c r="H96" i="1" s="1"/>
  <c r="O69" i="1"/>
  <c r="P69" i="1"/>
  <c r="P53" i="1"/>
  <c r="O53" i="1"/>
  <c r="O85" i="1"/>
  <c r="P85" i="1"/>
  <c r="L5" i="1"/>
  <c r="K88" i="1"/>
  <c r="J87" i="1"/>
  <c r="K87" i="1" s="1"/>
  <c r="O77" i="1"/>
  <c r="F77" i="1"/>
  <c r="P24" i="1"/>
  <c r="K24" i="1"/>
  <c r="E96" i="1" l="1"/>
  <c r="F96" i="1" s="1"/>
  <c r="F5" i="1"/>
  <c r="O88" i="1"/>
  <c r="P88" i="1"/>
  <c r="L87" i="1"/>
  <c r="J96" i="1"/>
  <c r="K96" i="1" s="1"/>
  <c r="K5" i="1"/>
  <c r="P5" i="1"/>
  <c r="O5" i="1"/>
  <c r="O87" i="1" l="1"/>
  <c r="P87" i="1"/>
  <c r="L96" i="1"/>
  <c r="P96" i="1" l="1"/>
  <c r="O96" i="1"/>
</calcChain>
</file>

<file path=xl/sharedStrings.xml><?xml version="1.0" encoding="utf-8"?>
<sst xmlns="http://schemas.openxmlformats.org/spreadsheetml/2006/main" count="206" uniqueCount="200">
  <si>
    <t>ПРОЧИЕ НЕНАЛОГОВЫЕ ДОХОДЫ</t>
  </si>
  <si>
    <t>000 1 17 00 000 00 0000 000</t>
  </si>
  <si>
    <t>БЕЗВОЗМЕЗДНЫЕ ПОСТУПЛЕНИЯ</t>
  </si>
  <si>
    <t>000 2 00 00 000 00 0000 000</t>
  </si>
  <si>
    <t>БЕЗВОЗМЕЗДНЫЕ ПОСТУПЛЕНИЯ ОТ ДРУГИХ БЮДЖЕТОВ БЮДЖЕТНОЙ СИСТЕМЫ РОССИЙСКОЙ ФЕДЕРАЦИИ</t>
  </si>
  <si>
    <t>000 2 02 00 000 00 0000 000</t>
  </si>
  <si>
    <t>Дотации бюджетам бюджетной системы Российской Федерации</t>
  </si>
  <si>
    <t>000 2 02 10 000 00 0000 150</t>
  </si>
  <si>
    <t>Субсидии бюджетам бюджетной системы Российской Федерации (межбюджетные субсидии)</t>
  </si>
  <si>
    <t>000 2 02 20 000 00 0000 150</t>
  </si>
  <si>
    <t>Субвенции бюджетам бюджетной системы Российской Федерации</t>
  </si>
  <si>
    <t>000 2 02 30 000 00 0000 150</t>
  </si>
  <si>
    <t>Иные межбюджетные трансферты</t>
  </si>
  <si>
    <t>000 2 02 40 000 00 0000 150</t>
  </si>
  <si>
    <t>ПРОЧИЕ БЕЗВОЗМЕЗДНЫЕ ПОСТУПЛЕНИЯ</t>
  </si>
  <si>
    <t>000 2 07 00 000 00 0000 000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</si>
  <si>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</si>
  <si>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000 2 18 00 000 00 0000 000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</si>
  <si>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</si>
  <si>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000 2 19 00 000 00 0000 000</t>
  </si>
  <si>
    <t>Наименование показателя</t>
  </si>
  <si>
    <t xml:space="preserve">%% исполне-ния </t>
  </si>
  <si>
    <t xml:space="preserve">Первоначально утвержденный бюджет </t>
  </si>
  <si>
    <t xml:space="preserve">Утвержденный бюджет с учетом изменений </t>
  </si>
  <si>
    <t>2022 год</t>
  </si>
  <si>
    <t>2023 год</t>
  </si>
  <si>
    <t>2024 год</t>
  </si>
  <si>
    <t>Ожидаемое исполнение</t>
  </si>
  <si>
    <t>2025 год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</si>
  <si>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</si>
  <si>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000 1 12 01 070 01 0000 120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</si>
  <si>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</si>
  <si>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</si>
  <si>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000 1 11 05 020 00 0000 120</t>
  </si>
  <si>
    <t>000 1 11 05 024 04 0000 120</t>
  </si>
  <si>
    <t>Код дохода по бюджетной классификации</t>
  </si>
  <si>
    <t>Исполнено</t>
  </si>
  <si>
    <t>1</t>
  </si>
  <si>
    <t>2</t>
  </si>
  <si>
    <t>Доходы бюджета - всего</t>
  </si>
  <si>
    <t>НАЛОГОВЫЕ И НЕНАЛОГОВЫЕ ДОХОДЫ</t>
  </si>
  <si>
    <t>000 1 00 00 000 00 0000 000</t>
  </si>
  <si>
    <t>НАЛОГИ НА ПРИБЫЛЬ, ДОХОДЫ</t>
  </si>
  <si>
    <t>000 1 01 00 000 00 0000 000</t>
  </si>
  <si>
    <t>Налог на доходы физических лиц</t>
  </si>
  <si>
    <t>000 1 01 02 000 01 0000 110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</si>
  <si>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</si>
  <si>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000 1 01 02 010 01 0000 110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</si>
  <si>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</si>
  <si>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000 1 01 02 020 01 0000 110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</si>
  <si>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</si>
  <si>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000 1 01 02 030 01 0000 110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</si>
  <si>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</si>
  <si>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000 1 01 02 080 01 0000 110</t>
  </si>
  <si>
    <t>НАЛОГИ НА ТОВАРЫ (РАБОТЫ, УСЛУГИ), РЕАЛИЗУЕМЫЕ НА ТЕРРИТОРИИ РОССИЙСКОЙ ФЕДЕРАЦИИ</t>
  </si>
  <si>
    <t>000 1 03 00 000 00 0000 000</t>
  </si>
  <si>
    <t>Акцизы по подакцизным товарам (продукции), производимым на территории Российской Федерации</t>
  </si>
  <si>
    <t>000 1 03 02 000 01 0000 110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</si>
  <si>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</si>
  <si>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</si>
  <si>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</si>
  <si>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000 1 03 02 231 01 0000 110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</si>
  <si>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</si>
  <si>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</si>
  <si>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</si>
  <si>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000 1 03 02 241 01 0000 110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</si>
  <si>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</si>
  <si>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</si>
  <si>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</si>
  <si>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000 1 03 02 251 01 0000 110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</si>
  <si>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</si>
  <si>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</si>
  <si>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</si>
  <si>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000 1 03 02 261 01 0000 110</t>
  </si>
  <si>
    <t>НАЛОГИ НА СОВОКУПНЫЙ ДОХОД</t>
  </si>
  <si>
    <t>000 1 05 00 000 00 0000 000</t>
  </si>
  <si>
    <t>Налог, взимаемый в связи с применением упрощенной системы налогообложения</t>
  </si>
  <si>
    <t>000 1 05 01 000 00 0000 110</t>
  </si>
  <si>
    <t>Налог, взимаемый с налогоплательщиков, выбравших в качестве объекта налогообложения доходы</t>
  </si>
  <si>
    <t>000 1 05 01 010 01 0000 110</t>
  </si>
  <si>
    <t>000 1 05 01 011 01 0000 110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</si>
  <si>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</si>
  <si>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000 1 05 01 012 01 0000 110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</si>
  <si>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</si>
  <si>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</si>
  <si>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</si>
  <si>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</si>
  <si>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</si>
  <si>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000 1 05 01 022 01 0000 110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</si>
  <si>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</si>
  <si>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000 1 05 01 050 01 0000 110</t>
  </si>
  <si>
    <t>Единый налог на вмененный доход для отдельных видов деятельности</t>
  </si>
  <si>
    <t>000 1 05 02 000 02 0000 110</t>
  </si>
  <si>
    <t>000 1 05 02 010 02 0000 110</t>
  </si>
  <si>
    <t>Единый сельскохозяйственный налог</t>
  </si>
  <si>
    <t>000 1 05 03 000 01 0000 110</t>
  </si>
  <si>
    <t>000 1 05 03 010 01 0000 110</t>
  </si>
  <si>
    <t>Налог, взимаемый в связи с применением патентной системы налогообложения</t>
  </si>
  <si>
    <t>000 1 05 04 000 02 0000 110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</si>
  <si>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</si>
  <si>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000 1 05 04 010 02 0000 110</t>
  </si>
  <si>
    <t>НАЛОГИ НА ИМУЩЕСТВО</t>
  </si>
  <si>
    <t>000 1 06 00 000 00 0000 000</t>
  </si>
  <si>
    <t>Налог на имущество физических лиц</t>
  </si>
  <si>
    <t>000 1 06 01 000 00 0000 110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</si>
  <si>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</si>
  <si>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000 1 06 01 020 04 0000 110</t>
  </si>
  <si>
    <t>Земельный налог</t>
  </si>
  <si>
    <t>000 1 06 06 000 00 0000 110</t>
  </si>
  <si>
    <t>Земельный налог с организаций</t>
  </si>
  <si>
    <t>000 1 06 06 030 00 0000 110</t>
  </si>
  <si>
    <t>Земельный налог с организаций, обладающих земельным участком, расположенным в границах городских округов</t>
  </si>
  <si>
    <t>000 1 06 06 032 04 0000 110</t>
  </si>
  <si>
    <t>Земельный налог с физических лиц</t>
  </si>
  <si>
    <t>000 1 06 06 040 00 0000 110</t>
  </si>
  <si>
    <t>Земельный налог с физических лиц, обладающих земельным участком, расположенным в границах городских округов</t>
  </si>
  <si>
    <t>000 1 06 06 042 04 0000 110</t>
  </si>
  <si>
    <t>НАЛОГИ, СБОРЫ И РЕГУЛЯРНЫЕ ПЛАТЕЖИ ЗА ПОЛЬЗОВАНИЕ ПРИРОДНЫМИ РЕСУРСАМИ</t>
  </si>
  <si>
    <t>000 1 07 00 000 00 0000 000</t>
  </si>
  <si>
    <t>ГОСУДАРСТВЕННАЯ ПОШЛИНА</t>
  </si>
  <si>
    <t>000 1 08 00 000 00 0000 000</t>
  </si>
  <si>
    <t>Государственная пошлина по делам, рассматриваемым в судах общей юрисдикции, мировыми судьями</t>
  </si>
  <si>
    <t>000 1 08 03 000 01 0000 110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</si>
  <si>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</si>
  <si>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000 1 08 03 010 01 0000 110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</si>
  <si>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</si>
  <si>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000 1 08 07 000 01 0000 110</t>
  </si>
  <si>
    <t>Государственная пошлина за выдачу разрешения на установку рекламной конструкции</t>
  </si>
  <si>
    <t>000 1 08 07 150 01 0000 110</t>
  </si>
  <si>
    <t>ДОХОДЫ ОТ ИСПОЛЬЗОВАНИЯ ИМУЩЕСТВА, НАХОДЯЩЕГОСЯ В ГОСУДАРСТВЕННОЙ И МУНИЦИПАЛЬНОЙ СОБСТВЕННОСТИ</t>
  </si>
  <si>
    <t>000 1 11 00 000 00 0000 000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</si>
  <si>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</si>
  <si>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000 1 11 05 000 00 0000 120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</si>
  <si>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</si>
  <si>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000 1 11 05 010 00 0000 120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</si>
  <si>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</si>
  <si>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000 1 11 05 012 04 0000 120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</si>
  <si>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</si>
  <si>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000 1 11 05 070 00 0000 120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</si>
  <si>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</si>
  <si>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000 1 11 05 074 04 0000 120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</si>
  <si>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</si>
  <si>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000 1 11 05 300 00 0000 120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</si>
  <si>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</si>
  <si>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000 1 11 05 310 00 0000 120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</si>
  <si>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</si>
  <si>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000 1 11 05 312 04 0000 120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</si>
  <si>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</si>
  <si>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000 1 11 09 000 00 0000 120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</si>
  <si>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</si>
  <si>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000 1 11 09 040 00 0000 120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</si>
  <si>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</si>
  <si>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000 1 11 09 044 04 0000 120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</si>
  <si>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</si>
  <si>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000 1 11 09 080 00 0000 120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</si>
  <si>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</si>
  <si>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000 1 11 09 080 04 0000 120</t>
  </si>
  <si>
    <t>ПЛАТЕЖИ ПРИ ПОЛЬЗОВАНИИ ПРИРОДНЫМИ РЕСУРСАМИ</t>
  </si>
  <si>
    <t>000 1 12 00 000 00 0000 000</t>
  </si>
  <si>
    <t>Плата за негативное воздействие на окружающую среду</t>
  </si>
  <si>
    <t>000 1 12 01 000 01 0000 120</t>
  </si>
  <si>
    <t>Плата за выбросы загрязняющих веществ в атмосферный воздух стационарными объектами</t>
  </si>
  <si>
    <t>000 1 12 01 010 01 0000 120</t>
  </si>
  <si>
    <t>Плата за сбросы загрязняющих веществ в водные объекты</t>
  </si>
  <si>
    <t>000 1 12 01 030 01 0000 120</t>
  </si>
  <si>
    <t>Плата за размещение отходов производства и потребления</t>
  </si>
  <si>
    <t>000 1 12 01 040 01 0000 120</t>
  </si>
  <si>
    <t>Плата за размещение отходов производства</t>
  </si>
  <si>
    <t>000 1 12 01 041 01 0000 120</t>
  </si>
  <si>
    <t>Плата за размещение твердых коммунальных отходов</t>
  </si>
  <si>
    <t>000 1 12 01 042 01 0000 120</t>
  </si>
  <si>
    <t>ДОХОДЫ ОТ ОКАЗАНИЯ ПЛАТНЫХ УСЛУГ И КОМПЕНСАЦИИ ЗАТРАТ ГОСУДАРСТВА</t>
  </si>
  <si>
    <t>000 1 13 00 000 00 0000 000</t>
  </si>
  <si>
    <t>ДОХОДЫ ОТ ПРОДАЖИ МАТЕРИАЛЬНЫХ И НЕМАТЕРИАЛЬНЫХ АКТИВОВ</t>
  </si>
  <si>
    <t>000 1 14 00 000 00 0000 000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</si>
  <si>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</si>
  <si>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000 1 14 02 000 00 0000 000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</si>
  <si>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</si>
  <si>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000 1 14 02 040 04 0000 410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</si>
  <si>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</si>
  <si>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000 1 14 02 043 04 0000 410</t>
  </si>
  <si>
    <t>Доходы от продажи земельных участков, находящихся в государственной и муниципальной собственности</t>
  </si>
  <si>
    <t>000 1 14 06 000 00 0000 430</t>
  </si>
  <si>
    <t>Доходы от продажи земельных участков, государственная собственность на которые не разграничена</t>
  </si>
  <si>
    <t>000 1 14 06 010 00 0000 430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</si>
  <si>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</si>
  <si>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000 1 14 06 012 04 0000 430</t>
  </si>
  <si>
    <t>ШТРАФЫ, САНКЦИИ, ВОЗМЕЩЕНИЕ УЩЕРБА</t>
  </si>
  <si>
    <t>000 1 16 00 000 00 0000 000</t>
  </si>
  <si>
    <t>2026 год</t>
  </si>
  <si>
    <t>Факт на 01.11.2023</t>
  </si>
  <si>
    <t>Проект бюджета на 2024 год и на плановый период 2025 и 2026 годов</t>
  </si>
  <si>
    <t>к 2022 году (факт)</t>
  </si>
  <si>
    <t>Соотношение показателей проекта бюджета на 2024 год</t>
  </si>
  <si>
    <t>к 2023 году (оценка)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</si>
  <si>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</si>
  <si>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</si>
  <si>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000 1 01 02 130 01 0000 110</t>
  </si>
  <si>
    <t>000 1 01 02 140 01 0000 110</t>
  </si>
  <si>
    <t>Аналитические материалы по проекту решения о бюджете Гайского городского округа на 2024 год и на плановый период 2025 и 2026 годов по поступлению доходов в бюджет Гайского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</si>
</sst>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###,##0.00"/>
    <numFmt numFmtId="165" formatCode="#,##0.0"/>
  </numFmts>
  <fonts count="8" x14ac:knownFonts="1">
    <font>
      <sz val="10"/>
      <name val="Arial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2" fillId="2" borderId="1" xfId="0" applyNumberFormat="1" applyFont="1" applyFill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4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/>
    <xf numFmtId="164" fontId="2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165" fontId="1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wrapText="1"/>
    </xf>
    <xf numFmtId="4" fontId="1" fillId="0" borderId="1" xfId="0" applyNumberFormat="1" applyFont="1" applyFill="1" applyBorder="1"/>
    <xf numFmtId="4" fontId="3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164" fontId="2" fillId="2" borderId="6" xfId="0" applyNumberFormat="1" applyFont="1" applyFill="1" applyBorder="1" applyAlignment="1">
      <alignment horizontal="left" wrapText="1"/>
    </xf>
    <xf numFmtId="2" fontId="1" fillId="2" borderId="7" xfId="0" applyNumberFormat="1" applyFont="1" applyFill="1" applyBorder="1"/>
    <xf numFmtId="164" fontId="4" fillId="0" borderId="6" xfId="0" applyNumberFormat="1" applyFont="1" applyBorder="1" applyAlignment="1">
      <alignment horizontal="left" wrapText="1"/>
    </xf>
    <xf numFmtId="2" fontId="3" fillId="0" borderId="7" xfId="0" applyNumberFormat="1" applyFont="1" applyFill="1" applyBorder="1"/>
    <xf numFmtId="164" fontId="2" fillId="0" borderId="6" xfId="0" applyNumberFormat="1" applyFont="1" applyBorder="1" applyAlignment="1">
      <alignment horizontal="left" wrapText="1"/>
    </xf>
    <xf numFmtId="2" fontId="1" fillId="0" borderId="7" xfId="0" applyNumberFormat="1" applyFont="1" applyFill="1" applyBorder="1"/>
    <xf numFmtId="164" fontId="4" fillId="0" borderId="8" xfId="0" applyNumberFormat="1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right" wrapText="1"/>
    </xf>
    <xf numFmtId="164" fontId="2" fillId="0" borderId="9" xfId="0" applyNumberFormat="1" applyFont="1" applyBorder="1" applyAlignment="1">
      <alignment horizontal="right" wrapText="1"/>
    </xf>
    <xf numFmtId="164" fontId="4" fillId="0" borderId="9" xfId="0" applyNumberFormat="1" applyFont="1" applyBorder="1" applyAlignment="1">
      <alignment horizontal="right" wrapText="1"/>
    </xf>
    <xf numFmtId="164" fontId="2" fillId="0" borderId="9" xfId="0" applyNumberFormat="1" applyFont="1" applyFill="1" applyBorder="1" applyAlignment="1">
      <alignment horizontal="right" wrapText="1"/>
    </xf>
    <xf numFmtId="2" fontId="3" fillId="0" borderId="10" xfId="0" applyNumberFormat="1" applyFont="1" applyFill="1" applyBorder="1"/>
    <xf numFmtId="164" fontId="2" fillId="0" borderId="11" xfId="0" applyNumberFormat="1" applyFont="1" applyBorder="1" applyAlignment="1">
      <alignment horizontal="left" wrapText="1"/>
    </xf>
    <xf numFmtId="164" fontId="2" fillId="0" borderId="12" xfId="0" applyNumberFormat="1" applyFont="1" applyBorder="1" applyAlignment="1">
      <alignment horizontal="right" wrapText="1"/>
    </xf>
    <xf numFmtId="164" fontId="2" fillId="0" borderId="12" xfId="0" applyNumberFormat="1" applyFont="1" applyFill="1" applyBorder="1" applyAlignment="1">
      <alignment horizontal="right" wrapText="1"/>
    </xf>
    <xf numFmtId="164" fontId="2" fillId="0" borderId="13" xfId="0" applyNumberFormat="1" applyFont="1" applyBorder="1" applyAlignment="1">
      <alignment horizontal="right" wrapText="1"/>
    </xf>
    <xf numFmtId="164" fontId="2" fillId="0" borderId="14" xfId="0" applyNumberFormat="1" applyFont="1" applyBorder="1" applyAlignment="1">
      <alignment horizontal="right" wrapText="1"/>
    </xf>
    <xf numFmtId="164" fontId="2" fillId="0" borderId="15" xfId="0" applyNumberFormat="1" applyFont="1" applyBorder="1" applyAlignment="1">
      <alignment horizontal="right" wrapText="1"/>
    </xf>
    <xf numFmtId="164" fontId="2" fillId="0" borderId="16" xfId="0" applyNumberFormat="1" applyFont="1" applyFill="1" applyBorder="1" applyAlignment="1">
      <alignment horizontal="right" wrapText="1"/>
    </xf>
    <xf numFmtId="2" fontId="1" fillId="0" borderId="2" xfId="0" applyNumberFormat="1" applyFont="1" applyFill="1" applyBorder="1"/>
    <xf numFmtId="4" fontId="1" fillId="0" borderId="0" xfId="0" applyNumberFormat="1" applyFont="1" applyBorder="1"/>
    <xf numFmtId="0" fontId="7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7"/>
  <sheetViews>
    <sheetView tabSelected="1" zoomScale="120" zoomScaleNormal="120" workbookViewId="0">
      <selection sqref="A1:P1"/>
    </sheetView>
  </sheetViews>
  <sheetFormatPr defaultRowHeight="12.75" x14ac:dyDescent="0.2"/>
  <cols>
    <col min="1" max="1" width="47.7109375" customWidth="1"/>
    <col min="2" max="2" width="21.5703125" customWidth="1"/>
    <col min="3" max="5" width="13.140625" bestFit="1" customWidth="1"/>
    <col min="6" max="6" width="7.140625" bestFit="1" customWidth="1"/>
    <col min="7" max="8" width="13.140625" bestFit="1" customWidth="1"/>
    <col min="9" max="9" width="13.140625" customWidth="1"/>
    <col min="10" max="10" width="13.140625" bestFit="1" customWidth="1"/>
    <col min="11" max="11" width="7.140625" bestFit="1" customWidth="1"/>
    <col min="12" max="14" width="13.140625" bestFit="1" customWidth="1"/>
  </cols>
  <sheetData>
    <row r="1" spans="1:16" ht="41.45" customHeight="1" thickBot="1" x14ac:dyDescent="0.25">
      <c r="A1" s="70" t="s">
        <v>199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42" customHeight="1" x14ac:dyDescent="0.2">
      <c r="A2" s="68" t="s">
        <v>20</v>
      </c>
      <c r="B2" s="66" t="s">
        <v>35</v>
      </c>
      <c r="C2" s="63" t="s">
        <v>24</v>
      </c>
      <c r="D2" s="63"/>
      <c r="E2" s="63"/>
      <c r="F2" s="63"/>
      <c r="G2" s="63" t="s">
        <v>25</v>
      </c>
      <c r="H2" s="63"/>
      <c r="I2" s="63"/>
      <c r="J2" s="63"/>
      <c r="K2" s="63"/>
      <c r="L2" s="58" t="s">
        <v>26</v>
      </c>
      <c r="M2" s="58" t="s">
        <v>28</v>
      </c>
      <c r="N2" s="58" t="s">
        <v>189</v>
      </c>
      <c r="O2" s="63" t="s">
        <v>193</v>
      </c>
      <c r="P2" s="64"/>
    </row>
    <row r="3" spans="1:16" ht="33.75" x14ac:dyDescent="0.2">
      <c r="A3" s="69"/>
      <c r="B3" s="67"/>
      <c r="C3" s="59" t="s">
        <v>22</v>
      </c>
      <c r="D3" s="59" t="s">
        <v>23</v>
      </c>
      <c r="E3" s="60" t="s">
        <v>36</v>
      </c>
      <c r="F3" s="59" t="s">
        <v>21</v>
      </c>
      <c r="G3" s="59" t="s">
        <v>22</v>
      </c>
      <c r="H3" s="59" t="s">
        <v>23</v>
      </c>
      <c r="I3" s="60" t="s">
        <v>190</v>
      </c>
      <c r="J3" s="60" t="s">
        <v>27</v>
      </c>
      <c r="K3" s="59" t="s">
        <v>21</v>
      </c>
      <c r="L3" s="65" t="s">
        <v>191</v>
      </c>
      <c r="M3" s="65"/>
      <c r="N3" s="65"/>
      <c r="O3" s="61" t="s">
        <v>192</v>
      </c>
      <c r="P3" s="62" t="s">
        <v>194</v>
      </c>
    </row>
    <row r="4" spans="1:16" x14ac:dyDescent="0.2">
      <c r="A4" s="33" t="s">
        <v>37</v>
      </c>
      <c r="B4" s="10" t="s">
        <v>38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  <c r="O4" s="27">
        <v>15</v>
      </c>
      <c r="P4" s="34">
        <v>16</v>
      </c>
    </row>
    <row r="5" spans="1:16" x14ac:dyDescent="0.2">
      <c r="A5" s="35" t="s">
        <v>40</v>
      </c>
      <c r="B5" s="12" t="s">
        <v>41</v>
      </c>
      <c r="C5" s="1">
        <f>C6+C14+C24+C39+C47+C48+C53+C69+C77+C78+C85+C86</f>
        <v>460768097</v>
      </c>
      <c r="D5" s="1">
        <f>D6+D14+D24+D39+D47+D48+D53+D69+D77+D78+D85+D86</f>
        <v>512879776.82999998</v>
      </c>
      <c r="E5" s="1">
        <f>E6+E14+E24+E39+E47+E48+E53+E69+E77+E78+E85+E86</f>
        <v>634903982.94999993</v>
      </c>
      <c r="F5" s="1">
        <f>E5/D5*100</f>
        <v>123.79197067862675</v>
      </c>
      <c r="G5" s="1">
        <f>G6+G14+G24+G39+G47+G48+G53+G69+G77+G78+G85+G86</f>
        <v>588758646</v>
      </c>
      <c r="H5" s="1">
        <f>H6+H14+H24+H39+H47+H48+H53+H69+H77+H78+H85+H86</f>
        <v>591758646</v>
      </c>
      <c r="I5" s="1">
        <f t="shared" ref="I5:J5" si="0">I6+I14+I24+I39+I47+I48+I53+I69+I77+I78+I85+I86</f>
        <v>585329096.10000002</v>
      </c>
      <c r="J5" s="1">
        <f t="shared" si="0"/>
        <v>683175734.60000002</v>
      </c>
      <c r="K5" s="1">
        <f>J5/H5*100</f>
        <v>115.44837396427327</v>
      </c>
      <c r="L5" s="1">
        <f>L6+L14+L24+L39+L47+L48+L53+L69+L77+L78+L85+L86</f>
        <v>704890456</v>
      </c>
      <c r="M5" s="1">
        <f>M6+M14+M24+M39+M47+M48+M53+M69+M77+M78+M85+M86</f>
        <v>739054648</v>
      </c>
      <c r="N5" s="1">
        <f>N6+N14+N24+N39+N47+N48+N53+N69+N77+N78+N85+N86</f>
        <v>778882590</v>
      </c>
      <c r="O5" s="1">
        <f>L5/E5*100</f>
        <v>111.02315860814369</v>
      </c>
      <c r="P5" s="36">
        <f>L5/J5*100</f>
        <v>103.17849717140699</v>
      </c>
    </row>
    <row r="6" spans="1:16" x14ac:dyDescent="0.2">
      <c r="A6" s="37" t="s">
        <v>42</v>
      </c>
      <c r="B6" s="13" t="s">
        <v>43</v>
      </c>
      <c r="C6" s="4">
        <f>C7</f>
        <v>282405000</v>
      </c>
      <c r="D6" s="4">
        <f>D7</f>
        <v>282405000</v>
      </c>
      <c r="E6" s="4">
        <f>E7</f>
        <v>368640303.10999995</v>
      </c>
      <c r="F6" s="2">
        <f t="shared" ref="F6:F71" si="1">E6/D6*100</f>
        <v>130.53603976912589</v>
      </c>
      <c r="G6" s="26">
        <f>G7</f>
        <v>339420664</v>
      </c>
      <c r="H6" s="26">
        <f>H7</f>
        <v>339420664</v>
      </c>
      <c r="I6" s="26">
        <f>I7</f>
        <v>337566272.74000001</v>
      </c>
      <c r="J6" s="26">
        <f>J7</f>
        <v>407400000</v>
      </c>
      <c r="K6" s="8">
        <f>J6/H6*100</f>
        <v>120.02804873423972</v>
      </c>
      <c r="L6" s="4">
        <f>L7</f>
        <v>442117594</v>
      </c>
      <c r="M6" s="4">
        <f>M7</f>
        <v>476283056</v>
      </c>
      <c r="N6" s="4">
        <f>N7</f>
        <v>509090856</v>
      </c>
      <c r="O6" s="8">
        <f>L6/E6*100</f>
        <v>119.93197441248708</v>
      </c>
      <c r="P6" s="38">
        <f>L6/J6*100</f>
        <v>108.52174619538538</v>
      </c>
    </row>
    <row r="7" spans="1:16" x14ac:dyDescent="0.2">
      <c r="A7" s="39" t="s">
        <v>44</v>
      </c>
      <c r="B7" s="15" t="s">
        <v>45</v>
      </c>
      <c r="C7" s="6">
        <f t="shared" ref="C7" si="2">C8+C9+C10+C11+C12+C13</f>
        <v>282405000</v>
      </c>
      <c r="D7" s="6">
        <f t="shared" ref="D7" si="3">D8+D9+D10+D11+D12+D13</f>
        <v>282405000</v>
      </c>
      <c r="E7" s="6">
        <f t="shared" ref="E7" si="4">E8+E9+E10+E11+E12+E13</f>
        <v>368640303.10999995</v>
      </c>
      <c r="F7" s="3">
        <f t="shared" si="1"/>
        <v>130.53603976912589</v>
      </c>
      <c r="G7" s="6">
        <f t="shared" ref="G7" si="5">G8+G9+G10+G11+G12+G13</f>
        <v>339420664</v>
      </c>
      <c r="H7" s="6">
        <f>H8+H9+H10+H11+H12+H13</f>
        <v>339420664</v>
      </c>
      <c r="I7" s="6">
        <f t="shared" ref="I7" si="6">I8+I9+I10+I11+I12+I13</f>
        <v>337566272.74000001</v>
      </c>
      <c r="J7" s="29">
        <f>J8+J9+J10+J11+J12+J13</f>
        <v>407400000</v>
      </c>
      <c r="K7" s="7">
        <f t="shared" ref="K7:K70" si="7">J7/H7*100</f>
        <v>120.02804873423972</v>
      </c>
      <c r="L7" s="6">
        <f t="shared" ref="L7" si="8">L8+L9+L10+L11+L12+L13</f>
        <v>442117594</v>
      </c>
      <c r="M7" s="6">
        <f t="shared" ref="M7" si="9">M8+M9+M10+M11+M12+M13</f>
        <v>476283056</v>
      </c>
      <c r="N7" s="6">
        <f t="shared" ref="N7" si="10">N8+N9+N10+N11+N12+N13</f>
        <v>509090856</v>
      </c>
      <c r="O7" s="7">
        <f t="shared" ref="O7:O70" si="11">L7/E7*100</f>
        <v>119.93197441248708</v>
      </c>
      <c r="P7" s="40">
        <f t="shared" ref="P7:P70" si="12">L7/J7*100</f>
        <v>108.52174619538538</v>
      </c>
    </row>
    <row r="8" spans="1:16" ht="56.25" x14ac:dyDescent="0.2">
      <c r="A8" s="39" t="s">
        <v>46</v>
      </c>
      <c r="B8" s="15" t="s">
        <v>47</v>
      </c>
      <c r="C8" s="16">
        <v>277987000</v>
      </c>
      <c r="D8" s="3">
        <v>277987000</v>
      </c>
      <c r="E8" s="3">
        <v>360214972.39999998</v>
      </c>
      <c r="F8" s="3">
        <f t="shared" si="1"/>
        <v>129.57979056574587</v>
      </c>
      <c r="G8" s="23">
        <v>332831236</v>
      </c>
      <c r="H8" s="23">
        <v>332831236</v>
      </c>
      <c r="I8" s="7">
        <v>315683298.44</v>
      </c>
      <c r="J8" s="7">
        <v>385000000</v>
      </c>
      <c r="K8" s="7">
        <f t="shared" si="7"/>
        <v>115.67423918108454</v>
      </c>
      <c r="L8" s="16">
        <v>427824995</v>
      </c>
      <c r="M8" s="16">
        <v>461248525</v>
      </c>
      <c r="N8" s="17">
        <v>493347428</v>
      </c>
      <c r="O8" s="7">
        <f t="shared" si="11"/>
        <v>118.76935379713274</v>
      </c>
      <c r="P8" s="40">
        <f t="shared" si="12"/>
        <v>111.12337532467534</v>
      </c>
    </row>
    <row r="9" spans="1:16" ht="78.75" x14ac:dyDescent="0.2">
      <c r="A9" s="39" t="s">
        <v>48</v>
      </c>
      <c r="B9" s="15" t="s">
        <v>49</v>
      </c>
      <c r="C9" s="16">
        <v>570000</v>
      </c>
      <c r="D9" s="3">
        <v>570000</v>
      </c>
      <c r="E9" s="3">
        <v>829675.87</v>
      </c>
      <c r="F9" s="3">
        <f t="shared" si="1"/>
        <v>145.55717017543859</v>
      </c>
      <c r="G9" s="23">
        <v>641816</v>
      </c>
      <c r="H9" s="23">
        <v>641816</v>
      </c>
      <c r="I9" s="7">
        <v>7300140.1799999997</v>
      </c>
      <c r="J9" s="7">
        <v>7300000</v>
      </c>
      <c r="K9" s="7">
        <f t="shared" si="7"/>
        <v>1137.3976342129208</v>
      </c>
      <c r="L9" s="16">
        <v>3350654</v>
      </c>
      <c r="M9" s="16">
        <v>3483328</v>
      </c>
      <c r="N9" s="17">
        <v>3587068</v>
      </c>
      <c r="O9" s="7">
        <f t="shared" si="11"/>
        <v>403.85096411204529</v>
      </c>
      <c r="P9" s="40">
        <f t="shared" si="12"/>
        <v>45.899369863013703</v>
      </c>
    </row>
    <row r="10" spans="1:16" ht="33.75" x14ac:dyDescent="0.2">
      <c r="A10" s="39" t="s">
        <v>50</v>
      </c>
      <c r="B10" s="15" t="s">
        <v>51</v>
      </c>
      <c r="C10" s="16">
        <v>1780000</v>
      </c>
      <c r="D10" s="3">
        <v>1780000</v>
      </c>
      <c r="E10" s="3">
        <v>2077201.38</v>
      </c>
      <c r="F10" s="3">
        <f t="shared" si="1"/>
        <v>116.69670674157302</v>
      </c>
      <c r="G10" s="23">
        <v>2155252</v>
      </c>
      <c r="H10" s="23">
        <v>2155252</v>
      </c>
      <c r="I10" s="7">
        <v>2142149.58</v>
      </c>
      <c r="J10" s="7">
        <v>2200000</v>
      </c>
      <c r="K10" s="7">
        <f t="shared" si="7"/>
        <v>102.07623052895902</v>
      </c>
      <c r="L10" s="16">
        <v>3533197</v>
      </c>
      <c r="M10" s="16">
        <v>3672793</v>
      </c>
      <c r="N10" s="17">
        <v>3781948</v>
      </c>
      <c r="O10" s="7">
        <f t="shared" si="11"/>
        <v>170.0941003611311</v>
      </c>
      <c r="P10" s="40">
        <f t="shared" si="12"/>
        <v>160.59986363636364</v>
      </c>
    </row>
    <row r="11" spans="1:16" ht="67.5" x14ac:dyDescent="0.2">
      <c r="A11" s="39" t="s">
        <v>52</v>
      </c>
      <c r="B11" s="15" t="s">
        <v>53</v>
      </c>
      <c r="C11" s="16">
        <v>2068000</v>
      </c>
      <c r="D11" s="3">
        <v>2068000</v>
      </c>
      <c r="E11" s="3">
        <v>5518453.46</v>
      </c>
      <c r="F11" s="3">
        <f t="shared" si="1"/>
        <v>266.84978046421662</v>
      </c>
      <c r="G11" s="23">
        <v>3792360</v>
      </c>
      <c r="H11" s="23">
        <v>3792360</v>
      </c>
      <c r="I11" s="7">
        <v>8062883.0099999998</v>
      </c>
      <c r="J11" s="7">
        <v>8300000</v>
      </c>
      <c r="K11" s="7">
        <f t="shared" si="7"/>
        <v>218.86107858958539</v>
      </c>
      <c r="L11" s="16">
        <v>5728970</v>
      </c>
      <c r="M11" s="16">
        <v>6158620</v>
      </c>
      <c r="N11" s="16">
        <v>6620510</v>
      </c>
      <c r="O11" s="7">
        <f t="shared" si="11"/>
        <v>103.81477422118188</v>
      </c>
      <c r="P11" s="40">
        <f t="shared" si="12"/>
        <v>69.023734939759038</v>
      </c>
    </row>
    <row r="12" spans="1:16" ht="33.75" x14ac:dyDescent="0.2">
      <c r="A12" s="39" t="s">
        <v>195</v>
      </c>
      <c r="B12" s="15" t="s">
        <v>197</v>
      </c>
      <c r="C12" s="16">
        <v>0</v>
      </c>
      <c r="D12" s="3">
        <v>0</v>
      </c>
      <c r="E12" s="3">
        <v>0</v>
      </c>
      <c r="F12" s="3"/>
      <c r="G12" s="23">
        <v>0</v>
      </c>
      <c r="H12" s="23">
        <v>0</v>
      </c>
      <c r="I12" s="7">
        <v>985798.11</v>
      </c>
      <c r="J12" s="7">
        <v>1100000</v>
      </c>
      <c r="K12" s="7"/>
      <c r="L12" s="16">
        <v>1152985</v>
      </c>
      <c r="M12" s="16">
        <v>1176676</v>
      </c>
      <c r="N12" s="16">
        <v>1191775</v>
      </c>
      <c r="O12" s="7"/>
      <c r="P12" s="40"/>
    </row>
    <row r="13" spans="1:16" ht="33.75" x14ac:dyDescent="0.2">
      <c r="A13" s="39" t="s">
        <v>196</v>
      </c>
      <c r="B13" s="15" t="s">
        <v>198</v>
      </c>
      <c r="C13" s="16">
        <v>0</v>
      </c>
      <c r="D13" s="3">
        <v>0</v>
      </c>
      <c r="E13" s="3">
        <v>0</v>
      </c>
      <c r="F13" s="3"/>
      <c r="G13" s="23">
        <v>0</v>
      </c>
      <c r="H13" s="23">
        <v>0</v>
      </c>
      <c r="I13" s="7">
        <v>3392003.42</v>
      </c>
      <c r="J13" s="7">
        <v>3500000</v>
      </c>
      <c r="K13" s="7"/>
      <c r="L13" s="16">
        <v>526793</v>
      </c>
      <c r="M13" s="16">
        <v>543114</v>
      </c>
      <c r="N13" s="16">
        <v>562127</v>
      </c>
      <c r="O13" s="7"/>
      <c r="P13" s="40"/>
    </row>
    <row r="14" spans="1:16" ht="32.25" x14ac:dyDescent="0.2">
      <c r="A14" s="37" t="s">
        <v>54</v>
      </c>
      <c r="B14" s="13" t="s">
        <v>55</v>
      </c>
      <c r="C14" s="4">
        <f>C15</f>
        <v>16511940</v>
      </c>
      <c r="D14" s="4">
        <f>D15</f>
        <v>16511940</v>
      </c>
      <c r="E14" s="4">
        <f>E15</f>
        <v>19048282.380000003</v>
      </c>
      <c r="F14" s="2">
        <f t="shared" si="1"/>
        <v>115.3606564704087</v>
      </c>
      <c r="G14" s="26">
        <f>G15</f>
        <v>17392368</v>
      </c>
      <c r="H14" s="26">
        <f>H15</f>
        <v>19892368</v>
      </c>
      <c r="I14" s="26">
        <f>I15</f>
        <v>16600356.810000001</v>
      </c>
      <c r="J14" s="30">
        <f>J15</f>
        <v>19892368</v>
      </c>
      <c r="K14" s="8">
        <f t="shared" si="7"/>
        <v>100</v>
      </c>
      <c r="L14" s="20">
        <f>L15</f>
        <v>20363825</v>
      </c>
      <c r="M14" s="20">
        <f>M15</f>
        <v>20797361</v>
      </c>
      <c r="N14" s="20">
        <f>N15</f>
        <v>21588203</v>
      </c>
      <c r="O14" s="8">
        <f t="shared" si="11"/>
        <v>106.90635824141954</v>
      </c>
      <c r="P14" s="38">
        <f t="shared" si="12"/>
        <v>102.37003960513901</v>
      </c>
    </row>
    <row r="15" spans="1:16" ht="22.5" x14ac:dyDescent="0.2">
      <c r="A15" s="39" t="s">
        <v>56</v>
      </c>
      <c r="B15" s="15" t="s">
        <v>57</v>
      </c>
      <c r="C15" s="5">
        <f>C16+C18+C20+C22</f>
        <v>16511940</v>
      </c>
      <c r="D15" s="5">
        <f>D16+D18+D20+D22</f>
        <v>16511940</v>
      </c>
      <c r="E15" s="5">
        <f>E16+E18+E20+E22</f>
        <v>19048282.380000003</v>
      </c>
      <c r="F15" s="3">
        <f t="shared" si="1"/>
        <v>115.3606564704087</v>
      </c>
      <c r="G15" s="6">
        <f>G16+G18+G20+G22</f>
        <v>17392368</v>
      </c>
      <c r="H15" s="6">
        <f>H16+H18+H20+H22</f>
        <v>19892368</v>
      </c>
      <c r="I15" s="6">
        <f>I16+I18+I20+I22</f>
        <v>16600356.810000001</v>
      </c>
      <c r="J15" s="29">
        <f>J16+J18+J20+J22</f>
        <v>19892368</v>
      </c>
      <c r="K15" s="7">
        <f t="shared" si="7"/>
        <v>100</v>
      </c>
      <c r="L15" s="16">
        <f>L16+L18+L20+L22</f>
        <v>20363825</v>
      </c>
      <c r="M15" s="16">
        <f>M16+M18+M20+M22</f>
        <v>20797361</v>
      </c>
      <c r="N15" s="16">
        <f>N16+N18+N20+N22</f>
        <v>21588203</v>
      </c>
      <c r="O15" s="7">
        <f t="shared" si="11"/>
        <v>106.90635824141954</v>
      </c>
      <c r="P15" s="40">
        <f t="shared" si="12"/>
        <v>102.37003960513901</v>
      </c>
    </row>
    <row r="16" spans="1:16" ht="56.25" x14ac:dyDescent="0.2">
      <c r="A16" s="39" t="s">
        <v>58</v>
      </c>
      <c r="B16" s="15" t="s">
        <v>59</v>
      </c>
      <c r="C16" s="16">
        <f>C17</f>
        <v>7465560</v>
      </c>
      <c r="D16" s="3">
        <v>7465560</v>
      </c>
      <c r="E16" s="3">
        <v>9549038.0500000007</v>
      </c>
      <c r="F16" s="3">
        <f t="shared" si="1"/>
        <v>127.90786022749801</v>
      </c>
      <c r="G16" s="23">
        <f>G17</f>
        <v>8237897</v>
      </c>
      <c r="H16" s="23">
        <f>H17</f>
        <v>10222897</v>
      </c>
      <c r="I16" s="6">
        <f>I17</f>
        <v>8535520.0700000003</v>
      </c>
      <c r="J16" s="7">
        <f>J17</f>
        <v>10222897</v>
      </c>
      <c r="K16" s="7">
        <f t="shared" si="7"/>
        <v>100</v>
      </c>
      <c r="L16" s="16">
        <f>L17</f>
        <v>10620581</v>
      </c>
      <c r="M16" s="16">
        <f>M17</f>
        <v>10819980</v>
      </c>
      <c r="N16" s="17">
        <f>N17</f>
        <v>11245251</v>
      </c>
      <c r="O16" s="7">
        <f t="shared" si="11"/>
        <v>111.22147534012601</v>
      </c>
      <c r="P16" s="40">
        <f t="shared" si="12"/>
        <v>103.89013016564678</v>
      </c>
    </row>
    <row r="17" spans="1:16" ht="78.75" x14ac:dyDescent="0.2">
      <c r="A17" s="39" t="s">
        <v>60</v>
      </c>
      <c r="B17" s="15" t="s">
        <v>61</v>
      </c>
      <c r="C17" s="17">
        <v>7465560</v>
      </c>
      <c r="D17" s="3">
        <v>7465560</v>
      </c>
      <c r="E17" s="3">
        <v>9549038.0500000007</v>
      </c>
      <c r="F17" s="3">
        <f t="shared" si="1"/>
        <v>127.90786022749801</v>
      </c>
      <c r="G17" s="29">
        <v>8237897</v>
      </c>
      <c r="H17" s="29">
        <v>10222897</v>
      </c>
      <c r="I17" s="7">
        <v>8535520.0700000003</v>
      </c>
      <c r="J17" s="7">
        <v>10222897</v>
      </c>
      <c r="K17" s="7">
        <f t="shared" si="7"/>
        <v>100</v>
      </c>
      <c r="L17" s="17">
        <v>10620581</v>
      </c>
      <c r="M17" s="17">
        <v>10819980</v>
      </c>
      <c r="N17" s="17">
        <v>11245251</v>
      </c>
      <c r="O17" s="7">
        <f t="shared" si="11"/>
        <v>111.22147534012601</v>
      </c>
      <c r="P17" s="40">
        <f t="shared" si="12"/>
        <v>103.89013016564678</v>
      </c>
    </row>
    <row r="18" spans="1:16" ht="67.5" x14ac:dyDescent="0.2">
      <c r="A18" s="39" t="s">
        <v>62</v>
      </c>
      <c r="B18" s="15" t="s">
        <v>63</v>
      </c>
      <c r="C18" s="16">
        <f>C19</f>
        <v>41320</v>
      </c>
      <c r="D18" s="3">
        <v>41320</v>
      </c>
      <c r="E18" s="3">
        <v>51579.61</v>
      </c>
      <c r="F18" s="3">
        <f t="shared" si="1"/>
        <v>124.82964666021297</v>
      </c>
      <c r="G18" s="23">
        <f>G19</f>
        <v>57220</v>
      </c>
      <c r="H18" s="23">
        <f>H19</f>
        <v>52220</v>
      </c>
      <c r="I18" s="6">
        <f>I19</f>
        <v>45199.41</v>
      </c>
      <c r="J18" s="7">
        <f>J19</f>
        <v>52220</v>
      </c>
      <c r="K18" s="7">
        <f t="shared" si="7"/>
        <v>100</v>
      </c>
      <c r="L18" s="16">
        <f>L19</f>
        <v>50604</v>
      </c>
      <c r="M18" s="16">
        <f>M19</f>
        <v>56850</v>
      </c>
      <c r="N18" s="17">
        <f>N19</f>
        <v>59732</v>
      </c>
      <c r="O18" s="7">
        <f t="shared" si="11"/>
        <v>98.108535524018109</v>
      </c>
      <c r="P18" s="40">
        <f t="shared" si="12"/>
        <v>96.90540022979701</v>
      </c>
    </row>
    <row r="19" spans="1:16" ht="90" x14ac:dyDescent="0.2">
      <c r="A19" s="39" t="s">
        <v>64</v>
      </c>
      <c r="B19" s="15" t="s">
        <v>65</v>
      </c>
      <c r="C19" s="17">
        <v>41320</v>
      </c>
      <c r="D19" s="3">
        <v>41320</v>
      </c>
      <c r="E19" s="3">
        <v>51579.61</v>
      </c>
      <c r="F19" s="3">
        <f t="shared" si="1"/>
        <v>124.82964666021297</v>
      </c>
      <c r="G19" s="29">
        <v>57220</v>
      </c>
      <c r="H19" s="29">
        <v>52220</v>
      </c>
      <c r="I19" s="7">
        <v>45199.41</v>
      </c>
      <c r="J19" s="7">
        <v>52220</v>
      </c>
      <c r="K19" s="7">
        <f t="shared" si="7"/>
        <v>100</v>
      </c>
      <c r="L19" s="17">
        <v>50604</v>
      </c>
      <c r="M19" s="17">
        <v>56850</v>
      </c>
      <c r="N19" s="17">
        <v>59732</v>
      </c>
      <c r="O19" s="7">
        <f t="shared" si="11"/>
        <v>98.108535524018109</v>
      </c>
      <c r="P19" s="40">
        <f t="shared" si="12"/>
        <v>96.90540022979701</v>
      </c>
    </row>
    <row r="20" spans="1:16" ht="56.25" x14ac:dyDescent="0.2">
      <c r="A20" s="39" t="s">
        <v>66</v>
      </c>
      <c r="B20" s="15" t="s">
        <v>67</v>
      </c>
      <c r="C20" s="16">
        <f>C21</f>
        <v>9941200</v>
      </c>
      <c r="D20" s="3">
        <v>9941200</v>
      </c>
      <c r="E20" s="3">
        <v>10543216.439999999</v>
      </c>
      <c r="F20" s="3">
        <f t="shared" si="1"/>
        <v>106.05577234136723</v>
      </c>
      <c r="G20" s="23">
        <f>G21</f>
        <v>10183716</v>
      </c>
      <c r="H20" s="23">
        <f>H21</f>
        <v>10883716</v>
      </c>
      <c r="I20" s="6">
        <f>I21</f>
        <v>8977424.2100000009</v>
      </c>
      <c r="J20" s="7">
        <f>J21</f>
        <v>10883716</v>
      </c>
      <c r="K20" s="7">
        <f t="shared" si="7"/>
        <v>100</v>
      </c>
      <c r="L20" s="16">
        <f>L21</f>
        <v>11012351</v>
      </c>
      <c r="M20" s="16">
        <f>M21</f>
        <v>11265529</v>
      </c>
      <c r="N20" s="17">
        <f>N21</f>
        <v>11711963</v>
      </c>
      <c r="O20" s="7">
        <f t="shared" si="11"/>
        <v>104.44963415737296</v>
      </c>
      <c r="P20" s="40">
        <f t="shared" si="12"/>
        <v>101.18190331316987</v>
      </c>
    </row>
    <row r="21" spans="1:16" ht="78.75" x14ac:dyDescent="0.2">
      <c r="A21" s="39" t="s">
        <v>68</v>
      </c>
      <c r="B21" s="15" t="s">
        <v>69</v>
      </c>
      <c r="C21" s="17">
        <v>9941200</v>
      </c>
      <c r="D21" s="3">
        <v>9941200</v>
      </c>
      <c r="E21" s="3">
        <v>10543216.439999999</v>
      </c>
      <c r="F21" s="3">
        <f t="shared" si="1"/>
        <v>106.05577234136723</v>
      </c>
      <c r="G21" s="29">
        <v>10183716</v>
      </c>
      <c r="H21" s="29">
        <v>10883716</v>
      </c>
      <c r="I21" s="7">
        <v>8977424.2100000009</v>
      </c>
      <c r="J21" s="7">
        <v>10883716</v>
      </c>
      <c r="K21" s="7">
        <f t="shared" si="7"/>
        <v>100</v>
      </c>
      <c r="L21" s="17">
        <v>11012351</v>
      </c>
      <c r="M21" s="17">
        <v>11265529</v>
      </c>
      <c r="N21" s="17">
        <v>11711963</v>
      </c>
      <c r="O21" s="7">
        <f t="shared" si="11"/>
        <v>104.44963415737296</v>
      </c>
      <c r="P21" s="40">
        <f t="shared" si="12"/>
        <v>101.18190331316987</v>
      </c>
    </row>
    <row r="22" spans="1:16" ht="56.25" x14ac:dyDescent="0.2">
      <c r="A22" s="39" t="s">
        <v>70</v>
      </c>
      <c r="B22" s="15" t="s">
        <v>71</v>
      </c>
      <c r="C22" s="16">
        <f>C23</f>
        <v>-936140</v>
      </c>
      <c r="D22" s="3">
        <v>-936140</v>
      </c>
      <c r="E22" s="3">
        <v>-1095551.72</v>
      </c>
      <c r="F22" s="3">
        <f t="shared" si="1"/>
        <v>117.02861965090692</v>
      </c>
      <c r="G22" s="23">
        <f>G23</f>
        <v>-1086465</v>
      </c>
      <c r="H22" s="23">
        <f>H23</f>
        <v>-1266465</v>
      </c>
      <c r="I22" s="6">
        <f>I23</f>
        <v>-957786.88</v>
      </c>
      <c r="J22" s="7">
        <f>J23</f>
        <v>-1266465</v>
      </c>
      <c r="K22" s="7">
        <f t="shared" si="7"/>
        <v>100</v>
      </c>
      <c r="L22" s="16">
        <f>L23</f>
        <v>-1319711</v>
      </c>
      <c r="M22" s="16">
        <f>M23</f>
        <v>-1344998</v>
      </c>
      <c r="N22" s="17">
        <f>N23</f>
        <v>-1428743</v>
      </c>
      <c r="O22" s="7">
        <f t="shared" si="11"/>
        <v>120.46085784065038</v>
      </c>
      <c r="P22" s="40">
        <f t="shared" si="12"/>
        <v>104.20430094791409</v>
      </c>
    </row>
    <row r="23" spans="1:16" ht="78.75" x14ac:dyDescent="0.2">
      <c r="A23" s="39" t="s">
        <v>72</v>
      </c>
      <c r="B23" s="15" t="s">
        <v>73</v>
      </c>
      <c r="C23" s="17">
        <v>-936140</v>
      </c>
      <c r="D23" s="3">
        <v>-936140</v>
      </c>
      <c r="E23" s="3">
        <v>-1095551.72</v>
      </c>
      <c r="F23" s="3">
        <f t="shared" si="1"/>
        <v>117.02861965090692</v>
      </c>
      <c r="G23" s="29">
        <v>-1086465</v>
      </c>
      <c r="H23" s="29">
        <v>-1266465</v>
      </c>
      <c r="I23" s="7">
        <v>-957786.88</v>
      </c>
      <c r="J23" s="7">
        <v>-1266465</v>
      </c>
      <c r="K23" s="7">
        <f t="shared" si="7"/>
        <v>100</v>
      </c>
      <c r="L23" s="17">
        <v>-1319711</v>
      </c>
      <c r="M23" s="17">
        <v>-1344998</v>
      </c>
      <c r="N23" s="17">
        <v>-1428743</v>
      </c>
      <c r="O23" s="7">
        <f t="shared" si="11"/>
        <v>120.46085784065038</v>
      </c>
      <c r="P23" s="40">
        <f t="shared" si="12"/>
        <v>104.20430094791409</v>
      </c>
    </row>
    <row r="24" spans="1:16" x14ac:dyDescent="0.2">
      <c r="A24" s="37" t="s">
        <v>74</v>
      </c>
      <c r="B24" s="13" t="s">
        <v>75</v>
      </c>
      <c r="C24" s="4">
        <f>C25+C32+C33+C35+C37</f>
        <v>41797000</v>
      </c>
      <c r="D24" s="4">
        <f>D25+D32+D33+D35+D37</f>
        <v>61947329.829999998</v>
      </c>
      <c r="E24" s="4">
        <f>E25+E32+E33+E35+E37</f>
        <v>67801456.629999995</v>
      </c>
      <c r="F24" s="2">
        <f t="shared" si="1"/>
        <v>109.45016809613148</v>
      </c>
      <c r="G24" s="26">
        <f>G25+G32+G33+G35+G37</f>
        <v>68814000</v>
      </c>
      <c r="H24" s="26">
        <f>H25+H32+H33+H35+H37</f>
        <v>68814000</v>
      </c>
      <c r="I24" s="26">
        <f>I25+I32+I33+I35+I37</f>
        <v>62667434.579999998</v>
      </c>
      <c r="J24" s="30">
        <f>J25+J31+J33+J35+J37</f>
        <v>65665835</v>
      </c>
      <c r="K24" s="8">
        <f t="shared" si="7"/>
        <v>95.425109716046151</v>
      </c>
      <c r="L24" s="20">
        <f>L25+L32+L33+L35+L37</f>
        <v>66419000</v>
      </c>
      <c r="M24" s="20">
        <f>M25+M32+M33+M35+M37</f>
        <v>69047000</v>
      </c>
      <c r="N24" s="20">
        <f>N25+N32+N33+N35+N37</f>
        <v>71823000</v>
      </c>
      <c r="O24" s="8">
        <f t="shared" si="11"/>
        <v>97.961022227672473</v>
      </c>
      <c r="P24" s="38">
        <f t="shared" si="12"/>
        <v>101.14696630294885</v>
      </c>
    </row>
    <row r="25" spans="1:16" ht="22.5" x14ac:dyDescent="0.2">
      <c r="A25" s="39" t="s">
        <v>76</v>
      </c>
      <c r="B25" s="15" t="s">
        <v>77</v>
      </c>
      <c r="C25" s="6">
        <f>C26+C29</f>
        <v>38100000</v>
      </c>
      <c r="D25" s="6">
        <f>D26+D29</f>
        <v>57447326</v>
      </c>
      <c r="E25" s="6">
        <f>E26+E29</f>
        <v>63959070.810000002</v>
      </c>
      <c r="F25" s="3">
        <f t="shared" si="1"/>
        <v>111.33515737529716</v>
      </c>
      <c r="G25" s="6">
        <f>G26+G29</f>
        <v>61755000</v>
      </c>
      <c r="H25" s="6">
        <f>H26+H29</f>
        <v>61755000</v>
      </c>
      <c r="I25" s="6">
        <f>I26+I29</f>
        <v>59490627.140000001</v>
      </c>
      <c r="J25" s="29">
        <f>J26+J29+J32</f>
        <v>60799855</v>
      </c>
      <c r="K25" s="7">
        <f t="shared" si="7"/>
        <v>98.45333171403125</v>
      </c>
      <c r="L25" s="16">
        <f>L26+L29</f>
        <v>62137000</v>
      </c>
      <c r="M25" s="16">
        <f>M26+M29</f>
        <v>64841000</v>
      </c>
      <c r="N25" s="16">
        <f>N26+N29</f>
        <v>67665000</v>
      </c>
      <c r="O25" s="7">
        <f t="shared" si="11"/>
        <v>97.151192494004903</v>
      </c>
      <c r="P25" s="40">
        <f t="shared" si="12"/>
        <v>102.19925688967515</v>
      </c>
    </row>
    <row r="26" spans="1:16" ht="22.5" x14ac:dyDescent="0.2">
      <c r="A26" s="39" t="s">
        <v>78</v>
      </c>
      <c r="B26" s="15" t="s">
        <v>79</v>
      </c>
      <c r="C26" s="6">
        <f>C27+C28</f>
        <v>19500000</v>
      </c>
      <c r="D26" s="6">
        <f>D27+D28</f>
        <v>32458496</v>
      </c>
      <c r="E26" s="6">
        <f>E27+E28</f>
        <v>34681716.600000001</v>
      </c>
      <c r="F26" s="3">
        <f t="shared" si="1"/>
        <v>106.84942580210742</v>
      </c>
      <c r="G26" s="6">
        <f>G27+G28</f>
        <v>35727000</v>
      </c>
      <c r="H26" s="6">
        <f>H27+H28</f>
        <v>35727000</v>
      </c>
      <c r="I26" s="6">
        <f>I27+I28</f>
        <v>39964163.829999998</v>
      </c>
      <c r="J26" s="29">
        <f>J27+J28</f>
        <v>41000000</v>
      </c>
      <c r="K26" s="7">
        <f t="shared" si="7"/>
        <v>114.7591457441151</v>
      </c>
      <c r="L26" s="16">
        <f>L27+L28</f>
        <v>40208000</v>
      </c>
      <c r="M26" s="16">
        <f>M27+M28</f>
        <v>41816000</v>
      </c>
      <c r="N26" s="16">
        <f>N27+N28</f>
        <v>43489000</v>
      </c>
      <c r="O26" s="7">
        <f t="shared" si="11"/>
        <v>115.93428452154528</v>
      </c>
      <c r="P26" s="40">
        <f t="shared" si="12"/>
        <v>98.068292682926824</v>
      </c>
    </row>
    <row r="27" spans="1:16" ht="22.5" x14ac:dyDescent="0.2">
      <c r="A27" s="39" t="s">
        <v>78</v>
      </c>
      <c r="B27" s="15" t="s">
        <v>80</v>
      </c>
      <c r="C27" s="18">
        <v>19500000</v>
      </c>
      <c r="D27" s="3">
        <v>32458496</v>
      </c>
      <c r="E27" s="3">
        <v>34681716.600000001</v>
      </c>
      <c r="F27" s="3">
        <f t="shared" si="1"/>
        <v>106.84942580210742</v>
      </c>
      <c r="G27" s="31">
        <v>35727000</v>
      </c>
      <c r="H27" s="31">
        <v>35727000</v>
      </c>
      <c r="I27" s="7">
        <v>39964163.829999998</v>
      </c>
      <c r="J27" s="7">
        <v>41000000</v>
      </c>
      <c r="K27" s="7">
        <f t="shared" si="7"/>
        <v>114.7591457441151</v>
      </c>
      <c r="L27" s="18">
        <v>40208000</v>
      </c>
      <c r="M27" s="18">
        <v>41816000</v>
      </c>
      <c r="N27" s="18">
        <v>43489000</v>
      </c>
      <c r="O27" s="7">
        <f t="shared" si="11"/>
        <v>115.93428452154528</v>
      </c>
      <c r="P27" s="40">
        <f t="shared" si="12"/>
        <v>98.068292682926824</v>
      </c>
    </row>
    <row r="28" spans="1:16" ht="33.75" x14ac:dyDescent="0.2">
      <c r="A28" s="39" t="s">
        <v>81</v>
      </c>
      <c r="B28" s="15" t="s">
        <v>82</v>
      </c>
      <c r="C28" s="7">
        <v>0</v>
      </c>
      <c r="D28" s="3">
        <v>0</v>
      </c>
      <c r="E28" s="3">
        <v>0</v>
      </c>
      <c r="F28" s="3"/>
      <c r="G28" s="29">
        <v>0</v>
      </c>
      <c r="H28" s="29">
        <v>0</v>
      </c>
      <c r="I28" s="7">
        <v>0</v>
      </c>
      <c r="J28" s="29">
        <v>0</v>
      </c>
      <c r="K28" s="7"/>
      <c r="L28" s="17">
        <v>0</v>
      </c>
      <c r="M28" s="17">
        <v>0</v>
      </c>
      <c r="N28" s="17">
        <v>0</v>
      </c>
      <c r="O28" s="7" t="e">
        <f t="shared" si="11"/>
        <v>#DIV/0!</v>
      </c>
      <c r="P28" s="40" t="e">
        <f t="shared" si="12"/>
        <v>#DIV/0!</v>
      </c>
    </row>
    <row r="29" spans="1:16" ht="33.75" x14ac:dyDescent="0.2">
      <c r="A29" s="39" t="s">
        <v>83</v>
      </c>
      <c r="B29" s="15" t="s">
        <v>84</v>
      </c>
      <c r="C29" s="6">
        <f>C30+C31</f>
        <v>18600000</v>
      </c>
      <c r="D29" s="6">
        <f>D30+D31</f>
        <v>24988830</v>
      </c>
      <c r="E29" s="6">
        <f>E30+E31</f>
        <v>29277354.210000001</v>
      </c>
      <c r="F29" s="3">
        <f t="shared" si="1"/>
        <v>117.16176471647532</v>
      </c>
      <c r="G29" s="6">
        <f>G30+G31</f>
        <v>26028000</v>
      </c>
      <c r="H29" s="6">
        <f>H30+H31</f>
        <v>26028000</v>
      </c>
      <c r="I29" s="6">
        <f>I30+I31</f>
        <v>19526463.309999999</v>
      </c>
      <c r="J29" s="29">
        <f>J30+J31</f>
        <v>19800000</v>
      </c>
      <c r="K29" s="7">
        <f t="shared" si="7"/>
        <v>76.07192254495159</v>
      </c>
      <c r="L29" s="17">
        <f>L30+L31</f>
        <v>21929000</v>
      </c>
      <c r="M29" s="17">
        <f>M30+M31</f>
        <v>23025000</v>
      </c>
      <c r="N29" s="17">
        <f>N30+N31</f>
        <v>24176000</v>
      </c>
      <c r="O29" s="7">
        <f t="shared" si="11"/>
        <v>74.900893853686796</v>
      </c>
      <c r="P29" s="40">
        <f t="shared" si="12"/>
        <v>110.75252525252526</v>
      </c>
    </row>
    <row r="30" spans="1:16" ht="45" x14ac:dyDescent="0.2">
      <c r="A30" s="39" t="s">
        <v>85</v>
      </c>
      <c r="B30" s="15" t="s">
        <v>86</v>
      </c>
      <c r="C30" s="17">
        <v>18600000</v>
      </c>
      <c r="D30" s="3">
        <v>24988830</v>
      </c>
      <c r="E30" s="3">
        <v>29277354.210000001</v>
      </c>
      <c r="F30" s="3">
        <f t="shared" si="1"/>
        <v>117.16176471647532</v>
      </c>
      <c r="G30" s="29">
        <v>26028000</v>
      </c>
      <c r="H30" s="29">
        <v>26028000</v>
      </c>
      <c r="I30" s="7">
        <v>19526463.309999999</v>
      </c>
      <c r="J30" s="7">
        <v>19800000</v>
      </c>
      <c r="K30" s="7">
        <f t="shared" si="7"/>
        <v>76.07192254495159</v>
      </c>
      <c r="L30" s="17">
        <v>21929000</v>
      </c>
      <c r="M30" s="17">
        <v>23025000</v>
      </c>
      <c r="N30" s="17">
        <v>24176000</v>
      </c>
      <c r="O30" s="7">
        <f t="shared" si="11"/>
        <v>74.900893853686796</v>
      </c>
      <c r="P30" s="40">
        <f t="shared" si="12"/>
        <v>110.75252525252526</v>
      </c>
    </row>
    <row r="31" spans="1:16" ht="33.75" x14ac:dyDescent="0.2">
      <c r="A31" s="39" t="s">
        <v>87</v>
      </c>
      <c r="B31" s="15" t="s">
        <v>88</v>
      </c>
      <c r="C31" s="7">
        <v>0</v>
      </c>
      <c r="D31" s="3">
        <v>0</v>
      </c>
      <c r="E31" s="3">
        <v>0</v>
      </c>
      <c r="F31" s="3"/>
      <c r="G31" s="29">
        <v>0</v>
      </c>
      <c r="H31" s="29">
        <v>0</v>
      </c>
      <c r="I31" s="29">
        <v>0</v>
      </c>
      <c r="J31" s="29">
        <v>0</v>
      </c>
      <c r="K31" s="7"/>
      <c r="L31" s="17">
        <v>0</v>
      </c>
      <c r="M31" s="17">
        <v>0</v>
      </c>
      <c r="N31" s="17">
        <v>0</v>
      </c>
      <c r="O31" s="7" t="e">
        <f t="shared" si="11"/>
        <v>#DIV/0!</v>
      </c>
      <c r="P31" s="40"/>
    </row>
    <row r="32" spans="1:16" ht="33.75" x14ac:dyDescent="0.2">
      <c r="A32" s="39" t="s">
        <v>89</v>
      </c>
      <c r="B32" s="15" t="s">
        <v>90</v>
      </c>
      <c r="C32" s="7">
        <v>0</v>
      </c>
      <c r="D32" s="3">
        <v>0</v>
      </c>
      <c r="E32" s="3">
        <v>145.28</v>
      </c>
      <c r="F32" s="3"/>
      <c r="G32" s="29">
        <v>0</v>
      </c>
      <c r="H32" s="29">
        <v>0</v>
      </c>
      <c r="I32" s="7">
        <v>-144.91999999999999</v>
      </c>
      <c r="J32" s="7">
        <v>-145</v>
      </c>
      <c r="K32" s="7"/>
      <c r="L32" s="17">
        <v>0</v>
      </c>
      <c r="M32" s="17">
        <v>0</v>
      </c>
      <c r="N32" s="17">
        <v>0</v>
      </c>
      <c r="O32" s="7">
        <f t="shared" si="11"/>
        <v>0</v>
      </c>
      <c r="P32" s="40"/>
    </row>
    <row r="33" spans="1:16" ht="22.5" x14ac:dyDescent="0.2">
      <c r="A33" s="39" t="s">
        <v>91</v>
      </c>
      <c r="B33" s="15" t="s">
        <v>92</v>
      </c>
      <c r="C33" s="6">
        <f>C34</f>
        <v>0</v>
      </c>
      <c r="D33" s="3">
        <v>0</v>
      </c>
      <c r="E33" s="3">
        <v>41737.82</v>
      </c>
      <c r="F33" s="3"/>
      <c r="G33" s="6">
        <f>G34</f>
        <v>0</v>
      </c>
      <c r="H33" s="6">
        <f>H34</f>
        <v>0</v>
      </c>
      <c r="I33" s="7">
        <v>-54023.49</v>
      </c>
      <c r="J33" s="29">
        <v>-54020</v>
      </c>
      <c r="K33" s="7"/>
      <c r="L33" s="6">
        <f>L34</f>
        <v>0</v>
      </c>
      <c r="M33" s="6">
        <f>M34</f>
        <v>0</v>
      </c>
      <c r="N33" s="6">
        <f>N34</f>
        <v>0</v>
      </c>
      <c r="O33" s="7">
        <f t="shared" si="11"/>
        <v>0</v>
      </c>
      <c r="P33" s="40">
        <f t="shared" si="12"/>
        <v>0</v>
      </c>
    </row>
    <row r="34" spans="1:16" ht="22.5" x14ac:dyDescent="0.2">
      <c r="A34" s="39" t="s">
        <v>91</v>
      </c>
      <c r="B34" s="15" t="s">
        <v>93</v>
      </c>
      <c r="C34" s="6">
        <v>0</v>
      </c>
      <c r="D34" s="3">
        <v>0</v>
      </c>
      <c r="E34" s="3">
        <v>41737.82</v>
      </c>
      <c r="F34" s="3"/>
      <c r="G34" s="7">
        <v>0</v>
      </c>
      <c r="H34" s="7">
        <v>0</v>
      </c>
      <c r="I34" s="7">
        <v>-53855.7</v>
      </c>
      <c r="J34" s="29">
        <v>-53850</v>
      </c>
      <c r="K34" s="7"/>
      <c r="L34" s="3">
        <v>0</v>
      </c>
      <c r="M34" s="3">
        <v>0</v>
      </c>
      <c r="N34" s="3">
        <v>0</v>
      </c>
      <c r="O34" s="7">
        <f t="shared" si="11"/>
        <v>0</v>
      </c>
      <c r="P34" s="40">
        <f t="shared" si="12"/>
        <v>0</v>
      </c>
    </row>
    <row r="35" spans="1:16" x14ac:dyDescent="0.2">
      <c r="A35" s="39" t="s">
        <v>94</v>
      </c>
      <c r="B35" s="15" t="s">
        <v>95</v>
      </c>
      <c r="C35" s="16">
        <f>C36</f>
        <v>1097000</v>
      </c>
      <c r="D35" s="3">
        <v>1400003.83</v>
      </c>
      <c r="E35" s="3">
        <v>633962.66</v>
      </c>
      <c r="F35" s="3">
        <f t="shared" si="1"/>
        <v>45.28292326171708</v>
      </c>
      <c r="G35" s="23">
        <f>G36</f>
        <v>2340000</v>
      </c>
      <c r="H35" s="23">
        <f>H36</f>
        <v>2340000</v>
      </c>
      <c r="I35" s="7">
        <v>2241669.79</v>
      </c>
      <c r="J35" s="7">
        <f>J36</f>
        <v>2340000</v>
      </c>
      <c r="K35" s="7">
        <f t="shared" si="7"/>
        <v>100</v>
      </c>
      <c r="L35" s="16">
        <f>L36</f>
        <v>1789000</v>
      </c>
      <c r="M35" s="16">
        <f>M36</f>
        <v>1861000</v>
      </c>
      <c r="N35" s="17">
        <f>N36</f>
        <v>1949000</v>
      </c>
      <c r="O35" s="7">
        <f t="shared" si="11"/>
        <v>282.19327617812695</v>
      </c>
      <c r="P35" s="40">
        <f t="shared" si="12"/>
        <v>76.452991452991455</v>
      </c>
    </row>
    <row r="36" spans="1:16" x14ac:dyDescent="0.2">
      <c r="A36" s="39" t="s">
        <v>94</v>
      </c>
      <c r="B36" s="15" t="s">
        <v>96</v>
      </c>
      <c r="C36" s="17">
        <v>1097000</v>
      </c>
      <c r="D36" s="3">
        <v>1400003.83</v>
      </c>
      <c r="E36" s="3">
        <v>633962.66</v>
      </c>
      <c r="F36" s="3">
        <f t="shared" si="1"/>
        <v>45.28292326171708</v>
      </c>
      <c r="G36" s="29">
        <v>2340000</v>
      </c>
      <c r="H36" s="29">
        <v>2340000</v>
      </c>
      <c r="I36" s="7">
        <v>2241669.79</v>
      </c>
      <c r="J36" s="7">
        <v>2340000</v>
      </c>
      <c r="K36" s="7">
        <f t="shared" si="7"/>
        <v>100</v>
      </c>
      <c r="L36" s="17">
        <v>1789000</v>
      </c>
      <c r="M36" s="17">
        <v>1861000</v>
      </c>
      <c r="N36" s="17">
        <v>1949000</v>
      </c>
      <c r="O36" s="7">
        <f t="shared" si="11"/>
        <v>282.19327617812695</v>
      </c>
      <c r="P36" s="40">
        <f t="shared" si="12"/>
        <v>76.452991452991455</v>
      </c>
    </row>
    <row r="37" spans="1:16" ht="22.5" x14ac:dyDescent="0.2">
      <c r="A37" s="39" t="s">
        <v>97</v>
      </c>
      <c r="B37" s="15" t="s">
        <v>98</v>
      </c>
      <c r="C37" s="16">
        <f>C38</f>
        <v>2600000</v>
      </c>
      <c r="D37" s="3">
        <v>3100000</v>
      </c>
      <c r="E37" s="3">
        <v>3166540.06</v>
      </c>
      <c r="F37" s="3">
        <f t="shared" si="1"/>
        <v>102.1464535483871</v>
      </c>
      <c r="G37" s="23">
        <f>G38</f>
        <v>4719000</v>
      </c>
      <c r="H37" s="23">
        <f>H38</f>
        <v>4719000</v>
      </c>
      <c r="I37" s="7">
        <v>989306.06</v>
      </c>
      <c r="J37" s="7">
        <f>J38</f>
        <v>2580000</v>
      </c>
      <c r="K37" s="7">
        <f t="shared" si="7"/>
        <v>54.672600127145579</v>
      </c>
      <c r="L37" s="16">
        <f>L38</f>
        <v>2493000</v>
      </c>
      <c r="M37" s="16">
        <f>M38</f>
        <v>2345000</v>
      </c>
      <c r="N37" s="17">
        <f>N38</f>
        <v>2209000</v>
      </c>
      <c r="O37" s="7">
        <f t="shared" si="11"/>
        <v>78.729463476296573</v>
      </c>
      <c r="P37" s="40">
        <f t="shared" si="12"/>
        <v>96.627906976744185</v>
      </c>
    </row>
    <row r="38" spans="1:16" ht="22.5" x14ac:dyDescent="0.2">
      <c r="A38" s="39" t="s">
        <v>99</v>
      </c>
      <c r="B38" s="15" t="s">
        <v>100</v>
      </c>
      <c r="C38" s="17">
        <v>2600000</v>
      </c>
      <c r="D38" s="3">
        <v>3100000</v>
      </c>
      <c r="E38" s="3">
        <v>3166540.06</v>
      </c>
      <c r="F38" s="3">
        <f t="shared" si="1"/>
        <v>102.1464535483871</v>
      </c>
      <c r="G38" s="29">
        <v>4719000</v>
      </c>
      <c r="H38" s="29">
        <v>4719000</v>
      </c>
      <c r="I38" s="7">
        <v>989306.06</v>
      </c>
      <c r="J38" s="7">
        <v>2580000</v>
      </c>
      <c r="K38" s="7">
        <f t="shared" si="7"/>
        <v>54.672600127145579</v>
      </c>
      <c r="L38" s="17">
        <v>2493000</v>
      </c>
      <c r="M38" s="17">
        <v>2345000</v>
      </c>
      <c r="N38" s="17">
        <v>2209000</v>
      </c>
      <c r="O38" s="7">
        <f t="shared" si="11"/>
        <v>78.729463476296573</v>
      </c>
      <c r="P38" s="40">
        <f t="shared" si="12"/>
        <v>96.627906976744185</v>
      </c>
    </row>
    <row r="39" spans="1:16" x14ac:dyDescent="0.2">
      <c r="A39" s="37" t="s">
        <v>101</v>
      </c>
      <c r="B39" s="13" t="s">
        <v>102</v>
      </c>
      <c r="C39" s="4">
        <f>C40+C42</f>
        <v>45980000</v>
      </c>
      <c r="D39" s="4">
        <f>D40+D42</f>
        <v>45980000</v>
      </c>
      <c r="E39" s="4">
        <f>E40+E42</f>
        <v>58842734.010000005</v>
      </c>
      <c r="F39" s="2">
        <f t="shared" si="1"/>
        <v>127.97462812092215</v>
      </c>
      <c r="G39" s="26">
        <f>G40+G42</f>
        <v>50955000</v>
      </c>
      <c r="H39" s="26">
        <f>H40+H42</f>
        <v>50955000</v>
      </c>
      <c r="I39" s="26">
        <f>I40+I42</f>
        <v>39324728.109999999</v>
      </c>
      <c r="J39" s="30">
        <f>J40+J42</f>
        <v>50955000</v>
      </c>
      <c r="K39" s="8">
        <f t="shared" si="7"/>
        <v>100</v>
      </c>
      <c r="L39" s="28">
        <f>L40+L42</f>
        <v>51722000</v>
      </c>
      <c r="M39" s="28">
        <f>M40+M42</f>
        <v>54533000</v>
      </c>
      <c r="N39" s="28">
        <f>N40+N42</f>
        <v>57875000</v>
      </c>
      <c r="O39" s="8">
        <f t="shared" si="11"/>
        <v>87.898702992301693</v>
      </c>
      <c r="P39" s="38">
        <f t="shared" si="12"/>
        <v>101.50524973015406</v>
      </c>
    </row>
    <row r="40" spans="1:16" x14ac:dyDescent="0.2">
      <c r="A40" s="39" t="s">
        <v>103</v>
      </c>
      <c r="B40" s="15" t="s">
        <v>104</v>
      </c>
      <c r="C40" s="18">
        <f>C41</f>
        <v>5880000</v>
      </c>
      <c r="D40" s="3">
        <v>5880000</v>
      </c>
      <c r="E40" s="3">
        <v>6028766.8099999996</v>
      </c>
      <c r="F40" s="3">
        <f t="shared" si="1"/>
        <v>102.53004778911563</v>
      </c>
      <c r="G40" s="31">
        <f>G41</f>
        <v>6083000</v>
      </c>
      <c r="H40" s="31">
        <f>H41</f>
        <v>6083000</v>
      </c>
      <c r="I40" s="7">
        <v>1977280.37</v>
      </c>
      <c r="J40" s="7">
        <f>J41</f>
        <v>6083000</v>
      </c>
      <c r="K40" s="7">
        <f t="shared" si="7"/>
        <v>100</v>
      </c>
      <c r="L40" s="18">
        <f>L41</f>
        <v>5851000</v>
      </c>
      <c r="M40" s="18">
        <f>M41</f>
        <v>6437000</v>
      </c>
      <c r="N40" s="17">
        <f>N41</f>
        <v>7080000</v>
      </c>
      <c r="O40" s="7">
        <f t="shared" si="11"/>
        <v>97.051357008781054</v>
      </c>
      <c r="P40" s="40">
        <f t="shared" si="12"/>
        <v>96.186092388624033</v>
      </c>
    </row>
    <row r="41" spans="1:16" ht="33.75" x14ac:dyDescent="0.2">
      <c r="A41" s="39" t="s">
        <v>105</v>
      </c>
      <c r="B41" s="15" t="s">
        <v>106</v>
      </c>
      <c r="C41" s="17">
        <v>5880000</v>
      </c>
      <c r="D41" s="3">
        <v>5880000</v>
      </c>
      <c r="E41" s="3">
        <v>6028766.8099999996</v>
      </c>
      <c r="F41" s="3">
        <f t="shared" si="1"/>
        <v>102.53004778911563</v>
      </c>
      <c r="G41" s="29">
        <v>6083000</v>
      </c>
      <c r="H41" s="29">
        <v>6083000</v>
      </c>
      <c r="I41" s="7">
        <v>1977280.37</v>
      </c>
      <c r="J41" s="7">
        <v>6083000</v>
      </c>
      <c r="K41" s="7">
        <f t="shared" si="7"/>
        <v>100</v>
      </c>
      <c r="L41" s="17">
        <v>5851000</v>
      </c>
      <c r="M41" s="17">
        <v>6437000</v>
      </c>
      <c r="N41" s="17">
        <v>7080000</v>
      </c>
      <c r="O41" s="7">
        <f t="shared" si="11"/>
        <v>97.051357008781054</v>
      </c>
      <c r="P41" s="40">
        <f t="shared" si="12"/>
        <v>96.186092388624033</v>
      </c>
    </row>
    <row r="42" spans="1:16" x14ac:dyDescent="0.2">
      <c r="A42" s="39" t="s">
        <v>107</v>
      </c>
      <c r="B42" s="15" t="s">
        <v>108</v>
      </c>
      <c r="C42" s="18">
        <f>C43+C45</f>
        <v>40100000</v>
      </c>
      <c r="D42" s="3">
        <v>40100000</v>
      </c>
      <c r="E42" s="3">
        <v>52813967.200000003</v>
      </c>
      <c r="F42" s="3">
        <f t="shared" si="1"/>
        <v>131.70565386533667</v>
      </c>
      <c r="G42" s="31">
        <f>G43+G45</f>
        <v>44872000</v>
      </c>
      <c r="H42" s="31">
        <f>H43+H45</f>
        <v>44872000</v>
      </c>
      <c r="I42" s="7">
        <v>37347447.740000002</v>
      </c>
      <c r="J42" s="7">
        <f>J43+J45</f>
        <v>44872000</v>
      </c>
      <c r="K42" s="7">
        <f t="shared" si="7"/>
        <v>100</v>
      </c>
      <c r="L42" s="18">
        <f>L43+L45</f>
        <v>45871000</v>
      </c>
      <c r="M42" s="18">
        <f t="shared" ref="M42:N42" si="13">M43+M45</f>
        <v>48096000</v>
      </c>
      <c r="N42" s="18">
        <f t="shared" si="13"/>
        <v>50795000</v>
      </c>
      <c r="O42" s="7">
        <f t="shared" si="11"/>
        <v>86.853918446028032</v>
      </c>
      <c r="P42" s="40">
        <f t="shared" si="12"/>
        <v>102.22633267962205</v>
      </c>
    </row>
    <row r="43" spans="1:16" x14ac:dyDescent="0.2">
      <c r="A43" s="39" t="s">
        <v>109</v>
      </c>
      <c r="B43" s="15" t="s">
        <v>110</v>
      </c>
      <c r="C43" s="18">
        <f>C44</f>
        <v>31000000</v>
      </c>
      <c r="D43" s="3">
        <v>31000000</v>
      </c>
      <c r="E43" s="3">
        <v>43343740.939999998</v>
      </c>
      <c r="F43" s="3">
        <f t="shared" si="1"/>
        <v>139.81851916129031</v>
      </c>
      <c r="G43" s="31">
        <f>G44</f>
        <v>34702000</v>
      </c>
      <c r="H43" s="31">
        <f>H44</f>
        <v>34702000</v>
      </c>
      <c r="I43" s="7">
        <v>33005452.25</v>
      </c>
      <c r="J43" s="7">
        <f>J44</f>
        <v>34702000</v>
      </c>
      <c r="K43" s="7">
        <f t="shared" si="7"/>
        <v>100</v>
      </c>
      <c r="L43" s="18">
        <f>L44</f>
        <v>38313000</v>
      </c>
      <c r="M43" s="18">
        <f>M44</f>
        <v>41468000</v>
      </c>
      <c r="N43" s="17">
        <f>N44</f>
        <v>44914000</v>
      </c>
      <c r="O43" s="7">
        <f t="shared" si="11"/>
        <v>88.393385455667143</v>
      </c>
      <c r="P43" s="40">
        <f t="shared" si="12"/>
        <v>110.40574030315256</v>
      </c>
    </row>
    <row r="44" spans="1:16" ht="22.5" x14ac:dyDescent="0.2">
      <c r="A44" s="39" t="s">
        <v>111</v>
      </c>
      <c r="B44" s="15" t="s">
        <v>112</v>
      </c>
      <c r="C44" s="17">
        <v>31000000</v>
      </c>
      <c r="D44" s="3">
        <v>31000000</v>
      </c>
      <c r="E44" s="3">
        <v>43343740.939999998</v>
      </c>
      <c r="F44" s="3">
        <f t="shared" si="1"/>
        <v>139.81851916129031</v>
      </c>
      <c r="G44" s="29">
        <v>34702000</v>
      </c>
      <c r="H44" s="29">
        <v>34702000</v>
      </c>
      <c r="I44" s="7">
        <v>33005452.25</v>
      </c>
      <c r="J44" s="7">
        <v>34702000</v>
      </c>
      <c r="K44" s="7">
        <f t="shared" si="7"/>
        <v>100</v>
      </c>
      <c r="L44" s="17">
        <v>38313000</v>
      </c>
      <c r="M44" s="17">
        <v>41468000</v>
      </c>
      <c r="N44" s="17">
        <v>44914000</v>
      </c>
      <c r="O44" s="7">
        <f t="shared" si="11"/>
        <v>88.393385455667143</v>
      </c>
      <c r="P44" s="40">
        <f t="shared" si="12"/>
        <v>110.40574030315256</v>
      </c>
    </row>
    <row r="45" spans="1:16" x14ac:dyDescent="0.2">
      <c r="A45" s="39" t="s">
        <v>113</v>
      </c>
      <c r="B45" s="15" t="s">
        <v>114</v>
      </c>
      <c r="C45" s="18">
        <f>C46</f>
        <v>9100000</v>
      </c>
      <c r="D45" s="3">
        <v>9100000</v>
      </c>
      <c r="E45" s="3">
        <v>9470226.2599999998</v>
      </c>
      <c r="F45" s="3">
        <f t="shared" si="1"/>
        <v>104.06842043956044</v>
      </c>
      <c r="G45" s="31">
        <f>G46</f>
        <v>10170000</v>
      </c>
      <c r="H45" s="31">
        <f>H46</f>
        <v>10170000</v>
      </c>
      <c r="I45" s="7">
        <v>4341995.49</v>
      </c>
      <c r="J45" s="7">
        <f>J46</f>
        <v>10170000</v>
      </c>
      <c r="K45" s="7">
        <f t="shared" si="7"/>
        <v>100</v>
      </c>
      <c r="L45" s="18">
        <f>L46</f>
        <v>7558000</v>
      </c>
      <c r="M45" s="18">
        <f>M46</f>
        <v>6628000</v>
      </c>
      <c r="N45" s="17">
        <f>N46</f>
        <v>5881000</v>
      </c>
      <c r="O45" s="7">
        <f t="shared" si="11"/>
        <v>79.808019285908799</v>
      </c>
      <c r="P45" s="40">
        <f t="shared" si="12"/>
        <v>74.316617502458215</v>
      </c>
    </row>
    <row r="46" spans="1:16" ht="22.5" x14ac:dyDescent="0.2">
      <c r="A46" s="39" t="s">
        <v>115</v>
      </c>
      <c r="B46" s="15" t="s">
        <v>116</v>
      </c>
      <c r="C46" s="17">
        <v>9100000</v>
      </c>
      <c r="D46" s="3">
        <v>9100000</v>
      </c>
      <c r="E46" s="3">
        <v>9470226.2599999998</v>
      </c>
      <c r="F46" s="3">
        <f t="shared" si="1"/>
        <v>104.06842043956044</v>
      </c>
      <c r="G46" s="29">
        <v>10170000</v>
      </c>
      <c r="H46" s="29">
        <v>10170000</v>
      </c>
      <c r="I46" s="7">
        <v>4341995.49</v>
      </c>
      <c r="J46" s="7">
        <v>10170000</v>
      </c>
      <c r="K46" s="7">
        <f t="shared" si="7"/>
        <v>100</v>
      </c>
      <c r="L46" s="17">
        <v>7558000</v>
      </c>
      <c r="M46" s="17">
        <v>6628000</v>
      </c>
      <c r="N46" s="17">
        <v>5881000</v>
      </c>
      <c r="O46" s="7">
        <f t="shared" si="11"/>
        <v>79.808019285908799</v>
      </c>
      <c r="P46" s="40">
        <f t="shared" si="12"/>
        <v>74.316617502458215</v>
      </c>
    </row>
    <row r="47" spans="1:16" ht="21.75" x14ac:dyDescent="0.2">
      <c r="A47" s="37" t="s">
        <v>117</v>
      </c>
      <c r="B47" s="13" t="s">
        <v>118</v>
      </c>
      <c r="C47" s="2">
        <v>0</v>
      </c>
      <c r="D47" s="2">
        <v>0</v>
      </c>
      <c r="E47" s="2">
        <v>0</v>
      </c>
      <c r="F47" s="2"/>
      <c r="G47" s="8">
        <v>0</v>
      </c>
      <c r="H47" s="8">
        <v>0</v>
      </c>
      <c r="I47" s="8">
        <v>0</v>
      </c>
      <c r="J47" s="8">
        <v>0</v>
      </c>
      <c r="K47" s="7"/>
      <c r="L47" s="2">
        <v>0</v>
      </c>
      <c r="M47" s="2">
        <v>0</v>
      </c>
      <c r="N47" s="2">
        <v>0</v>
      </c>
      <c r="O47" s="8"/>
      <c r="P47" s="38"/>
    </row>
    <row r="48" spans="1:16" x14ac:dyDescent="0.2">
      <c r="A48" s="37" t="s">
        <v>119</v>
      </c>
      <c r="B48" s="13" t="s">
        <v>120</v>
      </c>
      <c r="C48" s="4">
        <f>C49+C51</f>
        <v>5880000</v>
      </c>
      <c r="D48" s="4">
        <f>D49+D51</f>
        <v>5880000</v>
      </c>
      <c r="E48" s="4">
        <f>E49+E51</f>
        <v>6349964.4400000004</v>
      </c>
      <c r="F48" s="2">
        <f t="shared" si="1"/>
        <v>107.99259251700681</v>
      </c>
      <c r="G48" s="26">
        <f>G49+G51</f>
        <v>6927000</v>
      </c>
      <c r="H48" s="26">
        <f>H49+H51</f>
        <v>6927000</v>
      </c>
      <c r="I48" s="26">
        <f>I49+I51</f>
        <v>5720542.8499999996</v>
      </c>
      <c r="J48" s="30">
        <f>J49+J51</f>
        <v>6922000</v>
      </c>
      <c r="K48" s="8">
        <f t="shared" si="7"/>
        <v>99.927818680525476</v>
      </c>
      <c r="L48" s="28">
        <f>L49+L51</f>
        <v>7213000</v>
      </c>
      <c r="M48" s="28">
        <f>M49+M51</f>
        <v>7213000</v>
      </c>
      <c r="N48" s="28">
        <f>N49+N51</f>
        <v>7213000</v>
      </c>
      <c r="O48" s="8">
        <f t="shared" si="11"/>
        <v>113.5911872917512</v>
      </c>
      <c r="P48" s="38">
        <f t="shared" si="12"/>
        <v>104.20398728691129</v>
      </c>
    </row>
    <row r="49" spans="1:16" ht="22.5" x14ac:dyDescent="0.2">
      <c r="A49" s="39" t="s">
        <v>121</v>
      </c>
      <c r="B49" s="15" t="s">
        <v>122</v>
      </c>
      <c r="C49" s="18">
        <f>C50</f>
        <v>5830000</v>
      </c>
      <c r="D49" s="3">
        <v>5830000</v>
      </c>
      <c r="E49" s="3">
        <v>6329964.4400000004</v>
      </c>
      <c r="F49" s="3">
        <f t="shared" si="1"/>
        <v>108.5757193825043</v>
      </c>
      <c r="G49" s="31">
        <f>G50</f>
        <v>6912000</v>
      </c>
      <c r="H49" s="31">
        <f>H50</f>
        <v>6912000</v>
      </c>
      <c r="I49" s="7">
        <v>5710542.8499999996</v>
      </c>
      <c r="J49" s="7">
        <f>J50</f>
        <v>6912000</v>
      </c>
      <c r="K49" s="7">
        <f t="shared" si="7"/>
        <v>100</v>
      </c>
      <c r="L49" s="18">
        <f>L50</f>
        <v>7200000</v>
      </c>
      <c r="M49" s="18">
        <f>M50</f>
        <v>7200000</v>
      </c>
      <c r="N49" s="17">
        <f>N50</f>
        <v>7200000</v>
      </c>
      <c r="O49" s="7">
        <f t="shared" si="11"/>
        <v>113.74471481233155</v>
      </c>
      <c r="P49" s="40">
        <f t="shared" si="12"/>
        <v>104.16666666666667</v>
      </c>
    </row>
    <row r="50" spans="1:16" ht="33.75" x14ac:dyDescent="0.2">
      <c r="A50" s="39" t="s">
        <v>123</v>
      </c>
      <c r="B50" s="15" t="s">
        <v>124</v>
      </c>
      <c r="C50" s="17">
        <v>5830000</v>
      </c>
      <c r="D50" s="3">
        <v>5830000</v>
      </c>
      <c r="E50" s="3">
        <v>6329964.4400000004</v>
      </c>
      <c r="F50" s="3">
        <f t="shared" si="1"/>
        <v>108.5757193825043</v>
      </c>
      <c r="G50" s="29">
        <v>6912000</v>
      </c>
      <c r="H50" s="29">
        <v>6912000</v>
      </c>
      <c r="I50" s="7">
        <v>5710542.8499999996</v>
      </c>
      <c r="J50" s="7">
        <v>6912000</v>
      </c>
      <c r="K50" s="7">
        <f t="shared" si="7"/>
        <v>100</v>
      </c>
      <c r="L50" s="17">
        <v>7200000</v>
      </c>
      <c r="M50" s="17">
        <v>7200000</v>
      </c>
      <c r="N50" s="17">
        <v>7200000</v>
      </c>
      <c r="O50" s="7">
        <f t="shared" si="11"/>
        <v>113.74471481233155</v>
      </c>
      <c r="P50" s="40">
        <f t="shared" si="12"/>
        <v>104.16666666666667</v>
      </c>
    </row>
    <row r="51" spans="1:16" ht="22.5" x14ac:dyDescent="0.2">
      <c r="A51" s="39" t="s">
        <v>125</v>
      </c>
      <c r="B51" s="15" t="s">
        <v>126</v>
      </c>
      <c r="C51" s="18">
        <f>C52</f>
        <v>50000</v>
      </c>
      <c r="D51" s="3">
        <v>50000</v>
      </c>
      <c r="E51" s="3">
        <v>20000</v>
      </c>
      <c r="F51" s="3">
        <f t="shared" si="1"/>
        <v>40</v>
      </c>
      <c r="G51" s="31">
        <f>G52</f>
        <v>15000</v>
      </c>
      <c r="H51" s="31">
        <f>H52</f>
        <v>15000</v>
      </c>
      <c r="I51" s="7">
        <v>10000</v>
      </c>
      <c r="J51" s="7">
        <f>J52</f>
        <v>10000</v>
      </c>
      <c r="K51" s="7">
        <f t="shared" si="7"/>
        <v>66.666666666666657</v>
      </c>
      <c r="L51" s="18">
        <f>L52</f>
        <v>13000</v>
      </c>
      <c r="M51" s="18">
        <f t="shared" ref="M51:N51" si="14">M52</f>
        <v>13000</v>
      </c>
      <c r="N51" s="18">
        <f t="shared" si="14"/>
        <v>13000</v>
      </c>
      <c r="O51" s="7">
        <f t="shared" si="11"/>
        <v>65</v>
      </c>
      <c r="P51" s="40">
        <f t="shared" si="12"/>
        <v>130</v>
      </c>
    </row>
    <row r="52" spans="1:16" ht="22.5" x14ac:dyDescent="0.2">
      <c r="A52" s="39" t="s">
        <v>127</v>
      </c>
      <c r="B52" s="15" t="s">
        <v>128</v>
      </c>
      <c r="C52" s="18">
        <v>50000</v>
      </c>
      <c r="D52" s="3">
        <v>50000</v>
      </c>
      <c r="E52" s="3">
        <v>20000</v>
      </c>
      <c r="F52" s="3">
        <f t="shared" si="1"/>
        <v>40</v>
      </c>
      <c r="G52" s="31">
        <f>50000-35000</f>
        <v>15000</v>
      </c>
      <c r="H52" s="31">
        <f>50000-35000</f>
        <v>15000</v>
      </c>
      <c r="I52" s="7">
        <v>10000</v>
      </c>
      <c r="J52" s="7">
        <v>10000</v>
      </c>
      <c r="K52" s="7">
        <f t="shared" si="7"/>
        <v>66.666666666666657</v>
      </c>
      <c r="L52" s="18">
        <v>13000</v>
      </c>
      <c r="M52" s="18">
        <v>13000</v>
      </c>
      <c r="N52" s="18">
        <v>13000</v>
      </c>
      <c r="O52" s="7">
        <f t="shared" si="11"/>
        <v>65</v>
      </c>
      <c r="P52" s="40">
        <f t="shared" si="12"/>
        <v>130</v>
      </c>
    </row>
    <row r="53" spans="1:16" ht="32.25" x14ac:dyDescent="0.2">
      <c r="A53" s="37" t="s">
        <v>129</v>
      </c>
      <c r="B53" s="13" t="s">
        <v>130</v>
      </c>
      <c r="C53" s="4">
        <f>C54+C61+C64</f>
        <v>62077600</v>
      </c>
      <c r="D53" s="4">
        <f>D54+D61+D64</f>
        <v>88292600</v>
      </c>
      <c r="E53" s="4">
        <f>E54+E61+E64</f>
        <v>99733223.100000009</v>
      </c>
      <c r="F53" s="2">
        <f t="shared" si="1"/>
        <v>112.95762396848662</v>
      </c>
      <c r="G53" s="26">
        <f>G54+G61+G64</f>
        <v>97189394</v>
      </c>
      <c r="H53" s="26">
        <f>H54+H61+H64</f>
        <v>97189394</v>
      </c>
      <c r="I53" s="26">
        <f>I54+I61+I64</f>
        <v>114896182.28999999</v>
      </c>
      <c r="J53" s="30">
        <f>J54+J61+J64</f>
        <v>123730021</v>
      </c>
      <c r="K53" s="8">
        <f t="shared" si="7"/>
        <v>127.30815154583637</v>
      </c>
      <c r="L53" s="28">
        <f>L54+L64</f>
        <v>103504000</v>
      </c>
      <c r="M53" s="28">
        <f>M54+M64</f>
        <v>103572200</v>
      </c>
      <c r="N53" s="28">
        <f>N54+N64</f>
        <v>103683500</v>
      </c>
      <c r="O53" s="8">
        <f t="shared" si="11"/>
        <v>103.78086337009196</v>
      </c>
      <c r="P53" s="38">
        <f t="shared" si="12"/>
        <v>83.653101457082911</v>
      </c>
    </row>
    <row r="54" spans="1:16" ht="67.5" x14ac:dyDescent="0.2">
      <c r="A54" s="39" t="s">
        <v>131</v>
      </c>
      <c r="B54" s="15" t="s">
        <v>132</v>
      </c>
      <c r="C54" s="5">
        <f>C55+C57+C59</f>
        <v>60522000</v>
      </c>
      <c r="D54" s="5">
        <f>D55+D57+D59</f>
        <v>86737000</v>
      </c>
      <c r="E54" s="5">
        <f>E55+E57+E59</f>
        <v>98860797.579999998</v>
      </c>
      <c r="F54" s="3">
        <f t="shared" si="1"/>
        <v>113.97765380402826</v>
      </c>
      <c r="G54" s="6">
        <f>G55+G57+G59</f>
        <v>95391000</v>
      </c>
      <c r="H54" s="6">
        <f>H55+H57+H59</f>
        <v>95391000</v>
      </c>
      <c r="I54" s="6">
        <f>I55+I57+I59</f>
        <v>113571810.86</v>
      </c>
      <c r="J54" s="29">
        <f>J55+J57+J59</f>
        <v>122261000</v>
      </c>
      <c r="K54" s="7">
        <f t="shared" si="7"/>
        <v>128.16827583314986</v>
      </c>
      <c r="L54" s="5">
        <f>L55+L59+L61</f>
        <v>101876000</v>
      </c>
      <c r="M54" s="5">
        <f>M55+M59+M61</f>
        <v>101876000</v>
      </c>
      <c r="N54" s="5">
        <f>N55+N59+N61</f>
        <v>101876000</v>
      </c>
      <c r="O54" s="7">
        <f t="shared" si="11"/>
        <v>103.0499474956795</v>
      </c>
      <c r="P54" s="40">
        <f t="shared" si="12"/>
        <v>83.326653634437804</v>
      </c>
    </row>
    <row r="55" spans="1:16" ht="45" x14ac:dyDescent="0.2">
      <c r="A55" s="39" t="s">
        <v>133</v>
      </c>
      <c r="B55" s="15" t="s">
        <v>134</v>
      </c>
      <c r="C55" s="5">
        <f>C56</f>
        <v>56785000</v>
      </c>
      <c r="D55" s="5">
        <f>D56</f>
        <v>83000000</v>
      </c>
      <c r="E55" s="5">
        <f>E56</f>
        <v>95999889.799999997</v>
      </c>
      <c r="F55" s="3">
        <f t="shared" si="1"/>
        <v>115.6625178313253</v>
      </c>
      <c r="G55" s="6">
        <f>G56</f>
        <v>92440000</v>
      </c>
      <c r="H55" s="6">
        <f>H56</f>
        <v>92440000</v>
      </c>
      <c r="I55" s="6">
        <f>I56</f>
        <v>111138556.97</v>
      </c>
      <c r="J55" s="29">
        <f>J56</f>
        <v>119450000</v>
      </c>
      <c r="K55" s="7">
        <f t="shared" si="7"/>
        <v>129.21895283427088</v>
      </c>
      <c r="L55" s="5">
        <f>L56+L57</f>
        <v>99676000</v>
      </c>
      <c r="M55" s="5">
        <f>M56+M57</f>
        <v>99676000</v>
      </c>
      <c r="N55" s="5">
        <f>N56+N57</f>
        <v>99676000</v>
      </c>
      <c r="O55" s="7">
        <f t="shared" si="11"/>
        <v>103.8292858540344</v>
      </c>
      <c r="P55" s="40">
        <f t="shared" si="12"/>
        <v>83.445793218920045</v>
      </c>
    </row>
    <row r="56" spans="1:16" ht="56.25" x14ac:dyDescent="0.2">
      <c r="A56" s="39" t="s">
        <v>135</v>
      </c>
      <c r="B56" s="15" t="s">
        <v>136</v>
      </c>
      <c r="C56" s="17">
        <v>56785000</v>
      </c>
      <c r="D56" s="3">
        <v>83000000</v>
      </c>
      <c r="E56" s="3">
        <v>95999889.799999997</v>
      </c>
      <c r="F56" s="3">
        <f t="shared" si="1"/>
        <v>115.6625178313253</v>
      </c>
      <c r="G56" s="29">
        <v>92440000</v>
      </c>
      <c r="H56" s="29">
        <v>92440000</v>
      </c>
      <c r="I56" s="7">
        <v>111138556.97</v>
      </c>
      <c r="J56" s="7">
        <v>119450000</v>
      </c>
      <c r="K56" s="7">
        <f t="shared" si="7"/>
        <v>129.21895283427088</v>
      </c>
      <c r="L56" s="17">
        <v>99400000</v>
      </c>
      <c r="M56" s="17">
        <v>99400000</v>
      </c>
      <c r="N56" s="17">
        <v>99400000</v>
      </c>
      <c r="O56" s="7">
        <f t="shared" si="11"/>
        <v>103.54178552400796</v>
      </c>
      <c r="P56" s="40">
        <f t="shared" si="12"/>
        <v>83.214734198409374</v>
      </c>
    </row>
    <row r="57" spans="1:16" ht="56.25" x14ac:dyDescent="0.2">
      <c r="A57" s="39" t="s">
        <v>31</v>
      </c>
      <c r="B57" s="15" t="s">
        <v>33</v>
      </c>
      <c r="C57" s="5">
        <f>C58</f>
        <v>355000</v>
      </c>
      <c r="D57" s="3">
        <f>D58</f>
        <v>355000</v>
      </c>
      <c r="E57" s="3">
        <f>E58</f>
        <v>280936.39</v>
      </c>
      <c r="F57" s="3"/>
      <c r="G57" s="6">
        <f>G58</f>
        <v>390000</v>
      </c>
      <c r="H57" s="6">
        <f>H58</f>
        <v>390000</v>
      </c>
      <c r="I57" s="6">
        <f>I58</f>
        <v>219594.26</v>
      </c>
      <c r="J57" s="29">
        <f>J58</f>
        <v>250000</v>
      </c>
      <c r="K57" s="7">
        <f t="shared" si="7"/>
        <v>64.102564102564102</v>
      </c>
      <c r="L57" s="17">
        <f>L58</f>
        <v>276000</v>
      </c>
      <c r="M57" s="17">
        <f>M58</f>
        <v>276000</v>
      </c>
      <c r="N57" s="17">
        <f>N58</f>
        <v>276000</v>
      </c>
      <c r="O57" s="7"/>
      <c r="P57" s="40">
        <f t="shared" si="12"/>
        <v>110.4</v>
      </c>
    </row>
    <row r="58" spans="1:16" ht="56.25" x14ac:dyDescent="0.2">
      <c r="A58" s="39" t="s">
        <v>32</v>
      </c>
      <c r="B58" s="15" t="s">
        <v>34</v>
      </c>
      <c r="C58" s="17">
        <v>355000</v>
      </c>
      <c r="D58" s="3">
        <v>355000</v>
      </c>
      <c r="E58" s="3">
        <v>280936.39</v>
      </c>
      <c r="F58" s="3"/>
      <c r="G58" s="29">
        <v>390000</v>
      </c>
      <c r="H58" s="29">
        <v>390000</v>
      </c>
      <c r="I58" s="7">
        <v>219594.26</v>
      </c>
      <c r="J58" s="7">
        <v>250000</v>
      </c>
      <c r="K58" s="7">
        <f t="shared" si="7"/>
        <v>64.102564102564102</v>
      </c>
      <c r="L58" s="17">
        <v>276000</v>
      </c>
      <c r="M58" s="17">
        <v>276000</v>
      </c>
      <c r="N58" s="17">
        <v>276000</v>
      </c>
      <c r="O58" s="7"/>
      <c r="P58" s="40">
        <f t="shared" si="12"/>
        <v>110.4</v>
      </c>
    </row>
    <row r="59" spans="1:16" ht="33.75" x14ac:dyDescent="0.2">
      <c r="A59" s="39" t="s">
        <v>137</v>
      </c>
      <c r="B59" s="15" t="s">
        <v>138</v>
      </c>
      <c r="C59" s="5">
        <f>C60</f>
        <v>3382000</v>
      </c>
      <c r="D59" s="5">
        <f>D60</f>
        <v>3382000</v>
      </c>
      <c r="E59" s="5">
        <f>E60</f>
        <v>2579971.39</v>
      </c>
      <c r="F59" s="3">
        <f t="shared" si="1"/>
        <v>76.28537522176228</v>
      </c>
      <c r="G59" s="23">
        <f>G60</f>
        <v>2561000</v>
      </c>
      <c r="H59" s="23">
        <f>H60</f>
        <v>2561000</v>
      </c>
      <c r="I59" s="6">
        <f>I60</f>
        <v>2213659.63</v>
      </c>
      <c r="J59" s="29">
        <f>J60</f>
        <v>2561000</v>
      </c>
      <c r="K59" s="7">
        <f t="shared" si="7"/>
        <v>100</v>
      </c>
      <c r="L59" s="16">
        <f>L60</f>
        <v>2200000</v>
      </c>
      <c r="M59" s="16">
        <f>M60</f>
        <v>2200000</v>
      </c>
      <c r="N59" s="17">
        <f>N60</f>
        <v>2200000</v>
      </c>
      <c r="O59" s="7">
        <f t="shared" si="11"/>
        <v>85.272263426145983</v>
      </c>
      <c r="P59" s="40">
        <f t="shared" si="12"/>
        <v>85.90394377196408</v>
      </c>
    </row>
    <row r="60" spans="1:16" ht="22.5" x14ac:dyDescent="0.2">
      <c r="A60" s="39" t="s">
        <v>139</v>
      </c>
      <c r="B60" s="15" t="s">
        <v>140</v>
      </c>
      <c r="C60" s="17">
        <v>3382000</v>
      </c>
      <c r="D60" s="3">
        <v>3382000</v>
      </c>
      <c r="E60" s="3">
        <v>2579971.39</v>
      </c>
      <c r="F60" s="3">
        <f t="shared" si="1"/>
        <v>76.28537522176228</v>
      </c>
      <c r="G60" s="29">
        <v>2561000</v>
      </c>
      <c r="H60" s="29">
        <v>2561000</v>
      </c>
      <c r="I60" s="7">
        <v>2213659.63</v>
      </c>
      <c r="J60" s="7">
        <v>2561000</v>
      </c>
      <c r="K60" s="7">
        <f t="shared" si="7"/>
        <v>100</v>
      </c>
      <c r="L60" s="17">
        <v>2200000</v>
      </c>
      <c r="M60" s="17">
        <v>2200000</v>
      </c>
      <c r="N60" s="17">
        <v>2200000</v>
      </c>
      <c r="O60" s="7">
        <f t="shared" si="11"/>
        <v>85.272263426145983</v>
      </c>
      <c r="P60" s="40">
        <f t="shared" si="12"/>
        <v>85.90394377196408</v>
      </c>
    </row>
    <row r="61" spans="1:16" ht="33.75" x14ac:dyDescent="0.2">
      <c r="A61" s="39" t="s">
        <v>141</v>
      </c>
      <c r="B61" s="15" t="s">
        <v>142</v>
      </c>
      <c r="C61" s="3">
        <f t="shared" ref="C61:C62" si="15">C62</f>
        <v>0</v>
      </c>
      <c r="D61" s="3">
        <v>0</v>
      </c>
      <c r="E61" s="3">
        <v>51.65</v>
      </c>
      <c r="F61" s="3"/>
      <c r="G61" s="7">
        <v>0</v>
      </c>
      <c r="H61" s="7">
        <v>0</v>
      </c>
      <c r="I61" s="7">
        <v>20.72</v>
      </c>
      <c r="J61" s="29">
        <f>J62</f>
        <v>21</v>
      </c>
      <c r="K61" s="7"/>
      <c r="L61" s="17">
        <f t="shared" ref="L61:N62" si="16">L62</f>
        <v>0</v>
      </c>
      <c r="M61" s="17">
        <f t="shared" si="16"/>
        <v>0</v>
      </c>
      <c r="N61" s="17">
        <f t="shared" si="16"/>
        <v>0</v>
      </c>
      <c r="O61" s="7">
        <f t="shared" si="11"/>
        <v>0</v>
      </c>
      <c r="P61" s="40">
        <f t="shared" si="12"/>
        <v>0</v>
      </c>
    </row>
    <row r="62" spans="1:16" ht="33.75" x14ac:dyDescent="0.2">
      <c r="A62" s="39" t="s">
        <v>143</v>
      </c>
      <c r="B62" s="15" t="s">
        <v>144</v>
      </c>
      <c r="C62" s="3">
        <f t="shared" si="15"/>
        <v>0</v>
      </c>
      <c r="D62" s="3">
        <v>0</v>
      </c>
      <c r="E62" s="3">
        <v>51.65</v>
      </c>
      <c r="F62" s="3"/>
      <c r="G62" s="7">
        <v>0</v>
      </c>
      <c r="H62" s="7">
        <v>0</v>
      </c>
      <c r="I62" s="7">
        <v>20.72</v>
      </c>
      <c r="J62" s="29">
        <f>J63</f>
        <v>21</v>
      </c>
      <c r="K62" s="7"/>
      <c r="L62" s="17">
        <f t="shared" si="16"/>
        <v>0</v>
      </c>
      <c r="M62" s="17">
        <f t="shared" si="16"/>
        <v>0</v>
      </c>
      <c r="N62" s="17">
        <f t="shared" si="16"/>
        <v>0</v>
      </c>
      <c r="O62" s="7">
        <f t="shared" si="11"/>
        <v>0</v>
      </c>
      <c r="P62" s="40">
        <f t="shared" si="12"/>
        <v>0</v>
      </c>
    </row>
    <row r="63" spans="1:16" ht="78.75" x14ac:dyDescent="0.2">
      <c r="A63" s="39" t="s">
        <v>145</v>
      </c>
      <c r="B63" s="15" t="s">
        <v>146</v>
      </c>
      <c r="C63" s="3">
        <v>0</v>
      </c>
      <c r="D63" s="3">
        <v>0</v>
      </c>
      <c r="E63" s="3">
        <v>51.65</v>
      </c>
      <c r="F63" s="3"/>
      <c r="G63" s="7">
        <v>0</v>
      </c>
      <c r="H63" s="7">
        <v>0</v>
      </c>
      <c r="I63" s="7">
        <v>20.72</v>
      </c>
      <c r="J63" s="7">
        <v>21</v>
      </c>
      <c r="K63" s="7"/>
      <c r="L63" s="3">
        <v>0</v>
      </c>
      <c r="M63" s="3">
        <v>0</v>
      </c>
      <c r="N63" s="3">
        <v>0</v>
      </c>
      <c r="O63" s="7">
        <f t="shared" si="11"/>
        <v>0</v>
      </c>
      <c r="P63" s="40">
        <f t="shared" si="12"/>
        <v>0</v>
      </c>
    </row>
    <row r="64" spans="1:16" ht="56.25" x14ac:dyDescent="0.2">
      <c r="A64" s="39" t="s">
        <v>147</v>
      </c>
      <c r="B64" s="15" t="s">
        <v>148</v>
      </c>
      <c r="C64" s="5">
        <f>C65+C67</f>
        <v>1555600</v>
      </c>
      <c r="D64" s="5">
        <f>D65+D67</f>
        <v>1555600</v>
      </c>
      <c r="E64" s="5">
        <f>E65+E67</f>
        <v>872373.87</v>
      </c>
      <c r="F64" s="3">
        <f t="shared" si="1"/>
        <v>56.079575083569047</v>
      </c>
      <c r="G64" s="23">
        <f>G65+G67</f>
        <v>1798394</v>
      </c>
      <c r="H64" s="23">
        <f>H65+H67</f>
        <v>1798394</v>
      </c>
      <c r="I64" s="6">
        <f>I65+I67</f>
        <v>1324350.71</v>
      </c>
      <c r="J64" s="29">
        <f>J65+J67</f>
        <v>1469000</v>
      </c>
      <c r="K64" s="7">
        <f t="shared" si="7"/>
        <v>81.683991383423205</v>
      </c>
      <c r="L64" s="16">
        <f>L65+L67</f>
        <v>1628000</v>
      </c>
      <c r="M64" s="16">
        <f>M65+M67</f>
        <v>1696200</v>
      </c>
      <c r="N64" s="16">
        <f>N65+N67</f>
        <v>1807500</v>
      </c>
      <c r="O64" s="7">
        <f t="shared" si="11"/>
        <v>186.6172355666728</v>
      </c>
      <c r="P64" s="40">
        <f t="shared" si="12"/>
        <v>110.82368958475153</v>
      </c>
    </row>
    <row r="65" spans="1:18" ht="56.25" x14ac:dyDescent="0.2">
      <c r="A65" s="39" t="s">
        <v>149</v>
      </c>
      <c r="B65" s="15" t="s">
        <v>150</v>
      </c>
      <c r="C65" s="5">
        <f>C66</f>
        <v>178600</v>
      </c>
      <c r="D65" s="5">
        <f>D66</f>
        <v>178600</v>
      </c>
      <c r="E65" s="5">
        <f>E66</f>
        <v>174224.41</v>
      </c>
      <c r="F65" s="3">
        <f t="shared" si="1"/>
        <v>97.550061590145575</v>
      </c>
      <c r="G65" s="23">
        <f>G66</f>
        <v>169000</v>
      </c>
      <c r="H65" s="23">
        <f>H66</f>
        <v>169000</v>
      </c>
      <c r="I65" s="6">
        <f>I66</f>
        <v>125906.72</v>
      </c>
      <c r="J65" s="29">
        <f>J66</f>
        <v>169000</v>
      </c>
      <c r="K65" s="7">
        <f t="shared" si="7"/>
        <v>100</v>
      </c>
      <c r="L65" s="16">
        <f>L66</f>
        <v>145500</v>
      </c>
      <c r="M65" s="16">
        <f>M66</f>
        <v>145500</v>
      </c>
      <c r="N65" s="16">
        <f>N66</f>
        <v>145500</v>
      </c>
      <c r="O65" s="7">
        <f t="shared" si="11"/>
        <v>83.512981906496336</v>
      </c>
      <c r="P65" s="40">
        <f t="shared" si="12"/>
        <v>86.094674556213008</v>
      </c>
    </row>
    <row r="66" spans="1:18" ht="56.25" x14ac:dyDescent="0.2">
      <c r="A66" s="39" t="s">
        <v>151</v>
      </c>
      <c r="B66" s="15" t="s">
        <v>152</v>
      </c>
      <c r="C66" s="19">
        <v>178600</v>
      </c>
      <c r="D66" s="3">
        <v>178600</v>
      </c>
      <c r="E66" s="3">
        <v>174224.41</v>
      </c>
      <c r="F66" s="3">
        <f t="shared" si="1"/>
        <v>97.550061590145575</v>
      </c>
      <c r="G66" s="24">
        <v>169000</v>
      </c>
      <c r="H66" s="24">
        <v>169000</v>
      </c>
      <c r="I66" s="7">
        <v>125906.72</v>
      </c>
      <c r="J66" s="7">
        <v>169000</v>
      </c>
      <c r="K66" s="7">
        <f t="shared" si="7"/>
        <v>100</v>
      </c>
      <c r="L66" s="19">
        <v>145500</v>
      </c>
      <c r="M66" s="19">
        <v>145500</v>
      </c>
      <c r="N66" s="19">
        <v>145500</v>
      </c>
      <c r="O66" s="7">
        <f t="shared" si="11"/>
        <v>83.512981906496336</v>
      </c>
      <c r="P66" s="40">
        <f t="shared" si="12"/>
        <v>86.094674556213008</v>
      </c>
    </row>
    <row r="67" spans="1:18" ht="78.75" x14ac:dyDescent="0.2">
      <c r="A67" s="39" t="s">
        <v>153</v>
      </c>
      <c r="B67" s="15" t="s">
        <v>154</v>
      </c>
      <c r="C67" s="5">
        <f>C68</f>
        <v>1377000</v>
      </c>
      <c r="D67" s="5">
        <f>D68</f>
        <v>1377000</v>
      </c>
      <c r="E67" s="5">
        <f>E68</f>
        <v>698149.46</v>
      </c>
      <c r="F67" s="3">
        <f t="shared" si="1"/>
        <v>50.700759622367464</v>
      </c>
      <c r="G67" s="7">
        <f>G68</f>
        <v>1629394</v>
      </c>
      <c r="H67" s="7">
        <f>H68</f>
        <v>1629394</v>
      </c>
      <c r="I67" s="6">
        <f>I68</f>
        <v>1198443.99</v>
      </c>
      <c r="J67" s="29">
        <f>J68</f>
        <v>1300000</v>
      </c>
      <c r="K67" s="7">
        <f t="shared" si="7"/>
        <v>79.78426335189647</v>
      </c>
      <c r="L67" s="3">
        <f>L68</f>
        <v>1482500</v>
      </c>
      <c r="M67" s="3">
        <f>M68</f>
        <v>1550700</v>
      </c>
      <c r="N67" s="3">
        <f>N68</f>
        <v>1662000</v>
      </c>
      <c r="O67" s="7">
        <f t="shared" si="11"/>
        <v>212.34708109636009</v>
      </c>
      <c r="P67" s="40">
        <f t="shared" si="12"/>
        <v>114.03846153846153</v>
      </c>
      <c r="R67" s="57"/>
    </row>
    <row r="68" spans="1:18" ht="67.5" x14ac:dyDescent="0.2">
      <c r="A68" s="39" t="s">
        <v>155</v>
      </c>
      <c r="B68" s="15" t="s">
        <v>156</v>
      </c>
      <c r="C68" s="17">
        <v>1377000</v>
      </c>
      <c r="D68" s="3">
        <v>1377000</v>
      </c>
      <c r="E68" s="3">
        <v>698149.46</v>
      </c>
      <c r="F68" s="3">
        <f t="shared" si="1"/>
        <v>50.700759622367464</v>
      </c>
      <c r="G68" s="29">
        <v>1629394</v>
      </c>
      <c r="H68" s="29">
        <v>1629394</v>
      </c>
      <c r="I68" s="7">
        <v>1198443.99</v>
      </c>
      <c r="J68" s="7">
        <v>1300000</v>
      </c>
      <c r="K68" s="7">
        <f t="shared" si="7"/>
        <v>79.78426335189647</v>
      </c>
      <c r="L68" s="17">
        <v>1482500</v>
      </c>
      <c r="M68" s="17">
        <v>1550700</v>
      </c>
      <c r="N68" s="17">
        <v>1662000</v>
      </c>
      <c r="O68" s="7">
        <f t="shared" si="11"/>
        <v>212.34708109636009</v>
      </c>
      <c r="P68" s="40">
        <f t="shared" si="12"/>
        <v>114.03846153846153</v>
      </c>
    </row>
    <row r="69" spans="1:18" ht="21.75" x14ac:dyDescent="0.2">
      <c r="A69" s="37" t="s">
        <v>157</v>
      </c>
      <c r="B69" s="13" t="s">
        <v>158</v>
      </c>
      <c r="C69" s="4">
        <f>C70</f>
        <v>3056400</v>
      </c>
      <c r="D69" s="4">
        <f>D70</f>
        <v>3056400</v>
      </c>
      <c r="E69" s="4">
        <f>E70</f>
        <v>2784393.6399999997</v>
      </c>
      <c r="F69" s="2">
        <f t="shared" si="1"/>
        <v>91.100433189373106</v>
      </c>
      <c r="G69" s="22">
        <f>G70</f>
        <v>2134200</v>
      </c>
      <c r="H69" s="22">
        <f>H70</f>
        <v>2134200</v>
      </c>
      <c r="I69" s="26">
        <f t="shared" ref="I69:J69" si="17">I70</f>
        <v>1531075.79</v>
      </c>
      <c r="J69" s="26">
        <f t="shared" si="17"/>
        <v>1530000</v>
      </c>
      <c r="K69" s="8">
        <f t="shared" si="7"/>
        <v>71.689626089401187</v>
      </c>
      <c r="L69" s="20">
        <f>L70</f>
        <v>1219800</v>
      </c>
      <c r="M69" s="20">
        <f>M70</f>
        <v>1219800</v>
      </c>
      <c r="N69" s="20">
        <f>N70</f>
        <v>1219800</v>
      </c>
      <c r="O69" s="8">
        <f t="shared" si="11"/>
        <v>43.808460932987913</v>
      </c>
      <c r="P69" s="38">
        <f t="shared" si="12"/>
        <v>79.725490196078425</v>
      </c>
    </row>
    <row r="70" spans="1:18" x14ac:dyDescent="0.2">
      <c r="A70" s="39" t="s">
        <v>159</v>
      </c>
      <c r="B70" s="15" t="s">
        <v>160</v>
      </c>
      <c r="C70" s="5">
        <f>C71+C72+C73+C76</f>
        <v>3056400</v>
      </c>
      <c r="D70" s="5">
        <f>D71+D72+D73+D76</f>
        <v>3056400</v>
      </c>
      <c r="E70" s="5">
        <f>E71+E72+E73+E76</f>
        <v>2784393.6399999997</v>
      </c>
      <c r="F70" s="3">
        <f t="shared" si="1"/>
        <v>91.100433189373106</v>
      </c>
      <c r="G70" s="23">
        <f>G71+G72+G73</f>
        <v>2134200</v>
      </c>
      <c r="H70" s="23">
        <f>H71+H72+H73</f>
        <v>2134200</v>
      </c>
      <c r="I70" s="6">
        <f t="shared" ref="I70:J70" si="18">I71+I72+I73+I76</f>
        <v>1531075.79</v>
      </c>
      <c r="J70" s="6">
        <f t="shared" si="18"/>
        <v>1530000</v>
      </c>
      <c r="K70" s="7">
        <f t="shared" si="7"/>
        <v>71.689626089401187</v>
      </c>
      <c r="L70" s="16">
        <f>L71+L72+L73</f>
        <v>1219800</v>
      </c>
      <c r="M70" s="16">
        <f>M71+M72+M73</f>
        <v>1219800</v>
      </c>
      <c r="N70" s="16">
        <f>N71+N72+N73</f>
        <v>1219800</v>
      </c>
      <c r="O70" s="7">
        <f t="shared" si="11"/>
        <v>43.808460932987913</v>
      </c>
      <c r="P70" s="40">
        <f t="shared" si="12"/>
        <v>79.725490196078425</v>
      </c>
    </row>
    <row r="71" spans="1:18" ht="22.5" x14ac:dyDescent="0.2">
      <c r="A71" s="39" t="s">
        <v>161</v>
      </c>
      <c r="B71" s="15" t="s">
        <v>162</v>
      </c>
      <c r="C71" s="21">
        <v>2785800</v>
      </c>
      <c r="D71" s="3">
        <v>2785800</v>
      </c>
      <c r="E71" s="3">
        <v>275454.31</v>
      </c>
      <c r="F71" s="3">
        <f t="shared" si="1"/>
        <v>9.8877991959221774</v>
      </c>
      <c r="G71" s="32">
        <v>430800</v>
      </c>
      <c r="H71" s="32">
        <v>430800</v>
      </c>
      <c r="I71" s="7">
        <v>-898798.11</v>
      </c>
      <c r="J71" s="7">
        <v>-900000</v>
      </c>
      <c r="K71" s="7">
        <f t="shared" ref="K71:K86" si="19">J71/H71*100</f>
        <v>-208.91364902506965</v>
      </c>
      <c r="L71" s="21">
        <v>161400</v>
      </c>
      <c r="M71" s="21">
        <v>161400</v>
      </c>
      <c r="N71" s="21">
        <v>161400</v>
      </c>
      <c r="O71" s="7">
        <f t="shared" ref="O71:O86" si="20">L71/E71*100</f>
        <v>58.594109491334514</v>
      </c>
      <c r="P71" s="40">
        <f t="shared" ref="P71:P86" si="21">L71/J71*100</f>
        <v>-17.933333333333334</v>
      </c>
    </row>
    <row r="72" spans="1:18" x14ac:dyDescent="0.2">
      <c r="A72" s="39" t="s">
        <v>163</v>
      </c>
      <c r="B72" s="15" t="s">
        <v>164</v>
      </c>
      <c r="C72" s="18">
        <v>181200</v>
      </c>
      <c r="D72" s="3">
        <v>181200</v>
      </c>
      <c r="E72" s="3">
        <v>536910.65</v>
      </c>
      <c r="F72" s="3">
        <f t="shared" ref="F72:F90" si="22">E72/D72*100</f>
        <v>296.30830573951437</v>
      </c>
      <c r="G72" s="31">
        <v>394800</v>
      </c>
      <c r="H72" s="31">
        <v>394800</v>
      </c>
      <c r="I72" s="7">
        <v>1116183.56</v>
      </c>
      <c r="J72" s="7">
        <v>1116200</v>
      </c>
      <c r="K72" s="7">
        <f t="shared" si="19"/>
        <v>282.72543059777104</v>
      </c>
      <c r="L72" s="18">
        <v>601800</v>
      </c>
      <c r="M72" s="18">
        <v>601800</v>
      </c>
      <c r="N72" s="18">
        <v>601800</v>
      </c>
      <c r="O72" s="7">
        <f t="shared" si="20"/>
        <v>112.08568874541788</v>
      </c>
      <c r="P72" s="40">
        <f t="shared" si="21"/>
        <v>53.915068984053036</v>
      </c>
    </row>
    <row r="73" spans="1:18" x14ac:dyDescent="0.2">
      <c r="A73" s="39" t="s">
        <v>165</v>
      </c>
      <c r="B73" s="15" t="s">
        <v>166</v>
      </c>
      <c r="C73" s="5">
        <f>C74+C75</f>
        <v>89400</v>
      </c>
      <c r="D73" s="5">
        <f>D74+D75</f>
        <v>89400</v>
      </c>
      <c r="E73" s="5">
        <f>E74+E75</f>
        <v>1972028.68</v>
      </c>
      <c r="F73" s="3">
        <f t="shared" si="22"/>
        <v>2205.8486353467561</v>
      </c>
      <c r="G73" s="23">
        <f>G74+G75</f>
        <v>1308600</v>
      </c>
      <c r="H73" s="23">
        <f>H74+H75</f>
        <v>1308600</v>
      </c>
      <c r="I73" s="6">
        <f t="shared" ref="I73:J73" si="23">I74+I75</f>
        <v>1313690.3400000001</v>
      </c>
      <c r="J73" s="6">
        <f t="shared" si="23"/>
        <v>1313800</v>
      </c>
      <c r="K73" s="7">
        <f t="shared" si="19"/>
        <v>100.39737123643589</v>
      </c>
      <c r="L73" s="16">
        <f>L74+L75</f>
        <v>456600</v>
      </c>
      <c r="M73" s="16">
        <f>M74+M75</f>
        <v>456600</v>
      </c>
      <c r="N73" s="16">
        <f>N74+N75</f>
        <v>456600</v>
      </c>
      <c r="O73" s="7">
        <f t="shared" si="20"/>
        <v>23.15382147484792</v>
      </c>
      <c r="P73" s="40">
        <f t="shared" si="21"/>
        <v>34.75414827218755</v>
      </c>
    </row>
    <row r="74" spans="1:18" x14ac:dyDescent="0.2">
      <c r="A74" s="39" t="s">
        <v>167</v>
      </c>
      <c r="B74" s="15" t="s">
        <v>168</v>
      </c>
      <c r="C74" s="18">
        <v>89400</v>
      </c>
      <c r="D74" s="3">
        <v>89400</v>
      </c>
      <c r="E74" s="3">
        <v>508233.67</v>
      </c>
      <c r="F74" s="3">
        <f t="shared" si="22"/>
        <v>568.49403803131986</v>
      </c>
      <c r="G74" s="31">
        <v>651600</v>
      </c>
      <c r="H74" s="31">
        <v>651600</v>
      </c>
      <c r="I74" s="7">
        <v>431854.93</v>
      </c>
      <c r="J74" s="7">
        <v>431900</v>
      </c>
      <c r="K74" s="7">
        <f t="shared" si="19"/>
        <v>66.282995702885202</v>
      </c>
      <c r="L74" s="18">
        <v>456000</v>
      </c>
      <c r="M74" s="18">
        <v>456000</v>
      </c>
      <c r="N74" s="18">
        <v>456000</v>
      </c>
      <c r="O74" s="7">
        <f t="shared" si="20"/>
        <v>89.722508939637947</v>
      </c>
      <c r="P74" s="40">
        <f t="shared" si="21"/>
        <v>105.57999536929844</v>
      </c>
    </row>
    <row r="75" spans="1:18" x14ac:dyDescent="0.2">
      <c r="A75" s="39" t="s">
        <v>169</v>
      </c>
      <c r="B75" s="15" t="s">
        <v>170</v>
      </c>
      <c r="C75" s="5">
        <v>0</v>
      </c>
      <c r="D75" s="3">
        <v>0</v>
      </c>
      <c r="E75" s="3">
        <v>1463795.01</v>
      </c>
      <c r="F75" s="3"/>
      <c r="G75" s="31">
        <v>657000</v>
      </c>
      <c r="H75" s="31">
        <v>657000</v>
      </c>
      <c r="I75" s="7">
        <v>881835.41</v>
      </c>
      <c r="J75" s="7">
        <v>881900</v>
      </c>
      <c r="K75" s="7"/>
      <c r="L75" s="18">
        <v>600</v>
      </c>
      <c r="M75" s="18">
        <v>600</v>
      </c>
      <c r="N75" s="18">
        <v>600</v>
      </c>
      <c r="O75" s="7">
        <f t="shared" si="20"/>
        <v>4.0989345905749465E-2</v>
      </c>
      <c r="P75" s="40">
        <f t="shared" si="21"/>
        <v>6.8034924594625248E-2</v>
      </c>
    </row>
    <row r="76" spans="1:18" ht="33.75" x14ac:dyDescent="0.2">
      <c r="A76" s="39" t="s">
        <v>29</v>
      </c>
      <c r="B76" s="15" t="s">
        <v>30</v>
      </c>
      <c r="C76" s="5">
        <v>0</v>
      </c>
      <c r="D76" s="3">
        <v>0</v>
      </c>
      <c r="E76" s="3">
        <v>0</v>
      </c>
      <c r="F76" s="3"/>
      <c r="G76" s="29">
        <v>0</v>
      </c>
      <c r="H76" s="29">
        <v>0</v>
      </c>
      <c r="I76" s="29">
        <v>0</v>
      </c>
      <c r="J76" s="29">
        <v>0</v>
      </c>
      <c r="K76" s="7"/>
      <c r="L76" s="17">
        <v>0</v>
      </c>
      <c r="M76" s="17">
        <v>0</v>
      </c>
      <c r="N76" s="17">
        <v>0</v>
      </c>
      <c r="O76" s="7"/>
      <c r="P76" s="40"/>
    </row>
    <row r="77" spans="1:18" ht="21.75" x14ac:dyDescent="0.2">
      <c r="A77" s="37" t="s">
        <v>171</v>
      </c>
      <c r="B77" s="13" t="s">
        <v>172</v>
      </c>
      <c r="C77" s="4">
        <v>159800</v>
      </c>
      <c r="D77" s="2">
        <v>159800</v>
      </c>
      <c r="E77" s="2">
        <v>253610.45</v>
      </c>
      <c r="F77" s="2">
        <f t="shared" si="22"/>
        <v>158.70491239048812</v>
      </c>
      <c r="G77" s="22">
        <v>194351</v>
      </c>
      <c r="H77" s="22">
        <v>194351</v>
      </c>
      <c r="I77" s="8">
        <v>112880.4</v>
      </c>
      <c r="J77" s="30">
        <v>113000</v>
      </c>
      <c r="K77" s="8">
        <f t="shared" si="19"/>
        <v>58.142227207475138</v>
      </c>
      <c r="L77" s="28">
        <v>155843</v>
      </c>
      <c r="M77" s="28">
        <v>155843</v>
      </c>
      <c r="N77" s="28">
        <v>155843</v>
      </c>
      <c r="O77" s="8">
        <f t="shared" si="20"/>
        <v>61.449754929262568</v>
      </c>
      <c r="P77" s="38">
        <f t="shared" si="21"/>
        <v>137.91415929203538</v>
      </c>
    </row>
    <row r="78" spans="1:18" ht="21.75" x14ac:dyDescent="0.2">
      <c r="A78" s="37" t="s">
        <v>173</v>
      </c>
      <c r="B78" s="13" t="s">
        <v>174</v>
      </c>
      <c r="C78" s="4">
        <f>C79+C82</f>
        <v>1197260</v>
      </c>
      <c r="D78" s="4">
        <f>D79+D82</f>
        <v>6431260</v>
      </c>
      <c r="E78" s="4">
        <f>E79+E82</f>
        <v>8526530</v>
      </c>
      <c r="F78" s="2">
        <f t="shared" si="22"/>
        <v>132.579463433293</v>
      </c>
      <c r="G78" s="22">
        <f>G79+G82</f>
        <v>4322100</v>
      </c>
      <c r="H78" s="22">
        <f>H79+H82</f>
        <v>4322100</v>
      </c>
      <c r="I78" s="26">
        <f t="shared" ref="I78:J78" si="24">I79+I82</f>
        <v>3179797.36</v>
      </c>
      <c r="J78" s="26">
        <f t="shared" si="24"/>
        <v>3282000</v>
      </c>
      <c r="K78" s="8">
        <f t="shared" si="19"/>
        <v>75.935309224682442</v>
      </c>
      <c r="L78" s="20">
        <f>L79+L82</f>
        <v>5232500</v>
      </c>
      <c r="M78" s="20">
        <f>M79+M82</f>
        <v>5232500</v>
      </c>
      <c r="N78" s="20">
        <f>N79+N82</f>
        <v>5232500</v>
      </c>
      <c r="O78" s="8">
        <f t="shared" si="20"/>
        <v>61.367285402150692</v>
      </c>
      <c r="P78" s="38">
        <f t="shared" si="21"/>
        <v>159.43022547227301</v>
      </c>
    </row>
    <row r="79" spans="1:18" ht="56.25" x14ac:dyDescent="0.2">
      <c r="A79" s="39" t="s">
        <v>175</v>
      </c>
      <c r="B79" s="15" t="s">
        <v>176</v>
      </c>
      <c r="C79" s="5">
        <f t="shared" ref="C79:E80" si="25">C80</f>
        <v>93560</v>
      </c>
      <c r="D79" s="5">
        <f t="shared" si="25"/>
        <v>93560</v>
      </c>
      <c r="E79" s="5">
        <f t="shared" si="25"/>
        <v>1110564</v>
      </c>
      <c r="F79" s="3">
        <f t="shared" si="22"/>
        <v>1187.007268063275</v>
      </c>
      <c r="G79" s="23">
        <f>G80</f>
        <v>267800</v>
      </c>
      <c r="H79" s="23">
        <f>H80</f>
        <v>267800</v>
      </c>
      <c r="I79" s="6">
        <f t="shared" ref="I79:J80" si="26">I80</f>
        <v>782220</v>
      </c>
      <c r="J79" s="6">
        <f t="shared" si="26"/>
        <v>782000</v>
      </c>
      <c r="K79" s="7">
        <f t="shared" si="19"/>
        <v>292.00896191187456</v>
      </c>
      <c r="L79" s="16">
        <f t="shared" ref="L79:N80" si="27">L80</f>
        <v>417500</v>
      </c>
      <c r="M79" s="16">
        <f t="shared" si="27"/>
        <v>417500</v>
      </c>
      <c r="N79" s="16">
        <f t="shared" si="27"/>
        <v>417500</v>
      </c>
      <c r="O79" s="7">
        <f t="shared" si="20"/>
        <v>37.593511044838479</v>
      </c>
      <c r="P79" s="40">
        <f t="shared" si="21"/>
        <v>53.388746803069054</v>
      </c>
    </row>
    <row r="80" spans="1:18" ht="67.5" x14ac:dyDescent="0.2">
      <c r="A80" s="39" t="s">
        <v>177</v>
      </c>
      <c r="B80" s="15" t="s">
        <v>178</v>
      </c>
      <c r="C80" s="5">
        <f t="shared" si="25"/>
        <v>93560</v>
      </c>
      <c r="D80" s="5">
        <f t="shared" si="25"/>
        <v>93560</v>
      </c>
      <c r="E80" s="5">
        <f t="shared" si="25"/>
        <v>1110564</v>
      </c>
      <c r="F80" s="3">
        <f t="shared" si="22"/>
        <v>1187.007268063275</v>
      </c>
      <c r="G80" s="23">
        <f>G81</f>
        <v>267800</v>
      </c>
      <c r="H80" s="23">
        <f>H81</f>
        <v>267800</v>
      </c>
      <c r="I80" s="6">
        <f t="shared" si="26"/>
        <v>782220</v>
      </c>
      <c r="J80" s="6">
        <f t="shared" si="26"/>
        <v>782000</v>
      </c>
      <c r="K80" s="7">
        <f t="shared" si="19"/>
        <v>292.00896191187456</v>
      </c>
      <c r="L80" s="16">
        <f t="shared" si="27"/>
        <v>417500</v>
      </c>
      <c r="M80" s="16">
        <f t="shared" si="27"/>
        <v>417500</v>
      </c>
      <c r="N80" s="16">
        <f t="shared" si="27"/>
        <v>417500</v>
      </c>
      <c r="O80" s="7">
        <f t="shared" si="20"/>
        <v>37.593511044838479</v>
      </c>
      <c r="P80" s="40">
        <f t="shared" si="21"/>
        <v>53.388746803069054</v>
      </c>
    </row>
    <row r="81" spans="1:16" ht="67.5" x14ac:dyDescent="0.2">
      <c r="A81" s="39" t="s">
        <v>179</v>
      </c>
      <c r="B81" s="15" t="s">
        <v>180</v>
      </c>
      <c r="C81" s="5">
        <v>93560</v>
      </c>
      <c r="D81" s="3">
        <v>93560</v>
      </c>
      <c r="E81" s="3">
        <v>1110564</v>
      </c>
      <c r="F81" s="3">
        <f t="shared" si="22"/>
        <v>1187.007268063275</v>
      </c>
      <c r="G81" s="23">
        <v>267800</v>
      </c>
      <c r="H81" s="23">
        <v>267800</v>
      </c>
      <c r="I81" s="7">
        <v>782220</v>
      </c>
      <c r="J81" s="7">
        <v>782000</v>
      </c>
      <c r="K81" s="7">
        <f t="shared" si="19"/>
        <v>292.00896191187456</v>
      </c>
      <c r="L81" s="16">
        <v>417500</v>
      </c>
      <c r="M81" s="16">
        <v>417500</v>
      </c>
      <c r="N81" s="16">
        <v>417500</v>
      </c>
      <c r="O81" s="7">
        <f t="shared" si="20"/>
        <v>37.593511044838479</v>
      </c>
      <c r="P81" s="40">
        <f t="shared" si="21"/>
        <v>53.388746803069054</v>
      </c>
    </row>
    <row r="82" spans="1:16" ht="22.5" x14ac:dyDescent="0.2">
      <c r="A82" s="39" t="s">
        <v>181</v>
      </c>
      <c r="B82" s="15" t="s">
        <v>182</v>
      </c>
      <c r="C82" s="5">
        <f t="shared" ref="C82:E83" si="28">C83</f>
        <v>1103700</v>
      </c>
      <c r="D82" s="5">
        <f t="shared" si="28"/>
        <v>6337700</v>
      </c>
      <c r="E82" s="5">
        <f t="shared" si="28"/>
        <v>7415966</v>
      </c>
      <c r="F82" s="3">
        <f t="shared" si="22"/>
        <v>117.01352225570791</v>
      </c>
      <c r="G82" s="23">
        <f>G83</f>
        <v>4054300</v>
      </c>
      <c r="H82" s="23">
        <f>H83</f>
        <v>4054300</v>
      </c>
      <c r="I82" s="6">
        <f t="shared" ref="I82:J83" si="29">I83</f>
        <v>2397577.36</v>
      </c>
      <c r="J82" s="6">
        <f t="shared" si="29"/>
        <v>2500000</v>
      </c>
      <c r="K82" s="7">
        <f t="shared" si="19"/>
        <v>61.662925782502533</v>
      </c>
      <c r="L82" s="16">
        <f t="shared" ref="L82:N83" si="30">L83</f>
        <v>4815000</v>
      </c>
      <c r="M82" s="16">
        <f t="shared" si="30"/>
        <v>4815000</v>
      </c>
      <c r="N82" s="17">
        <f t="shared" si="30"/>
        <v>4815000</v>
      </c>
      <c r="O82" s="7">
        <f t="shared" si="20"/>
        <v>64.927482137863095</v>
      </c>
      <c r="P82" s="40">
        <f t="shared" si="21"/>
        <v>192.6</v>
      </c>
    </row>
    <row r="83" spans="1:16" ht="22.5" x14ac:dyDescent="0.2">
      <c r="A83" s="39" t="s">
        <v>183</v>
      </c>
      <c r="B83" s="15" t="s">
        <v>184</v>
      </c>
      <c r="C83" s="5">
        <f t="shared" si="28"/>
        <v>1103700</v>
      </c>
      <c r="D83" s="5">
        <f t="shared" si="28"/>
        <v>6337700</v>
      </c>
      <c r="E83" s="5">
        <f t="shared" si="28"/>
        <v>7415966</v>
      </c>
      <c r="F83" s="3">
        <f t="shared" si="22"/>
        <v>117.01352225570791</v>
      </c>
      <c r="G83" s="23">
        <f>G84</f>
        <v>4054300</v>
      </c>
      <c r="H83" s="23">
        <f>H84</f>
        <v>4054300</v>
      </c>
      <c r="I83" s="6">
        <f t="shared" si="29"/>
        <v>2397577.36</v>
      </c>
      <c r="J83" s="6">
        <f t="shared" si="29"/>
        <v>2500000</v>
      </c>
      <c r="K83" s="7">
        <f t="shared" si="19"/>
        <v>61.662925782502533</v>
      </c>
      <c r="L83" s="16">
        <f t="shared" si="30"/>
        <v>4815000</v>
      </c>
      <c r="M83" s="16">
        <f t="shared" si="30"/>
        <v>4815000</v>
      </c>
      <c r="N83" s="17">
        <f t="shared" si="30"/>
        <v>4815000</v>
      </c>
      <c r="O83" s="7">
        <f t="shared" si="20"/>
        <v>64.927482137863095</v>
      </c>
      <c r="P83" s="40">
        <f t="shared" si="21"/>
        <v>192.6</v>
      </c>
    </row>
    <row r="84" spans="1:16" ht="33.75" x14ac:dyDescent="0.2">
      <c r="A84" s="39" t="s">
        <v>185</v>
      </c>
      <c r="B84" s="15" t="s">
        <v>186</v>
      </c>
      <c r="C84" s="19">
        <v>1103700</v>
      </c>
      <c r="D84" s="3">
        <v>6337700</v>
      </c>
      <c r="E84" s="3">
        <v>7415966</v>
      </c>
      <c r="F84" s="3">
        <f t="shared" si="22"/>
        <v>117.01352225570791</v>
      </c>
      <c r="G84" s="24">
        <v>4054300</v>
      </c>
      <c r="H84" s="24">
        <v>4054300</v>
      </c>
      <c r="I84" s="7">
        <v>2397577.36</v>
      </c>
      <c r="J84" s="7">
        <v>2500000</v>
      </c>
      <c r="K84" s="7">
        <f t="shared" si="19"/>
        <v>61.662925782502533</v>
      </c>
      <c r="L84" s="19">
        <v>4815000</v>
      </c>
      <c r="M84" s="19">
        <v>4815000</v>
      </c>
      <c r="N84" s="19">
        <v>4815000</v>
      </c>
      <c r="O84" s="7">
        <f t="shared" si="20"/>
        <v>64.927482137863095</v>
      </c>
      <c r="P84" s="40">
        <f t="shared" si="21"/>
        <v>192.6</v>
      </c>
    </row>
    <row r="85" spans="1:16" x14ac:dyDescent="0.2">
      <c r="A85" s="37" t="s">
        <v>187</v>
      </c>
      <c r="B85" s="13" t="s">
        <v>188</v>
      </c>
      <c r="C85" s="2">
        <v>1091150</v>
      </c>
      <c r="D85" s="2">
        <v>1603500</v>
      </c>
      <c r="E85" s="2">
        <v>2319495.15</v>
      </c>
      <c r="F85" s="2">
        <f t="shared" si="22"/>
        <v>144.65202057998127</v>
      </c>
      <c r="G85" s="8">
        <v>952470</v>
      </c>
      <c r="H85" s="8">
        <v>1452470</v>
      </c>
      <c r="I85" s="8">
        <v>3181663.34</v>
      </c>
      <c r="J85" s="8">
        <v>3273825</v>
      </c>
      <c r="K85" s="8">
        <f t="shared" si="19"/>
        <v>225.39708221168078</v>
      </c>
      <c r="L85" s="2">
        <v>1000888</v>
      </c>
      <c r="M85" s="2">
        <v>1000888</v>
      </c>
      <c r="N85" s="2">
        <v>1000888</v>
      </c>
      <c r="O85" s="8">
        <f t="shared" si="20"/>
        <v>43.151114155164329</v>
      </c>
      <c r="P85" s="38">
        <f t="shared" si="21"/>
        <v>30.572434384855633</v>
      </c>
    </row>
    <row r="86" spans="1:16" x14ac:dyDescent="0.2">
      <c r="A86" s="37" t="s">
        <v>0</v>
      </c>
      <c r="B86" s="13" t="s">
        <v>1</v>
      </c>
      <c r="C86" s="2">
        <v>611947</v>
      </c>
      <c r="D86" s="2">
        <v>611947</v>
      </c>
      <c r="E86" s="2">
        <v>603990.04</v>
      </c>
      <c r="F86" s="2">
        <f t="shared" si="22"/>
        <v>98.699730532219291</v>
      </c>
      <c r="G86" s="8">
        <v>457099</v>
      </c>
      <c r="H86" s="8">
        <v>457099</v>
      </c>
      <c r="I86" s="8">
        <v>548161.82999999996</v>
      </c>
      <c r="J86" s="30">
        <v>411685.6</v>
      </c>
      <c r="K86" s="7">
        <f t="shared" si="19"/>
        <v>90.064865598043312</v>
      </c>
      <c r="L86" s="14">
        <v>5942006</v>
      </c>
      <c r="M86" s="14">
        <v>0</v>
      </c>
      <c r="N86" s="14">
        <v>0</v>
      </c>
      <c r="O86" s="8">
        <f t="shared" si="20"/>
        <v>983.7920506106359</v>
      </c>
      <c r="P86" s="38">
        <f t="shared" si="21"/>
        <v>1443.3358854426776</v>
      </c>
    </row>
    <row r="87" spans="1:16" x14ac:dyDescent="0.2">
      <c r="A87" s="35" t="s">
        <v>2</v>
      </c>
      <c r="B87" s="12" t="s">
        <v>3</v>
      </c>
      <c r="C87" s="25">
        <f>C88+C93+C94+C95</f>
        <v>996443086</v>
      </c>
      <c r="D87" s="25">
        <f t="shared" ref="D87:E87" si="31">D88+D93+D94+D95</f>
        <v>996522996.85000002</v>
      </c>
      <c r="E87" s="25">
        <f t="shared" si="31"/>
        <v>985191253.04000008</v>
      </c>
      <c r="F87" s="1">
        <f t="shared" si="22"/>
        <v>98.862871820738761</v>
      </c>
      <c r="G87" s="25">
        <f>G88+G93+G94+G95</f>
        <v>969562225</v>
      </c>
      <c r="H87" s="25">
        <f>H88+H93+H94+H95</f>
        <v>1108072241</v>
      </c>
      <c r="I87" s="25">
        <f>I88+I93+I94+I95</f>
        <v>744454025.88</v>
      </c>
      <c r="J87" s="25">
        <f>J88+J93+J94+J95</f>
        <v>1107913418.6300001</v>
      </c>
      <c r="K87" s="1">
        <f t="shared" ref="K87:K93" si="32">J87/H87*100</f>
        <v>99.985666785600856</v>
      </c>
      <c r="L87" s="25">
        <f>L88+L93+L94+L95</f>
        <v>1069138600</v>
      </c>
      <c r="M87" s="25">
        <f>M88+M93+M94+M95</f>
        <v>840846200</v>
      </c>
      <c r="N87" s="25">
        <f>N88+N93+N94+N95</f>
        <v>702322500</v>
      </c>
      <c r="O87" s="1">
        <f t="shared" ref="O87:O93" si="33">L87/E87*100</f>
        <v>108.52091882677237</v>
      </c>
      <c r="P87" s="36">
        <f t="shared" ref="P87:P95" si="34">L87/J87*100</f>
        <v>96.500194150735396</v>
      </c>
    </row>
    <row r="88" spans="1:16" ht="32.25" x14ac:dyDescent="0.2">
      <c r="A88" s="37" t="s">
        <v>4</v>
      </c>
      <c r="B88" s="13" t="s">
        <v>5</v>
      </c>
      <c r="C88" s="26">
        <f>C89+C90+C91+C92</f>
        <v>996443086</v>
      </c>
      <c r="D88" s="26">
        <f t="shared" ref="D88:E88" si="35">D89+D90+D91+D92</f>
        <v>966105913</v>
      </c>
      <c r="E88" s="26">
        <f t="shared" si="35"/>
        <v>954779035.6400001</v>
      </c>
      <c r="F88" s="2">
        <f t="shared" si="22"/>
        <v>98.827573953581634</v>
      </c>
      <c r="G88" s="26">
        <f>G89+G90+G91+G92</f>
        <v>969562225</v>
      </c>
      <c r="H88" s="26">
        <f t="shared" ref="H88:I88" si="36">H89+H90+H91+H92</f>
        <v>1091556241</v>
      </c>
      <c r="I88" s="26">
        <f t="shared" si="36"/>
        <v>728036448.25</v>
      </c>
      <c r="J88" s="26">
        <f>J89+J90+J91+J92</f>
        <v>1091495841</v>
      </c>
      <c r="K88" s="7">
        <f t="shared" si="32"/>
        <v>99.994466615852545</v>
      </c>
      <c r="L88" s="26">
        <f>L89+L90+L91+L92</f>
        <v>1069138600</v>
      </c>
      <c r="M88" s="26">
        <f>M89+M90+M91+M92</f>
        <v>840846200</v>
      </c>
      <c r="N88" s="26">
        <f>N89+N90+N91+N92</f>
        <v>702322500</v>
      </c>
      <c r="O88" s="8">
        <f t="shared" si="33"/>
        <v>111.97759482468561</v>
      </c>
      <c r="P88" s="38">
        <f t="shared" si="34"/>
        <v>97.951687935016139</v>
      </c>
    </row>
    <row r="89" spans="1:16" x14ac:dyDescent="0.2">
      <c r="A89" s="39" t="s">
        <v>6</v>
      </c>
      <c r="B89" s="13" t="s">
        <v>7</v>
      </c>
      <c r="C89" s="6">
        <v>250513000</v>
      </c>
      <c r="D89" s="3">
        <v>246609000</v>
      </c>
      <c r="E89" s="3">
        <v>246608371.77000001</v>
      </c>
      <c r="F89" s="3">
        <f t="shared" si="22"/>
        <v>99.99974525260636</v>
      </c>
      <c r="G89" s="16">
        <v>264767000</v>
      </c>
      <c r="H89" s="16">
        <v>264767000</v>
      </c>
      <c r="I89" s="3">
        <v>176761209.19</v>
      </c>
      <c r="J89" s="3">
        <v>264767000</v>
      </c>
      <c r="K89" s="7">
        <f t="shared" si="32"/>
        <v>100</v>
      </c>
      <c r="L89" s="16">
        <v>255015000</v>
      </c>
      <c r="M89" s="16">
        <v>55915000</v>
      </c>
      <c r="N89" s="16">
        <v>54753000</v>
      </c>
      <c r="O89" s="7">
        <f t="shared" si="33"/>
        <v>103.40889815283339</v>
      </c>
      <c r="P89" s="40">
        <f t="shared" si="34"/>
        <v>96.316761529948963</v>
      </c>
    </row>
    <row r="90" spans="1:16" ht="22.5" x14ac:dyDescent="0.2">
      <c r="A90" s="39" t="s">
        <v>8</v>
      </c>
      <c r="B90" s="13" t="s">
        <v>9</v>
      </c>
      <c r="C90" s="7">
        <v>254912886</v>
      </c>
      <c r="D90" s="3">
        <v>270860713</v>
      </c>
      <c r="E90" s="3">
        <v>267466847.56</v>
      </c>
      <c r="F90" s="3">
        <f t="shared" si="22"/>
        <v>98.747007123177738</v>
      </c>
      <c r="G90" s="7">
        <v>185206825</v>
      </c>
      <c r="H90" s="7">
        <v>265551941</v>
      </c>
      <c r="I90" s="3">
        <v>136477478.41999999</v>
      </c>
      <c r="J90" s="3">
        <v>265546841</v>
      </c>
      <c r="K90" s="7">
        <f t="shared" si="32"/>
        <v>99.99807947176707</v>
      </c>
      <c r="L90" s="17">
        <v>220499200</v>
      </c>
      <c r="M90" s="17">
        <v>190818200</v>
      </c>
      <c r="N90" s="16">
        <v>53277600</v>
      </c>
      <c r="O90" s="7">
        <f t="shared" si="33"/>
        <v>82.439824603135577</v>
      </c>
      <c r="P90" s="40">
        <f t="shared" si="34"/>
        <v>83.035896480500782</v>
      </c>
    </row>
    <row r="91" spans="1:16" x14ac:dyDescent="0.2">
      <c r="A91" s="39" t="s">
        <v>10</v>
      </c>
      <c r="B91" s="13" t="s">
        <v>11</v>
      </c>
      <c r="C91" s="7">
        <v>463706400</v>
      </c>
      <c r="D91" s="3">
        <v>422433500</v>
      </c>
      <c r="E91" s="3">
        <v>414584356.31</v>
      </c>
      <c r="F91" s="3">
        <f t="shared" ref="F91:F93" si="37">E91/D91*100</f>
        <v>98.141922056371001</v>
      </c>
      <c r="G91" s="7">
        <v>494254100</v>
      </c>
      <c r="H91" s="7">
        <v>491874600</v>
      </c>
      <c r="I91" s="3">
        <v>393280970.63999999</v>
      </c>
      <c r="J91" s="3">
        <v>491819300</v>
      </c>
      <c r="K91" s="7">
        <f t="shared" si="32"/>
        <v>99.988757297083438</v>
      </c>
      <c r="L91" s="16">
        <v>569368100</v>
      </c>
      <c r="M91" s="16">
        <v>569856700</v>
      </c>
      <c r="N91" s="16">
        <v>570035600</v>
      </c>
      <c r="O91" s="7">
        <f t="shared" si="33"/>
        <v>137.33468022470737</v>
      </c>
      <c r="P91" s="40">
        <f t="shared" si="34"/>
        <v>115.76774233951372</v>
      </c>
    </row>
    <row r="92" spans="1:16" x14ac:dyDescent="0.2">
      <c r="A92" s="39" t="s">
        <v>12</v>
      </c>
      <c r="B92" s="13" t="s">
        <v>13</v>
      </c>
      <c r="C92" s="7">
        <v>27310800</v>
      </c>
      <c r="D92" s="3">
        <v>26202700</v>
      </c>
      <c r="E92" s="3">
        <v>26119460</v>
      </c>
      <c r="F92" s="3">
        <f t="shared" si="37"/>
        <v>99.682322814061138</v>
      </c>
      <c r="G92" s="16">
        <v>25334300</v>
      </c>
      <c r="H92" s="3">
        <v>69362700</v>
      </c>
      <c r="I92" s="3">
        <v>21516790</v>
      </c>
      <c r="J92" s="3">
        <v>69362700</v>
      </c>
      <c r="K92" s="7">
        <f t="shared" si="32"/>
        <v>100</v>
      </c>
      <c r="L92" s="17">
        <v>24256300</v>
      </c>
      <c r="M92" s="17">
        <v>24256300</v>
      </c>
      <c r="N92" s="17">
        <v>24256300</v>
      </c>
      <c r="O92" s="7">
        <f t="shared" si="33"/>
        <v>92.866774427955249</v>
      </c>
      <c r="P92" s="40">
        <f t="shared" si="34"/>
        <v>34.970236164393832</v>
      </c>
    </row>
    <row r="93" spans="1:16" x14ac:dyDescent="0.2">
      <c r="A93" s="37" t="s">
        <v>14</v>
      </c>
      <c r="B93" s="13" t="s">
        <v>15</v>
      </c>
      <c r="C93" s="8">
        <v>0</v>
      </c>
      <c r="D93" s="3">
        <v>30417083.850000001</v>
      </c>
      <c r="E93" s="3">
        <v>30417083.850000001</v>
      </c>
      <c r="F93" s="2">
        <f t="shared" si="37"/>
        <v>100</v>
      </c>
      <c r="G93" s="8">
        <v>0</v>
      </c>
      <c r="H93" s="2">
        <v>16516000</v>
      </c>
      <c r="I93" s="2">
        <v>16465916.15</v>
      </c>
      <c r="J93" s="14">
        <v>16465916.15</v>
      </c>
      <c r="K93" s="7">
        <f t="shared" si="32"/>
        <v>99.696755570356018</v>
      </c>
      <c r="L93" s="8">
        <v>0</v>
      </c>
      <c r="M93" s="8">
        <v>0</v>
      </c>
      <c r="N93" s="8">
        <v>0</v>
      </c>
      <c r="O93" s="7">
        <f t="shared" si="33"/>
        <v>0</v>
      </c>
      <c r="P93" s="40">
        <f t="shared" si="34"/>
        <v>0</v>
      </c>
    </row>
    <row r="94" spans="1:16" ht="53.25" x14ac:dyDescent="0.2">
      <c r="A94" s="37" t="s">
        <v>16</v>
      </c>
      <c r="B94" s="13" t="s">
        <v>17</v>
      </c>
      <c r="C94" s="8">
        <v>0</v>
      </c>
      <c r="D94" s="8">
        <v>0</v>
      </c>
      <c r="E94" s="8">
        <v>0</v>
      </c>
      <c r="F94" s="2"/>
      <c r="G94" s="8">
        <v>0</v>
      </c>
      <c r="H94" s="8">
        <v>0</v>
      </c>
      <c r="I94" s="2">
        <v>8292.48</v>
      </c>
      <c r="J94" s="8">
        <v>8292.48</v>
      </c>
      <c r="K94" s="7"/>
      <c r="L94" s="8">
        <v>0</v>
      </c>
      <c r="M94" s="8">
        <v>0</v>
      </c>
      <c r="N94" s="8">
        <v>0</v>
      </c>
      <c r="O94" s="8"/>
      <c r="P94" s="38">
        <f t="shared" ref="P94" si="38">L94/J94*100</f>
        <v>0</v>
      </c>
    </row>
    <row r="95" spans="1:16" ht="33" thickBot="1" x14ac:dyDescent="0.25">
      <c r="A95" s="41" t="s">
        <v>18</v>
      </c>
      <c r="B95" s="42" t="s">
        <v>19</v>
      </c>
      <c r="C95" s="43">
        <v>0</v>
      </c>
      <c r="D95" s="44">
        <v>0</v>
      </c>
      <c r="E95" s="44">
        <v>-4866.45</v>
      </c>
      <c r="F95" s="45"/>
      <c r="G95" s="45">
        <v>0</v>
      </c>
      <c r="H95" s="45">
        <v>0</v>
      </c>
      <c r="I95" s="45">
        <v>-56631</v>
      </c>
      <c r="J95" s="45">
        <v>-56631</v>
      </c>
      <c r="K95" s="46"/>
      <c r="L95" s="43">
        <v>0</v>
      </c>
      <c r="M95" s="43">
        <v>0</v>
      </c>
      <c r="N95" s="43">
        <v>0</v>
      </c>
      <c r="O95" s="43">
        <f>L95/E95*100</f>
        <v>0</v>
      </c>
      <c r="P95" s="47">
        <f t="shared" si="34"/>
        <v>0</v>
      </c>
    </row>
    <row r="96" spans="1:16" ht="13.5" thickBot="1" x14ac:dyDescent="0.25">
      <c r="A96" s="48" t="s">
        <v>39</v>
      </c>
      <c r="B96" s="49"/>
      <c r="C96" s="49">
        <f>C5+C87</f>
        <v>1457211183</v>
      </c>
      <c r="D96" s="49">
        <f>D5+D87</f>
        <v>1509402773.6800001</v>
      </c>
      <c r="E96" s="49">
        <f>E5+E87</f>
        <v>1620095235.99</v>
      </c>
      <c r="F96" s="49">
        <f>E96/D96*100</f>
        <v>107.33352715658036</v>
      </c>
      <c r="G96" s="49">
        <f>G5+G87</f>
        <v>1558320871</v>
      </c>
      <c r="H96" s="49">
        <f>H5+H87</f>
        <v>1699830887</v>
      </c>
      <c r="I96" s="49">
        <f>I5+I87</f>
        <v>1329783121.98</v>
      </c>
      <c r="J96" s="49">
        <f>J5+J87</f>
        <v>1791089153.23</v>
      </c>
      <c r="K96" s="50">
        <f>J96/H96*100</f>
        <v>105.36866737320322</v>
      </c>
      <c r="L96" s="51">
        <f>L5+L87</f>
        <v>1774029056</v>
      </c>
      <c r="M96" s="52">
        <f>M5+M87</f>
        <v>1579900848</v>
      </c>
      <c r="N96" s="53">
        <f>N5+N87</f>
        <v>1481205090</v>
      </c>
      <c r="O96" s="54">
        <f>L96/E96*100</f>
        <v>109.50152908238971</v>
      </c>
      <c r="P96" s="55">
        <f>L96/J96*100</f>
        <v>99.047501504923176</v>
      </c>
    </row>
    <row r="101" spans="1:16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56"/>
      <c r="N102" s="9"/>
      <c r="O102" s="9"/>
      <c r="P102" s="9"/>
    </row>
    <row r="103" spans="1:16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5" spans="1:16" x14ac:dyDescent="0.2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6" x14ac:dyDescent="0.2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6" x14ac:dyDescent="0.2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</sheetData>
  <mergeCells count="7">
    <mergeCell ref="O2:P2"/>
    <mergeCell ref="L3:N3"/>
    <mergeCell ref="A1:P1"/>
    <mergeCell ref="C2:F2"/>
    <mergeCell ref="B2:B3"/>
    <mergeCell ref="A2:A3"/>
    <mergeCell ref="G2:K2"/>
  </mergeCells>
  <phoneticPr fontId="6" type="noConversion"/>
  <pageMargins left="0" right="0" top="0" bottom="0" header="0" footer="0"/>
  <pageSetup paperSize="8" scale="62" fitToHeight="0" orientation="landscape" horizontalDpi="300" verticalDpi="300" r:id="rId1"/>
  <headerFooter alignWithMargins="0"/>
  <ignoredErrors>
    <ignoredError sqref="C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Доходы бюджета</vt:lpstr>
      <vt:lpstr>__bookmark_5</vt:lpstr>
      <vt:lpstr>'Доходы бюджета'!Заголовки_для_печати</vt:lpstr>
      <vt:lpstr>'Доходы бюджета'!Область_печати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2023-12-19T07:23:29Z</cp:lastPrinted>
  <dcterms:created xsi:type="dcterms:W3CDTF">2022-01-18T04:27:31Z</dcterms:created>
  <dcterms:modified xsi:type="dcterms:W3CDTF">2023-12-20T07:46:03Z</dcterms:modified>
</cp:coreProperties>
</file>