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8.12\почта\Для размещения на сайте\Аналитические материалы\п.10.1\"/>
    </mc:Choice>
  </mc:AlternateContent>
  <xr:revisionPtr revIDLastSave="0" documentId="13_ncr:1_{809140ED-1AB8-48D0-A4C5-334DD7920C1A}" xr6:coauthVersionLast="43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ходы бюджета" sheetId="1" r:id="rId1"/>
  </sheets>
  <definedNames>
    <definedName name="__bookmark_13">#REF!</definedName>
    <definedName name="__bookmark_14">#REF!</definedName>
    <definedName name="__bookmark_18">#REF!</definedName>
    <definedName name="__bookmark_19">#REF!</definedName>
    <definedName name="__bookmark_2">'Доходы бюджета'!#REF!</definedName>
    <definedName name="__bookmark_20">#REF!</definedName>
    <definedName name="__bookmark_21">#REF!</definedName>
    <definedName name="__bookmark_22">#REF!</definedName>
    <definedName name="__bookmark_23">#REF!</definedName>
    <definedName name="__bookmark_24">#REF!</definedName>
    <definedName name="__bookmark_5">'Доходы бюджета'!$A$3:$E$207</definedName>
    <definedName name="_xlnm.Print_Titles" localSheetId="0">'Доходы бюджета'!$3:$4</definedName>
    <definedName name="_xlnm.Print_Area" localSheetId="0">'Доходы бюджета'!$A$1:$P$209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6" i="1" l="1"/>
  <c r="H156" i="1"/>
  <c r="I156" i="1"/>
  <c r="J156" i="1"/>
  <c r="E156" i="1"/>
  <c r="D156" i="1"/>
  <c r="C156" i="1"/>
  <c r="L140" i="1"/>
  <c r="P140" i="1" s="1"/>
  <c r="L24" i="1"/>
  <c r="N55" i="1"/>
  <c r="N54" i="1"/>
  <c r="N53" i="1" s="1"/>
  <c r="L55" i="1"/>
  <c r="L57" i="1"/>
  <c r="N206" i="1"/>
  <c r="M206" i="1"/>
  <c r="M205" i="1" s="1"/>
  <c r="L206" i="1"/>
  <c r="N205" i="1"/>
  <c r="L205" i="1"/>
  <c r="O205" i="1" s="1"/>
  <c r="N202" i="1"/>
  <c r="N201" i="1" s="1"/>
  <c r="N200" i="1" s="1"/>
  <c r="M202" i="1"/>
  <c r="M201" i="1"/>
  <c r="M200" i="1" s="1"/>
  <c r="M199" i="1" s="1"/>
  <c r="L202" i="1"/>
  <c r="N199" i="1"/>
  <c r="L201" i="1"/>
  <c r="L200" i="1"/>
  <c r="L199" i="1" s="1"/>
  <c r="N197" i="1"/>
  <c r="M197" i="1"/>
  <c r="M196" i="1" s="1"/>
  <c r="L197" i="1"/>
  <c r="N196" i="1"/>
  <c r="L196" i="1"/>
  <c r="N194" i="1"/>
  <c r="M194" i="1"/>
  <c r="L194" i="1"/>
  <c r="N191" i="1"/>
  <c r="M191" i="1"/>
  <c r="L191" i="1"/>
  <c r="N185" i="1"/>
  <c r="M185" i="1"/>
  <c r="M174" i="1" s="1"/>
  <c r="L185" i="1"/>
  <c r="N183" i="1"/>
  <c r="M183" i="1"/>
  <c r="L183" i="1"/>
  <c r="M181" i="1"/>
  <c r="N181" i="1"/>
  <c r="L181" i="1"/>
  <c r="L174" i="1" s="1"/>
  <c r="N190" i="1"/>
  <c r="N189" i="1" s="1"/>
  <c r="J170" i="1"/>
  <c r="I170" i="1"/>
  <c r="H170" i="1"/>
  <c r="G170" i="1"/>
  <c r="E170" i="1"/>
  <c r="D170" i="1"/>
  <c r="C170" i="1"/>
  <c r="M170" i="1"/>
  <c r="L170" i="1"/>
  <c r="L173" i="1"/>
  <c r="N166" i="1"/>
  <c r="M166" i="1"/>
  <c r="L166" i="1"/>
  <c r="N164" i="1"/>
  <c r="M164" i="1"/>
  <c r="L164" i="1"/>
  <c r="P164" i="1" s="1"/>
  <c r="N168" i="1"/>
  <c r="N158" i="1"/>
  <c r="M158" i="1"/>
  <c r="L158" i="1"/>
  <c r="N154" i="1"/>
  <c r="M154" i="1"/>
  <c r="N150" i="1"/>
  <c r="M150" i="1"/>
  <c r="L150" i="1"/>
  <c r="N152" i="1"/>
  <c r="M152" i="1"/>
  <c r="N148" i="1"/>
  <c r="N147" i="1" s="1"/>
  <c r="M148" i="1"/>
  <c r="L148" i="1"/>
  <c r="N140" i="1"/>
  <c r="N141" i="1"/>
  <c r="M141" i="1"/>
  <c r="M140" i="1" s="1"/>
  <c r="L141" i="1"/>
  <c r="O141" i="1" s="1"/>
  <c r="N145" i="1"/>
  <c r="M145" i="1"/>
  <c r="L145" i="1"/>
  <c r="N143" i="1"/>
  <c r="M143" i="1"/>
  <c r="L143" i="1"/>
  <c r="O143" i="1" s="1"/>
  <c r="J145" i="1"/>
  <c r="I145" i="1"/>
  <c r="H145" i="1"/>
  <c r="G145" i="1"/>
  <c r="E145" i="1"/>
  <c r="D145" i="1"/>
  <c r="C145" i="1"/>
  <c r="N134" i="1"/>
  <c r="N132" i="1"/>
  <c r="M134" i="1"/>
  <c r="M132" i="1"/>
  <c r="M131" i="1" s="1"/>
  <c r="L134" i="1"/>
  <c r="L132" i="1"/>
  <c r="L137" i="1"/>
  <c r="N136" i="1"/>
  <c r="N131" i="1" s="1"/>
  <c r="M136" i="1"/>
  <c r="L136" i="1"/>
  <c r="L129" i="1"/>
  <c r="L123" i="1"/>
  <c r="N129" i="1"/>
  <c r="M129" i="1"/>
  <c r="N125" i="1"/>
  <c r="M126" i="1"/>
  <c r="L126" i="1"/>
  <c r="L125" i="1" s="1"/>
  <c r="M125" i="1"/>
  <c r="N123" i="1"/>
  <c r="M123" i="1"/>
  <c r="N121" i="1"/>
  <c r="M121" i="1"/>
  <c r="L121" i="1"/>
  <c r="N119" i="1"/>
  <c r="M119" i="1"/>
  <c r="M118" i="1" s="1"/>
  <c r="L119" i="1"/>
  <c r="N118" i="1"/>
  <c r="L118" i="1"/>
  <c r="N116" i="1"/>
  <c r="M116" i="1"/>
  <c r="L116" i="1"/>
  <c r="N114" i="1"/>
  <c r="M114" i="1"/>
  <c r="L114" i="1"/>
  <c r="N112" i="1"/>
  <c r="M112" i="1"/>
  <c r="L112" i="1"/>
  <c r="N109" i="1"/>
  <c r="M109" i="1"/>
  <c r="L109" i="1"/>
  <c r="N107" i="1"/>
  <c r="M107" i="1"/>
  <c r="L107" i="1"/>
  <c r="N105" i="1"/>
  <c r="M105" i="1"/>
  <c r="L105" i="1"/>
  <c r="N103" i="1"/>
  <c r="M103" i="1"/>
  <c r="L103" i="1"/>
  <c r="N101" i="1"/>
  <c r="M101" i="1"/>
  <c r="L101" i="1"/>
  <c r="N99" i="1"/>
  <c r="M99" i="1"/>
  <c r="L99" i="1"/>
  <c r="N97" i="1"/>
  <c r="M97" i="1"/>
  <c r="L97" i="1"/>
  <c r="L94" i="1"/>
  <c r="N94" i="1"/>
  <c r="M94" i="1"/>
  <c r="N92" i="1"/>
  <c r="N89" i="1" s="1"/>
  <c r="N88" i="1" s="1"/>
  <c r="M92" i="1"/>
  <c r="L92" i="1"/>
  <c r="P92" i="1" s="1"/>
  <c r="N90" i="1"/>
  <c r="M90" i="1"/>
  <c r="M89" i="1" s="1"/>
  <c r="M88" i="1" s="1"/>
  <c r="L90" i="1"/>
  <c r="N86" i="1"/>
  <c r="M86" i="1"/>
  <c r="M85" i="1" s="1"/>
  <c r="L86" i="1"/>
  <c r="N85" i="1"/>
  <c r="L85" i="1"/>
  <c r="N83" i="1"/>
  <c r="N82" i="1" s="1"/>
  <c r="M83" i="1"/>
  <c r="M82" i="1"/>
  <c r="M81" i="1" s="1"/>
  <c r="L83" i="1"/>
  <c r="L82" i="1" s="1"/>
  <c r="N81" i="1"/>
  <c r="L81" i="1"/>
  <c r="N79" i="1"/>
  <c r="M79" i="1"/>
  <c r="M78" i="1" s="1"/>
  <c r="M77" i="1"/>
  <c r="L79" i="1"/>
  <c r="N78" i="1"/>
  <c r="N77" i="1" s="1"/>
  <c r="L78" i="1"/>
  <c r="L77" i="1" s="1"/>
  <c r="N73" i="1"/>
  <c r="N70" i="1" s="1"/>
  <c r="N69" i="1" s="1"/>
  <c r="M73" i="1"/>
  <c r="M70" i="1"/>
  <c r="M69" i="1" s="1"/>
  <c r="L73" i="1"/>
  <c r="N67" i="1"/>
  <c r="M67" i="1"/>
  <c r="L67" i="1"/>
  <c r="N65" i="1"/>
  <c r="N64" i="1" s="1"/>
  <c r="M65" i="1"/>
  <c r="M64" i="1" s="1"/>
  <c r="L65" i="1"/>
  <c r="L64" i="1"/>
  <c r="N62" i="1"/>
  <c r="M62" i="1"/>
  <c r="M61" i="1"/>
  <c r="L62" i="1"/>
  <c r="N61" i="1"/>
  <c r="L61" i="1"/>
  <c r="N59" i="1"/>
  <c r="M59" i="1"/>
  <c r="L59" i="1"/>
  <c r="N57" i="1"/>
  <c r="M57" i="1"/>
  <c r="M55" i="1" s="1"/>
  <c r="M54" i="1" s="1"/>
  <c r="N51" i="1"/>
  <c r="M51" i="1"/>
  <c r="L51" i="1"/>
  <c r="N49" i="1"/>
  <c r="N48" i="1"/>
  <c r="M49" i="1"/>
  <c r="L49" i="1"/>
  <c r="M48" i="1"/>
  <c r="N46" i="1"/>
  <c r="N45" i="1"/>
  <c r="M46" i="1"/>
  <c r="M45" i="1"/>
  <c r="L46" i="1"/>
  <c r="L45" i="1"/>
  <c r="N43" i="1"/>
  <c r="M43" i="1"/>
  <c r="L43" i="1"/>
  <c r="N41" i="1"/>
  <c r="N40" i="1" s="1"/>
  <c r="M41" i="1"/>
  <c r="M40" i="1" s="1"/>
  <c r="L41" i="1"/>
  <c r="L40" i="1"/>
  <c r="N38" i="1"/>
  <c r="N37" i="1" s="1"/>
  <c r="M38" i="1"/>
  <c r="M37" i="1" s="1"/>
  <c r="L38" i="1"/>
  <c r="L37" i="1"/>
  <c r="N31" i="1"/>
  <c r="M31" i="1"/>
  <c r="L31" i="1"/>
  <c r="N35" i="1"/>
  <c r="M35" i="1"/>
  <c r="L35" i="1"/>
  <c r="N33" i="1"/>
  <c r="M33" i="1"/>
  <c r="L33" i="1"/>
  <c r="P8" i="1"/>
  <c r="P9" i="1"/>
  <c r="P10" i="1"/>
  <c r="P11" i="1"/>
  <c r="P15" i="1"/>
  <c r="P16" i="1"/>
  <c r="P17" i="1"/>
  <c r="P19" i="1"/>
  <c r="P20" i="1"/>
  <c r="P21" i="1"/>
  <c r="P25" i="1"/>
  <c r="P26" i="1"/>
  <c r="P28" i="1"/>
  <c r="P32" i="1"/>
  <c r="P34" i="1"/>
  <c r="P36" i="1"/>
  <c r="P39" i="1"/>
  <c r="P41" i="1"/>
  <c r="P42" i="1"/>
  <c r="P43" i="1"/>
  <c r="P44" i="1"/>
  <c r="P49" i="1"/>
  <c r="P50" i="1"/>
  <c r="P51" i="1"/>
  <c r="P52" i="1"/>
  <c r="P56" i="1"/>
  <c r="P58" i="1"/>
  <c r="P60" i="1"/>
  <c r="P63" i="1"/>
  <c r="P66" i="1"/>
  <c r="P68" i="1"/>
  <c r="P71" i="1"/>
  <c r="P72" i="1"/>
  <c r="P74" i="1"/>
  <c r="P75" i="1"/>
  <c r="P80" i="1"/>
  <c r="P84" i="1"/>
  <c r="P87" i="1"/>
  <c r="P91" i="1"/>
  <c r="P93" i="1"/>
  <c r="P95" i="1"/>
  <c r="P96" i="1"/>
  <c r="P98" i="1"/>
  <c r="P102" i="1"/>
  <c r="P103" i="1"/>
  <c r="P104" i="1"/>
  <c r="P106" i="1"/>
  <c r="P110" i="1"/>
  <c r="P111" i="1"/>
  <c r="P113" i="1"/>
  <c r="P117" i="1"/>
  <c r="P120" i="1"/>
  <c r="P122" i="1"/>
  <c r="P127" i="1"/>
  <c r="P128" i="1"/>
  <c r="P137" i="1"/>
  <c r="P141" i="1"/>
  <c r="P142" i="1"/>
  <c r="P143" i="1"/>
  <c r="P144" i="1"/>
  <c r="P149" i="1"/>
  <c r="P151" i="1"/>
  <c r="P153" i="1"/>
  <c r="P155" i="1"/>
  <c r="P159" i="1"/>
  <c r="P161" i="1"/>
  <c r="P163" i="1"/>
  <c r="P165" i="1"/>
  <c r="P167" i="1"/>
  <c r="P169" i="1"/>
  <c r="P176" i="1"/>
  <c r="P178" i="1"/>
  <c r="P180" i="1"/>
  <c r="P182" i="1"/>
  <c r="P188" i="1"/>
  <c r="P190" i="1"/>
  <c r="P193" i="1"/>
  <c r="P195" i="1"/>
  <c r="P198" i="1"/>
  <c r="P207" i="1"/>
  <c r="O8" i="1"/>
  <c r="O9" i="1"/>
  <c r="O10" i="1"/>
  <c r="O11" i="1"/>
  <c r="O15" i="1"/>
  <c r="O16" i="1"/>
  <c r="O17" i="1"/>
  <c r="O19" i="1"/>
  <c r="O20" i="1"/>
  <c r="O21" i="1"/>
  <c r="O23" i="1"/>
  <c r="O25" i="1"/>
  <c r="O26" i="1"/>
  <c r="O28" i="1"/>
  <c r="O29" i="1"/>
  <c r="O30" i="1"/>
  <c r="O32" i="1"/>
  <c r="O34" i="1"/>
  <c r="O36" i="1"/>
  <c r="O39" i="1"/>
  <c r="O42" i="1"/>
  <c r="O44" i="1"/>
  <c r="O47" i="1"/>
  <c r="O50" i="1"/>
  <c r="O52" i="1"/>
  <c r="O56" i="1"/>
  <c r="O60" i="1"/>
  <c r="O63" i="1"/>
  <c r="O66" i="1"/>
  <c r="O68" i="1"/>
  <c r="O71" i="1"/>
  <c r="O72" i="1"/>
  <c r="O74" i="1"/>
  <c r="O75" i="1"/>
  <c r="O80" i="1"/>
  <c r="O84" i="1"/>
  <c r="O87" i="1"/>
  <c r="O91" i="1"/>
  <c r="O92" i="1"/>
  <c r="O93" i="1"/>
  <c r="O95" i="1"/>
  <c r="O98" i="1"/>
  <c r="O101" i="1"/>
  <c r="O102" i="1"/>
  <c r="O103" i="1"/>
  <c r="O104" i="1"/>
  <c r="O105" i="1"/>
  <c r="O106" i="1"/>
  <c r="O110" i="1"/>
  <c r="O111" i="1"/>
  <c r="O112" i="1"/>
  <c r="O113" i="1"/>
  <c r="O114" i="1"/>
  <c r="O115" i="1"/>
  <c r="O116" i="1"/>
  <c r="O117" i="1"/>
  <c r="O118" i="1"/>
  <c r="O120" i="1"/>
  <c r="O122" i="1"/>
  <c r="O127" i="1"/>
  <c r="O128" i="1"/>
  <c r="O130" i="1"/>
  <c r="O137" i="1"/>
  <c r="O142" i="1"/>
  <c r="O144" i="1"/>
  <c r="O150" i="1"/>
  <c r="O151" i="1"/>
  <c r="O152" i="1"/>
  <c r="O153" i="1"/>
  <c r="O154" i="1"/>
  <c r="O155" i="1"/>
  <c r="O160" i="1"/>
  <c r="O161" i="1"/>
  <c r="O162" i="1"/>
  <c r="O163" i="1"/>
  <c r="O167" i="1"/>
  <c r="O168" i="1"/>
  <c r="O169" i="1"/>
  <c r="O175" i="1"/>
  <c r="O176" i="1"/>
  <c r="O177" i="1"/>
  <c r="O178" i="1"/>
  <c r="O179" i="1"/>
  <c r="O180" i="1"/>
  <c r="O183" i="1"/>
  <c r="O184" i="1"/>
  <c r="O186" i="1"/>
  <c r="O187" i="1"/>
  <c r="O188" i="1"/>
  <c r="O189" i="1"/>
  <c r="O190" i="1"/>
  <c r="O191" i="1"/>
  <c r="O192" i="1"/>
  <c r="O193" i="1"/>
  <c r="O195" i="1"/>
  <c r="O197" i="1"/>
  <c r="O198" i="1"/>
  <c r="O202" i="1"/>
  <c r="O203" i="1"/>
  <c r="O204" i="1"/>
  <c r="O206" i="1"/>
  <c r="O207" i="1"/>
  <c r="N27" i="1"/>
  <c r="M27" i="1"/>
  <c r="L27" i="1"/>
  <c r="L23" i="1" s="1"/>
  <c r="L22" i="1" s="1"/>
  <c r="N24" i="1"/>
  <c r="N23" i="1" s="1"/>
  <c r="N22" i="1" s="1"/>
  <c r="M24" i="1"/>
  <c r="N20" i="1"/>
  <c r="M20" i="1"/>
  <c r="L20" i="1"/>
  <c r="N18" i="1"/>
  <c r="M18" i="1"/>
  <c r="L18" i="1"/>
  <c r="P18" i="1" s="1"/>
  <c r="N16" i="1"/>
  <c r="M16" i="1"/>
  <c r="M13" i="1" s="1"/>
  <c r="M12" i="1" s="1"/>
  <c r="L16" i="1"/>
  <c r="N14" i="1"/>
  <c r="M14" i="1"/>
  <c r="L14" i="1"/>
  <c r="L13" i="1" s="1"/>
  <c r="N7" i="1"/>
  <c r="N6" i="1"/>
  <c r="M7" i="1"/>
  <c r="M6" i="1"/>
  <c r="L7" i="1"/>
  <c r="L6" i="1"/>
  <c r="O200" i="1"/>
  <c r="O185" i="1"/>
  <c r="O166" i="1"/>
  <c r="P126" i="1"/>
  <c r="O55" i="1"/>
  <c r="P40" i="1"/>
  <c r="O33" i="1"/>
  <c r="N13" i="1"/>
  <c r="N12" i="1" s="1"/>
  <c r="O174" i="1"/>
  <c r="J129" i="1"/>
  <c r="J123" i="1"/>
  <c r="J126" i="1"/>
  <c r="J125" i="1" s="1"/>
  <c r="J121" i="1"/>
  <c r="J119" i="1"/>
  <c r="J118" i="1"/>
  <c r="P118" i="1" s="1"/>
  <c r="J116" i="1"/>
  <c r="P116" i="1" s="1"/>
  <c r="J114" i="1"/>
  <c r="K114" i="1" s="1"/>
  <c r="J112" i="1"/>
  <c r="P112" i="1" s="1"/>
  <c r="J109" i="1"/>
  <c r="K109" i="1" s="1"/>
  <c r="J107" i="1"/>
  <c r="J105" i="1"/>
  <c r="K105" i="1" s="1"/>
  <c r="J103" i="1"/>
  <c r="J101" i="1"/>
  <c r="K101" i="1" s="1"/>
  <c r="J97" i="1"/>
  <c r="J94" i="1"/>
  <c r="K94" i="1" s="1"/>
  <c r="J92" i="1"/>
  <c r="J90" i="1"/>
  <c r="J206" i="1"/>
  <c r="J205" i="1"/>
  <c r="P205" i="1" s="1"/>
  <c r="J202" i="1"/>
  <c r="J201" i="1"/>
  <c r="J200" i="1" s="1"/>
  <c r="J199" i="1" s="1"/>
  <c r="J197" i="1"/>
  <c r="J194" i="1"/>
  <c r="K194" i="1"/>
  <c r="J192" i="1"/>
  <c r="P192" i="1" s="1"/>
  <c r="K190" i="1"/>
  <c r="K188" i="1"/>
  <c r="J185" i="1"/>
  <c r="J183" i="1"/>
  <c r="J189" i="1"/>
  <c r="K189" i="1" s="1"/>
  <c r="J187" i="1"/>
  <c r="K187" i="1" s="1"/>
  <c r="J181" i="1"/>
  <c r="K181" i="1" s="1"/>
  <c r="J179" i="1"/>
  <c r="J177" i="1"/>
  <c r="J175" i="1"/>
  <c r="J172" i="1"/>
  <c r="J168" i="1"/>
  <c r="J166" i="1"/>
  <c r="K166" i="1" s="1"/>
  <c r="J164" i="1"/>
  <c r="K164" i="1" s="1"/>
  <c r="J162" i="1"/>
  <c r="K162" i="1" s="1"/>
  <c r="J160" i="1"/>
  <c r="K160" i="1" s="1"/>
  <c r="J158" i="1"/>
  <c r="K158" i="1" s="1"/>
  <c r="J154" i="1"/>
  <c r="J152" i="1"/>
  <c r="J150" i="1"/>
  <c r="K150" i="1"/>
  <c r="J148" i="1"/>
  <c r="P148" i="1" s="1"/>
  <c r="J147" i="1"/>
  <c r="J143" i="1"/>
  <c r="K143" i="1"/>
  <c r="J141" i="1"/>
  <c r="K198" i="1"/>
  <c r="K195" i="1"/>
  <c r="K193" i="1"/>
  <c r="K182" i="1"/>
  <c r="K180" i="1"/>
  <c r="K178" i="1"/>
  <c r="K176" i="1"/>
  <c r="K173" i="1"/>
  <c r="K172" i="1"/>
  <c r="K169" i="1"/>
  <c r="K167" i="1"/>
  <c r="K165" i="1"/>
  <c r="K163" i="1"/>
  <c r="K161" i="1"/>
  <c r="K159" i="1"/>
  <c r="K155" i="1"/>
  <c r="K153" i="1"/>
  <c r="K151" i="1"/>
  <c r="K149" i="1"/>
  <c r="K144" i="1"/>
  <c r="K142" i="1"/>
  <c r="K137" i="1"/>
  <c r="K128" i="1"/>
  <c r="K127" i="1"/>
  <c r="K122" i="1"/>
  <c r="K117" i="1"/>
  <c r="K115" i="1"/>
  <c r="K113" i="1"/>
  <c r="K110" i="1"/>
  <c r="K108" i="1"/>
  <c r="K106" i="1"/>
  <c r="K104" i="1"/>
  <c r="K102" i="1"/>
  <c r="K98" i="1"/>
  <c r="K96" i="1"/>
  <c r="K95" i="1"/>
  <c r="K93" i="1"/>
  <c r="K91" i="1"/>
  <c r="K87" i="1"/>
  <c r="K84" i="1"/>
  <c r="K80" i="1"/>
  <c r="K74" i="1"/>
  <c r="K72" i="1"/>
  <c r="K71" i="1"/>
  <c r="K69" i="1"/>
  <c r="K68" i="1"/>
  <c r="K66" i="1"/>
  <c r="K60" i="1"/>
  <c r="K58" i="1"/>
  <c r="K56" i="1"/>
  <c r="K52" i="1"/>
  <c r="K50" i="1"/>
  <c r="K44" i="1"/>
  <c r="K42" i="1"/>
  <c r="K39" i="1"/>
  <c r="K36" i="1"/>
  <c r="K34" i="1"/>
  <c r="K28" i="1"/>
  <c r="K25" i="1"/>
  <c r="K21" i="1"/>
  <c r="K19" i="1"/>
  <c r="K17" i="1"/>
  <c r="K15" i="1"/>
  <c r="K11" i="1"/>
  <c r="K10" i="1"/>
  <c r="K9" i="1"/>
  <c r="K8" i="1"/>
  <c r="J134" i="1"/>
  <c r="J136" i="1"/>
  <c r="K136" i="1" s="1"/>
  <c r="J132" i="1"/>
  <c r="J131" i="1"/>
  <c r="J86" i="1"/>
  <c r="P86" i="1" s="1"/>
  <c r="K86" i="1"/>
  <c r="J85" i="1"/>
  <c r="K85" i="1"/>
  <c r="J83" i="1"/>
  <c r="P83" i="1" s="1"/>
  <c r="K83" i="1"/>
  <c r="J82" i="1"/>
  <c r="J81" i="1"/>
  <c r="K81" i="1" s="1"/>
  <c r="J79" i="1"/>
  <c r="J78" i="1"/>
  <c r="J73" i="1"/>
  <c r="P73" i="1" s="1"/>
  <c r="I73" i="1"/>
  <c r="H73" i="1"/>
  <c r="K73" i="1" s="1"/>
  <c r="G73" i="1"/>
  <c r="J70" i="1"/>
  <c r="J69" i="1" s="1"/>
  <c r="J67" i="1"/>
  <c r="J65" i="1"/>
  <c r="J62" i="1"/>
  <c r="J59" i="1"/>
  <c r="J57" i="1"/>
  <c r="P57" i="1" s="1"/>
  <c r="J55" i="1"/>
  <c r="J54" i="1" s="1"/>
  <c r="J51" i="1"/>
  <c r="J49" i="1"/>
  <c r="J46" i="1"/>
  <c r="J43" i="1"/>
  <c r="J41" i="1"/>
  <c r="J40" i="1"/>
  <c r="J38" i="1"/>
  <c r="P38" i="1" s="1"/>
  <c r="J35" i="1"/>
  <c r="P35" i="1" s="1"/>
  <c r="J33" i="1"/>
  <c r="J31" i="1"/>
  <c r="P31" i="1" s="1"/>
  <c r="J27" i="1"/>
  <c r="J24" i="1"/>
  <c r="J20" i="1"/>
  <c r="J18" i="1"/>
  <c r="J16" i="1"/>
  <c r="J14" i="1"/>
  <c r="J13" i="1" s="1"/>
  <c r="J12" i="1" s="1"/>
  <c r="J7" i="1"/>
  <c r="J6" i="1" s="1"/>
  <c r="J45" i="1"/>
  <c r="J48" i="1"/>
  <c r="K48" i="1" s="1"/>
  <c r="K70" i="1"/>
  <c r="K82" i="1"/>
  <c r="K148" i="1"/>
  <c r="K197" i="1"/>
  <c r="J140" i="1"/>
  <c r="J191" i="1"/>
  <c r="K191" i="1" s="1"/>
  <c r="J89" i="1"/>
  <c r="J88" i="1" s="1"/>
  <c r="K192" i="1"/>
  <c r="K140" i="1"/>
  <c r="K141" i="1"/>
  <c r="J37" i="1"/>
  <c r="G194" i="1"/>
  <c r="G192" i="1"/>
  <c r="G191" i="1" s="1"/>
  <c r="G185" i="1"/>
  <c r="G183" i="1"/>
  <c r="G189" i="1"/>
  <c r="G187" i="1"/>
  <c r="G181" i="1"/>
  <c r="G179" i="1"/>
  <c r="G177" i="1"/>
  <c r="E174" i="1"/>
  <c r="D174" i="1"/>
  <c r="G175" i="1"/>
  <c r="G174" i="1"/>
  <c r="G173" i="1"/>
  <c r="G172" i="1"/>
  <c r="G168" i="1"/>
  <c r="G166" i="1"/>
  <c r="G164" i="1"/>
  <c r="G162" i="1"/>
  <c r="G160" i="1"/>
  <c r="G158" i="1"/>
  <c r="G154" i="1"/>
  <c r="G152" i="1"/>
  <c r="G150" i="1"/>
  <c r="G148" i="1"/>
  <c r="G143" i="1"/>
  <c r="G141" i="1"/>
  <c r="G140" i="1" s="1"/>
  <c r="I126" i="1"/>
  <c r="I125" i="1" s="1"/>
  <c r="H126" i="1"/>
  <c r="H125" i="1" s="1"/>
  <c r="G126" i="1"/>
  <c r="G125" i="1"/>
  <c r="I121" i="1"/>
  <c r="H121" i="1"/>
  <c r="H118" i="1" s="1"/>
  <c r="I119" i="1"/>
  <c r="H119" i="1"/>
  <c r="I118" i="1"/>
  <c r="K118" i="1"/>
  <c r="I116" i="1"/>
  <c r="H116" i="1"/>
  <c r="K116" i="1" s="1"/>
  <c r="I114" i="1"/>
  <c r="H114" i="1"/>
  <c r="I112" i="1"/>
  <c r="H112" i="1"/>
  <c r="K112" i="1" s="1"/>
  <c r="I107" i="1"/>
  <c r="H107" i="1"/>
  <c r="K107" i="1"/>
  <c r="I103" i="1"/>
  <c r="H103" i="1"/>
  <c r="K103" i="1" s="1"/>
  <c r="I101" i="1"/>
  <c r="H101" i="1"/>
  <c r="G134" i="1"/>
  <c r="G132" i="1"/>
  <c r="G137" i="1"/>
  <c r="G136" i="1" s="1"/>
  <c r="G119" i="1"/>
  <c r="G123" i="1"/>
  <c r="G121" i="1"/>
  <c r="G129" i="1"/>
  <c r="G116" i="1"/>
  <c r="G114" i="1"/>
  <c r="I105" i="1"/>
  <c r="H105" i="1"/>
  <c r="G105" i="1"/>
  <c r="I109" i="1"/>
  <c r="H109" i="1"/>
  <c r="G109" i="1"/>
  <c r="F111" i="1"/>
  <c r="G112" i="1"/>
  <c r="G107" i="1"/>
  <c r="G103" i="1"/>
  <c r="G101" i="1"/>
  <c r="G97" i="1"/>
  <c r="G94" i="1"/>
  <c r="G92" i="1"/>
  <c r="G90" i="1"/>
  <c r="G89" i="1" s="1"/>
  <c r="G197" i="1"/>
  <c r="G196" i="1" s="1"/>
  <c r="G202" i="1"/>
  <c r="G201" i="1" s="1"/>
  <c r="G200" i="1"/>
  <c r="G199" i="1" s="1"/>
  <c r="I97" i="1"/>
  <c r="H97" i="1"/>
  <c r="K97" i="1"/>
  <c r="I94" i="1"/>
  <c r="H94" i="1"/>
  <c r="I92" i="1"/>
  <c r="I89" i="1" s="1"/>
  <c r="I88" i="1" s="1"/>
  <c r="H92" i="1"/>
  <c r="K92" i="1"/>
  <c r="I90" i="1"/>
  <c r="H90" i="1"/>
  <c r="H89" i="1" s="1"/>
  <c r="H88" i="1" s="1"/>
  <c r="K88" i="1" s="1"/>
  <c r="H55" i="1"/>
  <c r="K55" i="1"/>
  <c r="G55" i="1"/>
  <c r="G51" i="1"/>
  <c r="G49" i="1"/>
  <c r="G48" i="1"/>
  <c r="G43" i="1"/>
  <c r="G41" i="1"/>
  <c r="G40" i="1" s="1"/>
  <c r="G38" i="1"/>
  <c r="G35" i="1"/>
  <c r="G33" i="1"/>
  <c r="G31" i="1"/>
  <c r="G27" i="1"/>
  <c r="G24" i="1"/>
  <c r="G23" i="1"/>
  <c r="G22" i="1" s="1"/>
  <c r="G20" i="1"/>
  <c r="G18" i="1"/>
  <c r="G16" i="1"/>
  <c r="G14" i="1"/>
  <c r="G86" i="1"/>
  <c r="G85" i="1" s="1"/>
  <c r="G84" i="1"/>
  <c r="G83" i="1" s="1"/>
  <c r="G82" i="1" s="1"/>
  <c r="G81" i="1" s="1"/>
  <c r="G79" i="1"/>
  <c r="G78" i="1"/>
  <c r="G77" i="1" s="1"/>
  <c r="G70" i="1"/>
  <c r="G69" i="1" s="1"/>
  <c r="G67" i="1"/>
  <c r="G64" i="1" s="1"/>
  <c r="G65" i="1"/>
  <c r="G59" i="1"/>
  <c r="G54" i="1" s="1"/>
  <c r="G57" i="1"/>
  <c r="G46" i="1"/>
  <c r="G45" i="1" s="1"/>
  <c r="G7" i="1"/>
  <c r="G6" i="1" s="1"/>
  <c r="G37" i="1"/>
  <c r="G13" i="1"/>
  <c r="G12" i="1" s="1"/>
  <c r="K126" i="1"/>
  <c r="G53" i="1"/>
  <c r="K89" i="1"/>
  <c r="I7" i="1"/>
  <c r="I59" i="1"/>
  <c r="H59" i="1"/>
  <c r="K59" i="1"/>
  <c r="I57" i="1"/>
  <c r="H57" i="1"/>
  <c r="H54" i="1" s="1"/>
  <c r="I55" i="1"/>
  <c r="I54" i="1"/>
  <c r="I53" i="1" s="1"/>
  <c r="E57" i="1"/>
  <c r="D57" i="1"/>
  <c r="C57" i="1"/>
  <c r="E158" i="1"/>
  <c r="D158" i="1"/>
  <c r="C158" i="1"/>
  <c r="I185" i="1"/>
  <c r="H185" i="1"/>
  <c r="I183" i="1"/>
  <c r="I174" i="1" s="1"/>
  <c r="H183" i="1"/>
  <c r="H174" i="1" s="1"/>
  <c r="E194" i="1"/>
  <c r="D194" i="1"/>
  <c r="E197" i="1"/>
  <c r="D197" i="1"/>
  <c r="E196" i="1"/>
  <c r="O196" i="1" s="1"/>
  <c r="D196" i="1"/>
  <c r="E202" i="1"/>
  <c r="E201" i="1"/>
  <c r="E200" i="1" s="1"/>
  <c r="E199" i="1"/>
  <c r="D202" i="1"/>
  <c r="D201" i="1"/>
  <c r="D200" i="1" s="1"/>
  <c r="D199" i="1" s="1"/>
  <c r="I202" i="1"/>
  <c r="H202" i="1"/>
  <c r="I201" i="1"/>
  <c r="H201" i="1"/>
  <c r="I200" i="1"/>
  <c r="H200" i="1"/>
  <c r="H199" i="1" s="1"/>
  <c r="I199" i="1"/>
  <c r="I138" i="1"/>
  <c r="H138" i="1"/>
  <c r="C202" i="1"/>
  <c r="I147" i="1"/>
  <c r="H147" i="1"/>
  <c r="G147" i="1"/>
  <c r="E164" i="1"/>
  <c r="D164" i="1"/>
  <c r="C164" i="1"/>
  <c r="E148" i="1"/>
  <c r="E147" i="1" s="1"/>
  <c r="D148" i="1"/>
  <c r="D147" i="1" s="1"/>
  <c r="F147" i="1" s="1"/>
  <c r="C148" i="1"/>
  <c r="E132" i="1"/>
  <c r="E131" i="1" s="1"/>
  <c r="F131" i="1" s="1"/>
  <c r="D132" i="1"/>
  <c r="C132" i="1"/>
  <c r="I134" i="1"/>
  <c r="I131" i="1"/>
  <c r="H134" i="1"/>
  <c r="H131" i="1"/>
  <c r="I123" i="1"/>
  <c r="H123" i="1"/>
  <c r="I129" i="1"/>
  <c r="H129" i="1"/>
  <c r="E94" i="1"/>
  <c r="D94" i="1"/>
  <c r="C94" i="1"/>
  <c r="I51" i="1"/>
  <c r="I48" i="1" s="1"/>
  <c r="H51" i="1"/>
  <c r="K51" i="1"/>
  <c r="I49" i="1"/>
  <c r="H49" i="1"/>
  <c r="I46" i="1"/>
  <c r="H46" i="1"/>
  <c r="I45" i="1"/>
  <c r="H45" i="1"/>
  <c r="I43" i="1"/>
  <c r="H43" i="1"/>
  <c r="K43" i="1"/>
  <c r="I41" i="1"/>
  <c r="H41" i="1"/>
  <c r="I40" i="1"/>
  <c r="I38" i="1"/>
  <c r="I37" i="1" s="1"/>
  <c r="H38" i="1"/>
  <c r="K38" i="1"/>
  <c r="H35" i="1"/>
  <c r="K35" i="1" s="1"/>
  <c r="H33" i="1"/>
  <c r="K33" i="1" s="1"/>
  <c r="H31" i="1"/>
  <c r="H27" i="1"/>
  <c r="K27" i="1"/>
  <c r="H24" i="1"/>
  <c r="H20" i="1"/>
  <c r="K20" i="1" s="1"/>
  <c r="H18" i="1"/>
  <c r="K18" i="1" s="1"/>
  <c r="H16" i="1"/>
  <c r="K16" i="1" s="1"/>
  <c r="H14" i="1"/>
  <c r="K14" i="1" s="1"/>
  <c r="H7" i="1"/>
  <c r="I35" i="1"/>
  <c r="I33" i="1"/>
  <c r="I31" i="1"/>
  <c r="I27" i="1"/>
  <c r="I24" i="1"/>
  <c r="I20" i="1"/>
  <c r="I18" i="1"/>
  <c r="I16" i="1"/>
  <c r="I14" i="1"/>
  <c r="I13" i="1" s="1"/>
  <c r="I12" i="1" s="1"/>
  <c r="I5" i="1" s="1"/>
  <c r="I208" i="1" s="1"/>
  <c r="I6" i="1"/>
  <c r="E136" i="1"/>
  <c r="D136" i="1"/>
  <c r="E134" i="1"/>
  <c r="D134" i="1"/>
  <c r="E129" i="1"/>
  <c r="O129" i="1" s="1"/>
  <c r="D129" i="1"/>
  <c r="E126" i="1"/>
  <c r="O126" i="1" s="1"/>
  <c r="D126" i="1"/>
  <c r="E125" i="1"/>
  <c r="O125" i="1" s="1"/>
  <c r="D125" i="1"/>
  <c r="F125" i="1" s="1"/>
  <c r="E123" i="1"/>
  <c r="D123" i="1"/>
  <c r="E121" i="1"/>
  <c r="O121" i="1" s="1"/>
  <c r="D121" i="1"/>
  <c r="F121" i="1" s="1"/>
  <c r="E119" i="1"/>
  <c r="D119" i="1"/>
  <c r="E118" i="1"/>
  <c r="D118" i="1"/>
  <c r="E116" i="1"/>
  <c r="D116" i="1"/>
  <c r="E114" i="1"/>
  <c r="D114" i="1"/>
  <c r="E112" i="1"/>
  <c r="D112" i="1"/>
  <c r="E109" i="1"/>
  <c r="D109" i="1"/>
  <c r="E107" i="1"/>
  <c r="D107" i="1"/>
  <c r="E105" i="1"/>
  <c r="D105" i="1"/>
  <c r="E103" i="1"/>
  <c r="D103" i="1"/>
  <c r="E101" i="1"/>
  <c r="D101" i="1"/>
  <c r="E97" i="1"/>
  <c r="D97" i="1"/>
  <c r="E92" i="1"/>
  <c r="D92" i="1"/>
  <c r="F92" i="1" s="1"/>
  <c r="E90" i="1"/>
  <c r="O90" i="1" s="1"/>
  <c r="D90" i="1"/>
  <c r="D89" i="1" s="1"/>
  <c r="E86" i="1"/>
  <c r="O86" i="1"/>
  <c r="D86" i="1"/>
  <c r="E85" i="1"/>
  <c r="O85" i="1" s="1"/>
  <c r="D85" i="1"/>
  <c r="E83" i="1"/>
  <c r="O83" i="1"/>
  <c r="D83" i="1"/>
  <c r="E82" i="1"/>
  <c r="O82" i="1" s="1"/>
  <c r="D82" i="1"/>
  <c r="D81" i="1" s="1"/>
  <c r="E79" i="1"/>
  <c r="O79" i="1" s="1"/>
  <c r="D79" i="1"/>
  <c r="D78" i="1" s="1"/>
  <c r="D77" i="1" s="1"/>
  <c r="E73" i="1"/>
  <c r="D73" i="1"/>
  <c r="F73" i="1" s="1"/>
  <c r="E70" i="1"/>
  <c r="D70" i="1"/>
  <c r="E69" i="1"/>
  <c r="D69" i="1"/>
  <c r="F69" i="1" s="1"/>
  <c r="E67" i="1"/>
  <c r="O67" i="1" s="1"/>
  <c r="D67" i="1"/>
  <c r="F67" i="1" s="1"/>
  <c r="E65" i="1"/>
  <c r="O65" i="1" s="1"/>
  <c r="D65" i="1"/>
  <c r="F65" i="1" s="1"/>
  <c r="E64" i="1"/>
  <c r="D64" i="1"/>
  <c r="E62" i="1"/>
  <c r="O62" i="1"/>
  <c r="D62" i="1"/>
  <c r="E61" i="1"/>
  <c r="O61" i="1" s="1"/>
  <c r="D61" i="1"/>
  <c r="C62" i="1"/>
  <c r="C61" i="1"/>
  <c r="E59" i="1"/>
  <c r="D59" i="1"/>
  <c r="E55" i="1"/>
  <c r="E54" i="1"/>
  <c r="F54" i="1" s="1"/>
  <c r="D55" i="1"/>
  <c r="D54" i="1"/>
  <c r="D53" i="1" s="1"/>
  <c r="F53" i="1" s="1"/>
  <c r="E51" i="1"/>
  <c r="D51" i="1"/>
  <c r="E49" i="1"/>
  <c r="D49" i="1"/>
  <c r="E48" i="1"/>
  <c r="D48" i="1"/>
  <c r="F48" i="1" s="1"/>
  <c r="E46" i="1"/>
  <c r="O46" i="1"/>
  <c r="D46" i="1"/>
  <c r="E45" i="1"/>
  <c r="O45" i="1" s="1"/>
  <c r="D45" i="1"/>
  <c r="E43" i="1"/>
  <c r="O43" i="1" s="1"/>
  <c r="D43" i="1"/>
  <c r="F43" i="1" s="1"/>
  <c r="E41" i="1"/>
  <c r="O41" i="1" s="1"/>
  <c r="D41" i="1"/>
  <c r="F41" i="1" s="1"/>
  <c r="E40" i="1"/>
  <c r="E38" i="1"/>
  <c r="O38" i="1" s="1"/>
  <c r="D38" i="1"/>
  <c r="E37" i="1"/>
  <c r="O37" i="1" s="1"/>
  <c r="E35" i="1"/>
  <c r="O35" i="1" s="1"/>
  <c r="D35" i="1"/>
  <c r="F35" i="1" s="1"/>
  <c r="E33" i="1"/>
  <c r="D33" i="1"/>
  <c r="F33" i="1" s="1"/>
  <c r="E31" i="1"/>
  <c r="O31" i="1" s="1"/>
  <c r="D31" i="1"/>
  <c r="F31" i="1" s="1"/>
  <c r="E27" i="1"/>
  <c r="D27" i="1"/>
  <c r="F27" i="1" s="1"/>
  <c r="E24" i="1"/>
  <c r="O24" i="1" s="1"/>
  <c r="D24" i="1"/>
  <c r="F24" i="1" s="1"/>
  <c r="E23" i="1"/>
  <c r="D23" i="1"/>
  <c r="E22" i="1"/>
  <c r="D22" i="1"/>
  <c r="F22" i="1" s="1"/>
  <c r="E20" i="1"/>
  <c r="D20" i="1"/>
  <c r="F20" i="1" s="1"/>
  <c r="E18" i="1"/>
  <c r="D18" i="1"/>
  <c r="F18" i="1" s="1"/>
  <c r="E16" i="1"/>
  <c r="D16" i="1"/>
  <c r="D13" i="1" s="1"/>
  <c r="D12" i="1" s="1"/>
  <c r="F12" i="1" s="1"/>
  <c r="E14" i="1"/>
  <c r="F14" i="1"/>
  <c r="D14" i="1"/>
  <c r="E13" i="1"/>
  <c r="F13" i="1" s="1"/>
  <c r="E12" i="1"/>
  <c r="H23" i="1"/>
  <c r="H22" i="1" s="1"/>
  <c r="K24" i="1"/>
  <c r="H48" i="1"/>
  <c r="K49" i="1"/>
  <c r="D131" i="1"/>
  <c r="K57" i="1"/>
  <c r="E89" i="1"/>
  <c r="E88" i="1" s="1"/>
  <c r="H6" i="1"/>
  <c r="H13" i="1"/>
  <c r="K13" i="1" s="1"/>
  <c r="E53" i="1"/>
  <c r="I23" i="1"/>
  <c r="I22" i="1" s="1"/>
  <c r="C206" i="1"/>
  <c r="C205" i="1" s="1"/>
  <c r="C201" i="1"/>
  <c r="C200" i="1" s="1"/>
  <c r="C199" i="1" s="1"/>
  <c r="C197" i="1"/>
  <c r="C196" i="1"/>
  <c r="C194" i="1"/>
  <c r="C192" i="1"/>
  <c r="C191" i="1" s="1"/>
  <c r="C189" i="1"/>
  <c r="C185" i="1"/>
  <c r="C187" i="1"/>
  <c r="C183" i="1"/>
  <c r="C181" i="1"/>
  <c r="C179" i="1"/>
  <c r="C177" i="1"/>
  <c r="C175" i="1"/>
  <c r="C141" i="1"/>
  <c r="C173" i="1"/>
  <c r="C172" i="1" s="1"/>
  <c r="C166" i="1"/>
  <c r="C168" i="1"/>
  <c r="C162" i="1"/>
  <c r="C160" i="1"/>
  <c r="C154" i="1"/>
  <c r="C152" i="1"/>
  <c r="C150" i="1"/>
  <c r="C147" i="1" s="1"/>
  <c r="C139" i="1" s="1"/>
  <c r="C138" i="1" s="1"/>
  <c r="C121" i="1"/>
  <c r="C119" i="1"/>
  <c r="C118" i="1" s="1"/>
  <c r="C143" i="1"/>
  <c r="C134" i="1"/>
  <c r="C136" i="1"/>
  <c r="C123" i="1"/>
  <c r="C129" i="1"/>
  <c r="C126" i="1"/>
  <c r="C125" i="1" s="1"/>
  <c r="C116" i="1"/>
  <c r="C114" i="1"/>
  <c r="C112" i="1"/>
  <c r="C109" i="1"/>
  <c r="C107" i="1"/>
  <c r="C105" i="1"/>
  <c r="C103" i="1"/>
  <c r="C101" i="1"/>
  <c r="C97" i="1"/>
  <c r="C92" i="1"/>
  <c r="C90" i="1"/>
  <c r="C86" i="1"/>
  <c r="C85" i="1"/>
  <c r="C83" i="1"/>
  <c r="C82" i="1"/>
  <c r="C79" i="1"/>
  <c r="C78" i="1"/>
  <c r="C77" i="1" s="1"/>
  <c r="C76" i="1"/>
  <c r="C75" i="1"/>
  <c r="C74" i="1"/>
  <c r="C73" i="1" s="1"/>
  <c r="C70" i="1" s="1"/>
  <c r="C69" i="1" s="1"/>
  <c r="C72" i="1"/>
  <c r="C71" i="1"/>
  <c r="C67" i="1"/>
  <c r="C65" i="1"/>
  <c r="C64" i="1" s="1"/>
  <c r="C53" i="1" s="1"/>
  <c r="C59" i="1"/>
  <c r="C55" i="1"/>
  <c r="H12" i="1"/>
  <c r="K12" i="1" s="1"/>
  <c r="C54" i="1"/>
  <c r="C131" i="1"/>
  <c r="C174" i="1"/>
  <c r="C89" i="1"/>
  <c r="C140" i="1"/>
  <c r="C81" i="1"/>
  <c r="C51" i="1"/>
  <c r="C49" i="1"/>
  <c r="C46" i="1"/>
  <c r="C45" i="1" s="1"/>
  <c r="C43" i="1"/>
  <c r="C41" i="1"/>
  <c r="C38" i="1"/>
  <c r="C37" i="1" s="1"/>
  <c r="C35" i="1"/>
  <c r="C33" i="1"/>
  <c r="C31" i="1"/>
  <c r="C27" i="1"/>
  <c r="C23" i="1" s="1"/>
  <c r="C22" i="1" s="1"/>
  <c r="C24" i="1"/>
  <c r="E7" i="1"/>
  <c r="E6" i="1" s="1"/>
  <c r="D7" i="1"/>
  <c r="D6" i="1" s="1"/>
  <c r="C21" i="1"/>
  <c r="C20" i="1" s="1"/>
  <c r="C18" i="1"/>
  <c r="C16" i="1"/>
  <c r="C14" i="1"/>
  <c r="C13" i="1" s="1"/>
  <c r="C12" i="1" s="1"/>
  <c r="C11" i="1"/>
  <c r="C7" i="1"/>
  <c r="C6" i="1" s="1"/>
  <c r="C40" i="1"/>
  <c r="C48" i="1"/>
  <c r="F8" i="1"/>
  <c r="F9" i="1"/>
  <c r="F10" i="1"/>
  <c r="F11" i="1"/>
  <c r="F15" i="1"/>
  <c r="F17" i="1"/>
  <c r="F19" i="1"/>
  <c r="F21" i="1"/>
  <c r="F23" i="1"/>
  <c r="F25" i="1"/>
  <c r="F28" i="1"/>
  <c r="F32" i="1"/>
  <c r="F34" i="1"/>
  <c r="F36" i="1"/>
  <c r="F38" i="1"/>
  <c r="F39" i="1"/>
  <c r="F42" i="1"/>
  <c r="F44" i="1"/>
  <c r="F49" i="1"/>
  <c r="F50" i="1"/>
  <c r="F51" i="1"/>
  <c r="F52" i="1"/>
  <c r="F55" i="1"/>
  <c r="F56" i="1"/>
  <c r="F59" i="1"/>
  <c r="F60" i="1"/>
  <c r="F64" i="1"/>
  <c r="F66" i="1"/>
  <c r="F68" i="1"/>
  <c r="F70" i="1"/>
  <c r="F71" i="1"/>
  <c r="F72" i="1"/>
  <c r="F74" i="1"/>
  <c r="F75" i="1"/>
  <c r="F79" i="1"/>
  <c r="F80" i="1"/>
  <c r="F83" i="1"/>
  <c r="F84" i="1"/>
  <c r="F85" i="1"/>
  <c r="F86" i="1"/>
  <c r="F87" i="1"/>
  <c r="F91" i="1"/>
  <c r="F93" i="1"/>
  <c r="F95" i="1"/>
  <c r="F97" i="1"/>
  <c r="F98" i="1"/>
  <c r="F101" i="1"/>
  <c r="F102" i="1"/>
  <c r="F103" i="1"/>
  <c r="F104" i="1"/>
  <c r="F105" i="1"/>
  <c r="F106" i="1"/>
  <c r="F109" i="1"/>
  <c r="F110" i="1"/>
  <c r="F112" i="1"/>
  <c r="F113" i="1"/>
  <c r="F114" i="1"/>
  <c r="F115" i="1"/>
  <c r="F116" i="1"/>
  <c r="F117" i="1"/>
  <c r="F118" i="1"/>
  <c r="F122" i="1"/>
  <c r="F126" i="1"/>
  <c r="F127" i="1"/>
  <c r="F128" i="1"/>
  <c r="F136" i="1"/>
  <c r="F137" i="1"/>
  <c r="F138" i="1"/>
  <c r="F139" i="1"/>
  <c r="F140" i="1"/>
  <c r="F141" i="1"/>
  <c r="F142" i="1"/>
  <c r="F143" i="1"/>
  <c r="F144" i="1"/>
  <c r="F150" i="1"/>
  <c r="F151" i="1"/>
  <c r="F152" i="1"/>
  <c r="F153" i="1"/>
  <c r="F154" i="1"/>
  <c r="F155" i="1"/>
  <c r="F160" i="1"/>
  <c r="F161" i="1"/>
  <c r="F162" i="1"/>
  <c r="F163" i="1"/>
  <c r="F166" i="1"/>
  <c r="F167" i="1"/>
  <c r="F168" i="1"/>
  <c r="F169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H53" i="1" l="1"/>
  <c r="K54" i="1"/>
  <c r="O6" i="1"/>
  <c r="F6" i="1"/>
  <c r="C88" i="1"/>
  <c r="C5" i="1" s="1"/>
  <c r="C208" i="1" s="1"/>
  <c r="D88" i="1"/>
  <c r="F88" i="1" s="1"/>
  <c r="F89" i="1"/>
  <c r="P13" i="1"/>
  <c r="O13" i="1"/>
  <c r="L12" i="1"/>
  <c r="D40" i="1"/>
  <c r="J77" i="1"/>
  <c r="K78" i="1"/>
  <c r="K147" i="1"/>
  <c r="P177" i="1"/>
  <c r="K177" i="1"/>
  <c r="K90" i="1"/>
  <c r="P181" i="1"/>
  <c r="P14" i="1"/>
  <c r="P97" i="1"/>
  <c r="O97" i="1"/>
  <c r="O136" i="1"/>
  <c r="L172" i="1"/>
  <c r="P173" i="1"/>
  <c r="P174" i="1"/>
  <c r="P194" i="1"/>
  <c r="O194" i="1"/>
  <c r="O199" i="1"/>
  <c r="L89" i="1"/>
  <c r="G139" i="1"/>
  <c r="G138" i="1" s="1"/>
  <c r="P62" i="1"/>
  <c r="J61" i="1"/>
  <c r="P61" i="1" s="1"/>
  <c r="P67" i="1"/>
  <c r="K67" i="1"/>
  <c r="K131" i="1"/>
  <c r="P152" i="1"/>
  <c r="K152" i="1"/>
  <c r="K121" i="1"/>
  <c r="P81" i="1"/>
  <c r="O18" i="1"/>
  <c r="O14" i="1"/>
  <c r="P101" i="1"/>
  <c r="P90" i="1"/>
  <c r="P105" i="1"/>
  <c r="P121" i="1"/>
  <c r="L131" i="1"/>
  <c r="P158" i="1"/>
  <c r="F90" i="1"/>
  <c r="F82" i="1"/>
  <c r="F16" i="1"/>
  <c r="F7" i="1"/>
  <c r="K6" i="1"/>
  <c r="E78" i="1"/>
  <c r="E81" i="1"/>
  <c r="K7" i="1"/>
  <c r="K41" i="1"/>
  <c r="H40" i="1"/>
  <c r="F94" i="1"/>
  <c r="G118" i="1"/>
  <c r="G88" i="1" s="1"/>
  <c r="G131" i="1"/>
  <c r="G5" i="1" s="1"/>
  <c r="G208" i="1" s="1"/>
  <c r="J174" i="1"/>
  <c r="K174" i="1" s="1"/>
  <c r="J64" i="1"/>
  <c r="P24" i="1"/>
  <c r="J23" i="1"/>
  <c r="P65" i="1"/>
  <c r="K65" i="1"/>
  <c r="P79" i="1"/>
  <c r="K79" i="1"/>
  <c r="P154" i="1"/>
  <c r="K154" i="1"/>
  <c r="P168" i="1"/>
  <c r="K168" i="1"/>
  <c r="P175" i="1"/>
  <c r="K175" i="1"/>
  <c r="P179" i="1"/>
  <c r="K179" i="1"/>
  <c r="P197" i="1"/>
  <c r="J196" i="1"/>
  <c r="K196" i="1" s="1"/>
  <c r="P125" i="1"/>
  <c r="K125" i="1"/>
  <c r="P78" i="1"/>
  <c r="O94" i="1"/>
  <c r="O140" i="1"/>
  <c r="O201" i="1"/>
  <c r="P6" i="1"/>
  <c r="N5" i="1"/>
  <c r="O22" i="1"/>
  <c r="O173" i="1"/>
  <c r="P191" i="1"/>
  <c r="P189" i="1"/>
  <c r="P187" i="1"/>
  <c r="P162" i="1"/>
  <c r="P160" i="1"/>
  <c r="P136" i="1"/>
  <c r="P37" i="1"/>
  <c r="O40" i="1"/>
  <c r="L48" i="1"/>
  <c r="O49" i="1"/>
  <c r="O51" i="1"/>
  <c r="O64" i="1"/>
  <c r="M147" i="1"/>
  <c r="M139" i="1" s="1"/>
  <c r="M138" i="1" s="1"/>
  <c r="P7" i="1"/>
  <c r="O7" i="1"/>
  <c r="M23" i="1"/>
  <c r="M22" i="1" s="1"/>
  <c r="M5" i="1" s="1"/>
  <c r="M208" i="1" s="1"/>
  <c r="O27" i="1"/>
  <c r="P27" i="1"/>
  <c r="P33" i="1"/>
  <c r="M53" i="1"/>
  <c r="P59" i="1"/>
  <c r="O59" i="1"/>
  <c r="L70" i="1"/>
  <c r="O73" i="1"/>
  <c r="P82" i="1"/>
  <c r="P85" i="1"/>
  <c r="P94" i="1"/>
  <c r="O109" i="1"/>
  <c r="P109" i="1"/>
  <c r="P119" i="1"/>
  <c r="O119" i="1"/>
  <c r="P150" i="1"/>
  <c r="P166" i="1"/>
  <c r="N174" i="1"/>
  <c r="N139" i="1" s="1"/>
  <c r="N138" i="1" s="1"/>
  <c r="P196" i="1"/>
  <c r="P206" i="1"/>
  <c r="L54" i="1"/>
  <c r="P55" i="1"/>
  <c r="P48" i="1" l="1"/>
  <c r="O48" i="1"/>
  <c r="J22" i="1"/>
  <c r="K23" i="1"/>
  <c r="P23" i="1"/>
  <c r="K64" i="1"/>
  <c r="P64" i="1"/>
  <c r="F81" i="1"/>
  <c r="O81" i="1"/>
  <c r="P131" i="1"/>
  <c r="O131" i="1"/>
  <c r="O89" i="1"/>
  <c r="P89" i="1"/>
  <c r="L88" i="1"/>
  <c r="O172" i="1"/>
  <c r="P172" i="1"/>
  <c r="O54" i="1"/>
  <c r="L53" i="1"/>
  <c r="P54" i="1"/>
  <c r="L69" i="1"/>
  <c r="O70" i="1"/>
  <c r="P70" i="1"/>
  <c r="N208" i="1"/>
  <c r="J53" i="1"/>
  <c r="K53" i="1" s="1"/>
  <c r="K40" i="1"/>
  <c r="H37" i="1"/>
  <c r="F78" i="1"/>
  <c r="O78" i="1"/>
  <c r="E77" i="1"/>
  <c r="L147" i="1"/>
  <c r="J139" i="1"/>
  <c r="P77" i="1"/>
  <c r="K77" i="1"/>
  <c r="D37" i="1"/>
  <c r="F40" i="1"/>
  <c r="P12" i="1"/>
  <c r="O12" i="1"/>
  <c r="F37" i="1" l="1"/>
  <c r="D5" i="1"/>
  <c r="D208" i="1" s="1"/>
  <c r="P147" i="1"/>
  <c r="O147" i="1"/>
  <c r="L139" i="1"/>
  <c r="K37" i="1"/>
  <c r="H5" i="1"/>
  <c r="H208" i="1" s="1"/>
  <c r="O69" i="1"/>
  <c r="P69" i="1"/>
  <c r="P53" i="1"/>
  <c r="O53" i="1"/>
  <c r="O88" i="1"/>
  <c r="P88" i="1"/>
  <c r="L5" i="1"/>
  <c r="K139" i="1"/>
  <c r="J138" i="1"/>
  <c r="K138" i="1" s="1"/>
  <c r="O77" i="1"/>
  <c r="F77" i="1"/>
  <c r="E5" i="1"/>
  <c r="P22" i="1"/>
  <c r="K22" i="1"/>
  <c r="J5" i="1"/>
  <c r="E208" i="1" l="1"/>
  <c r="F208" i="1" s="1"/>
  <c r="F5" i="1"/>
  <c r="O139" i="1"/>
  <c r="P139" i="1"/>
  <c r="L138" i="1"/>
  <c r="J208" i="1"/>
  <c r="K208" i="1" s="1"/>
  <c r="K5" i="1"/>
  <c r="P5" i="1"/>
  <c r="O5" i="1"/>
  <c r="O138" i="1" l="1"/>
  <c r="P138" i="1"/>
  <c r="L208" i="1"/>
  <c r="P208" i="1" l="1"/>
  <c r="O208" i="1"/>
</calcChain>
</file>

<file path=xl/sharedStrings.xml><?xml version="1.0" encoding="utf-8"?>
<sst xmlns="http://schemas.openxmlformats.org/spreadsheetml/2006/main" count="430" uniqueCount="423">
  <si>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</si>
  <si>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</si>
  <si>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</si>
  <si>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000 1 16 07 090 04 0000 140</t>
  </si>
  <si>
    <t>Платежи в целях возмещения причиненного ущерба (убытков)</t>
  </si>
  <si>
    <t>000 1 16 10 000 00 0000 140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</si>
  <si>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</si>
  <si>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</si>
  <si>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</si>
  <si>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</si>
  <si>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</si>
  <si>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000 1 16 10 129 01 0000 140</t>
  </si>
  <si>
    <t>Платежи, уплачиваемые в целях возмещения вреда</t>
  </si>
  <si>
    <t>000 1 16 11 000 01 0000 140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</si>
  <si>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</si>
  <si>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000 1 16 11 050 01 0000 140</t>
  </si>
  <si>
    <t>ПРОЧИЕ НЕНАЛОГОВЫЕ ДОХОДЫ</t>
  </si>
  <si>
    <t>000 1 17 00 000 00 0000 000</t>
  </si>
  <si>
    <t>Инициативные платежи</t>
  </si>
  <si>
    <t>000 1 17 15 000 00 0000 150</t>
  </si>
  <si>
    <t>Инициативные платежи, зачисляемые в бюджеты городских округов</t>
  </si>
  <si>
    <t>000 1 17 15 020 04 0000 150</t>
  </si>
  <si>
    <t>БЕЗВОЗМЕЗДНЫЕ ПОСТУПЛЕНИЯ</t>
  </si>
  <si>
    <t>000 2 00 00 000 00 0000 000</t>
  </si>
  <si>
    <t>БЕЗВОЗМЕЗДНЫЕ ПОСТУПЛЕНИЯ ОТ ДРУГИХ БЮДЖЕТОВ БЮДЖЕТНОЙ СИСТЕМЫ РОССИЙСКОЙ ФЕДЕРАЦИИ</t>
  </si>
  <si>
    <t>000 2 02 00 000 00 0000 000</t>
  </si>
  <si>
    <t>Дотации бюджетам бюджетной системы Российской Федерации</t>
  </si>
  <si>
    <t>000 2 02 10 000 00 0000 150</t>
  </si>
  <si>
    <t>Дотации на выравнивание бюджетной обеспеченности</t>
  </si>
  <si>
    <t>000 2 02 15 001 00 0000 150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</si>
  <si>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</si>
  <si>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000 2 02 15 001 04 0000 150</t>
  </si>
  <si>
    <t>Дотации бюджетам на поддержку мер по обеспечению сбалансированности бюджетов</t>
  </si>
  <si>
    <t>000 2 02 15 002 00 0000 150</t>
  </si>
  <si>
    <t>Дотации бюджетам городских округов на поддержку мер по обеспечению сбалансированности бюджетов</t>
  </si>
  <si>
    <t>000 2 02 15 002 04 0000 150</t>
  </si>
  <si>
    <t>Субсидии бюджетам бюджетной системы Российской Федерации (межбюджетные субсидии)</t>
  </si>
  <si>
    <t>000 2 02 20 000 00 0000 150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</si>
  <si>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</si>
  <si>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000 2 02 20 216 00 0000 150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</si>
  <si>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</si>
  <si>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000 2 02 20 216 04 0000 150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</si>
  <si>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</si>
  <si>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000 2 02 20 299 00 0000 150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</si>
  <si>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</si>
  <si>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000 2 02 20 299 04 0000 150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</si>
  <si>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</si>
  <si>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000 2 02 20 302 00 0000 150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</si>
  <si>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</si>
  <si>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000 2 02 20 302 04 0000 150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</si>
  <si>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</si>
  <si>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000 2 02 25 304 00 0000 150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</si>
  <si>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</si>
  <si>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000 2 02 25 304 04 0000 150</t>
  </si>
  <si>
    <t>Субсидии бюджетам на реализацию мероприятий по обеспечению жильем молодых семей</t>
  </si>
  <si>
    <t>000 2 02 25 497 00 0000 150</t>
  </si>
  <si>
    <t>Субсидии бюджетам городских округов на реализацию мероприятий по обеспечению жильем молодых семей</t>
  </si>
  <si>
    <t>000 2 02 25 497 04 0000 150</t>
  </si>
  <si>
    <t>Субсидии бюджетам на поддержку отрасли культуры</t>
  </si>
  <si>
    <t>000 2 02 25 519 00 0000 150</t>
  </si>
  <si>
    <t>Субсидии бюджетам городских округов на поддержку отрасли культуры</t>
  </si>
  <si>
    <t>000 2 02 25 519 04 0000 150</t>
  </si>
  <si>
    <t>Субсидии бюджетам на реализацию программ формирования современной городской среды</t>
  </si>
  <si>
    <t>000 2 02 25 555 00 0000 150</t>
  </si>
  <si>
    <t>Субсидии бюджетам городских округов на реализацию программ формирования современной городской среды</t>
  </si>
  <si>
    <t>000 2 02 25 555 04 0000 150</t>
  </si>
  <si>
    <t>Прочие субсидии</t>
  </si>
  <si>
    <t>000 2 02 29 999 00 0000 150</t>
  </si>
  <si>
    <t>Прочие субсидии бюджетам городских округов</t>
  </si>
  <si>
    <t>000 2 02 29 999 04 0000 150</t>
  </si>
  <si>
    <t>Субвенции бюджетам бюджетной системы Российской Федерации</t>
  </si>
  <si>
    <t>000 2 02 30 000 00 0000 150</t>
  </si>
  <si>
    <t>Субвенции местным бюджетам на выполнение передаваемых полномочий субъектов Российской Федерации</t>
  </si>
  <si>
    <t>000 2 02 30 024 00 0000 150</t>
  </si>
  <si>
    <t>Субвенции бюджетам городских округов на выполнение передаваемых полномочий субъектов Российской Федерации</t>
  </si>
  <si>
    <t>000 2 02 30 024 04 0000 150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</si>
  <si>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</si>
  <si>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000 2 02 30 029 00 0000 150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</si>
  <si>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</si>
  <si>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000 2 02 30 029 04 0000 150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</si>
  <si>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</si>
  <si>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000 2 02 35 082 00 0000 150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</si>
  <si>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</si>
  <si>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000 2 02 35 082 04 0000 150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</si>
  <si>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</si>
  <si>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000 2 02 35 120 00 0000 150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</si>
  <si>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</si>
  <si>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000 2 02 35 120 04 0000 150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</si>
  <si>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</si>
  <si>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000 2 02 35 260 00 0000 150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</si>
  <si>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</si>
  <si>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000 2 02 35 260 04 0000 150</t>
  </si>
  <si>
    <t>Субвенции бюджетам на проведение Всероссийской переписи населения 2020 года</t>
  </si>
  <si>
    <t>000 2 02 35 469 00 0000 150</t>
  </si>
  <si>
    <t>Субвенции бюджетам городских округов на проведение Всероссийской переписи населения 2020 года</t>
  </si>
  <si>
    <t>000 2 02 35 469 04 0000 150</t>
  </si>
  <si>
    <t>Субвенции бюджетам на государственную регистрацию актов гражданского состояния</t>
  </si>
  <si>
    <t>000 2 02 35 930 00 0000 150</t>
  </si>
  <si>
    <t>Субвенции бюджетам городских округов на государственную регистрацию актов гражданского состояния</t>
  </si>
  <si>
    <t>000 2 02 35 930 04 0000 150</t>
  </si>
  <si>
    <t>Единая субвенция местным бюджетам</t>
  </si>
  <si>
    <t>000 2 02 39 998 00 0000 150</t>
  </si>
  <si>
    <t>Единая субвенция бюджетам городских округов</t>
  </si>
  <si>
    <t>000 2 02 39 998 04 0000 150</t>
  </si>
  <si>
    <t>Иные межбюджетные трансферты</t>
  </si>
  <si>
    <t>000 2 02 40 000 00 0000 150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</si>
  <si>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</si>
  <si>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000 2 02 45 303 00 0000 150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</si>
  <si>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</si>
  <si>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000 2 02 45 303 04 0000 150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</si>
  <si>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</si>
  <si>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</si>
  <si>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городских округов</t>
  </si>
  <si>
    <t>000 2 02 49 999 04 0000 150</t>
  </si>
  <si>
    <t>ПРОЧИЕ БЕЗВОЗМЕЗДНЫЕ ПОСТУПЛЕНИЯ</t>
  </si>
  <si>
    <t>000 2 07 00 000 00 0000 000</t>
  </si>
  <si>
    <t>Прочие безвозмездные поступления в бюджеты городских округов</t>
  </si>
  <si>
    <t>000 2 07 04 000 04 0000 150</t>
  </si>
  <si>
    <t>000 2 07 04 050 04 0000 150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</si>
  <si>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</si>
  <si>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000 2 18 00 000 00 0000 000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</si>
  <si>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</si>
  <si>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000 2 18 00 000 00 0000 150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</si>
  <si>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</si>
  <si>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000 2 18 00 000 04 0000 150</t>
  </si>
  <si>
    <t>Доходы бюджетов городских округов от возврата организациями остатков субсидий прошлых лет</t>
  </si>
  <si>
    <t>000 2 18 04 000 04 0000 150</t>
  </si>
  <si>
    <t>Доходы бюджетов городских округов от возврата бюджетными учреждениями остатков субсидий прошлых лет</t>
  </si>
  <si>
    <t>000 2 18 04 010 04 0000 150</t>
  </si>
  <si>
    <t>Доходы бюджетов городских округов от возврата автономными учреждениями остатков субсидий прошлых лет</t>
  </si>
  <si>
    <t>000 2 18 04 020 04 0000 150</t>
  </si>
  <si>
    <t>ВОЗВРАТ ОСТАТКОВ СУБСИДИЙ, СУБВЕНЦИЙ И ИНЫХ МЕЖБЮДЖЕТНЫХ ТРАНСФЕРТОВ, ИМЕЮЩИХ ЦЕЛЕВОЕ НАЗНАЧЕНИЕ, ПРОШЛЫХ ЛЕТ</t>
  </si>
  <si>
    <t>000 2 19 00 000 00 0000 000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</si>
  <si>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</si>
  <si>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000 2 19 00 000 04 0000 150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</si>
  <si>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</si>
  <si>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000 2 19 60 010 04 0000 150</t>
  </si>
  <si>
    <t>Наименование показателя</t>
  </si>
  <si>
    <t xml:space="preserve">%% исполне-ния </t>
  </si>
  <si>
    <t xml:space="preserve">Первоначально утвержденный бюджет </t>
  </si>
  <si>
    <t xml:space="preserve">Утвержденный бюджет с учетом изменений </t>
  </si>
  <si>
    <t>2021 год</t>
  </si>
  <si>
    <t>2022 год</t>
  </si>
  <si>
    <t>2023 год</t>
  </si>
  <si>
    <t>2024 год</t>
  </si>
  <si>
    <t>Ожидаемое исполнение</t>
  </si>
  <si>
    <t>2025 год</t>
  </si>
  <si>
    <t>к 2021 году (факт)</t>
  </si>
  <si>
    <t>к 2022 году (оценка)</t>
  </si>
  <si>
    <t>Проект бюджета на 2023 год и на плановый период 2024 и 2025 годов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</si>
  <si>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</si>
  <si>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000 1 12 01 070 01 0000 120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</si>
  <si>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</si>
  <si>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</si>
  <si>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</si>
  <si>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000 1 16 01 173 01 0000 140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</si>
  <si>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</si>
  <si>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</si>
  <si>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</si>
  <si>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000 1 16 09040 04 0000 140</t>
  </si>
  <si>
    <t>Прочие неналоговые доходы</t>
  </si>
  <si>
    <t>000 1 17 05 000 00 0000 180</t>
  </si>
  <si>
    <t>Прочие неналоговые доходы бюджетов городских округов</t>
  </si>
  <si>
    <t>000 1 17 05 040 04 0000 180</t>
  </si>
  <si>
    <t>Факт на 01.11.2021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</si>
  <si>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</si>
  <si>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000 1 16 01 074 01 0000 140</t>
  </si>
  <si>
    <t>Невыясненные поступления</t>
  </si>
  <si>
    <t>Невыясненные поступления, зачисляемые в бюджеты городских округов</t>
  </si>
  <si>
    <t>000 1 17 01 000 00 0000 180</t>
  </si>
  <si>
    <t>000 1 17 01 040 04 0000 180</t>
  </si>
  <si>
    <t>Субсидии бюджетам на софинансирование капитальных вложений в объекты муниципальной собственности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</si>
  <si>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</si>
  <si>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000 2 02 20 077 00 0000 150</t>
  </si>
  <si>
    <t>000 2 02 20 077 04 0000 150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</si>
  <si>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</si>
  <si>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</si>
  <si>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000 2 02 25 097 00 0000 150</t>
  </si>
  <si>
    <t>000 2 02 25 097 04 0000 150</t>
  </si>
  <si>
    <t>Субсидии бюджетам на проведение комплексных кадастровых работ</t>
  </si>
  <si>
    <t>Субсидии бюджетам городских округов на проведение комплексных кадастровых работ</t>
  </si>
  <si>
    <t>000 2 02 25 511 00 0000 150</t>
  </si>
  <si>
    <t>000 2 02 25 511 04 0000 150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</si>
  <si>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</si>
  <si>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</si>
  <si>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000 1 11 05 020 00 0000 120</t>
  </si>
  <si>
    <t>000 1 11 05 024 04 0000 120</t>
  </si>
  <si>
    <t>Соотношение показателей проекта бюджета на 2023 год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</si>
  <si>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</si>
  <si>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000 1 16 01 120 01 0000 140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</si>
  <si>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</si>
  <si>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000 1 16 01 123 01 0000 140</t>
  </si>
  <si>
    <t>Прочие дотации</t>
  </si>
  <si>
    <t>000 2 02 19 999 00 0000 150</t>
  </si>
  <si>
    <t>Прочие дотации бюджетам городских округов</t>
  </si>
  <si>
    <t>000 2 02 19 999 04 0000 150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</si>
  <si>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</si>
  <si>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000 2 02 25 081 00 0000 150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</si>
  <si>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</si>
  <si>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000 2 02 25 081 04 0000 150</t>
  </si>
  <si>
    <t>Субсидии бюджетам на обеспечение комплексного развития сельских территорий</t>
  </si>
  <si>
    <t>000 2 02 25 576 00 0000 150</t>
  </si>
  <si>
    <t>Субсидии бюджетам городских округов на обеспечение комплексного развития сельских территорий</t>
  </si>
  <si>
    <t>000 2 02 25 576 04 0000 150</t>
  </si>
  <si>
    <t>Код дохода по бюджетной классификации</t>
  </si>
  <si>
    <t>Исполнено</t>
  </si>
  <si>
    <t>1</t>
  </si>
  <si>
    <t>2</t>
  </si>
  <si>
    <t>Доходы бюджета - всего</t>
  </si>
  <si>
    <t>НАЛОГОВЫЕ И НЕНАЛОГОВЫЕ ДОХОДЫ</t>
  </si>
  <si>
    <t>000 1 00 00 000 00 0000 000</t>
  </si>
  <si>
    <t>НАЛОГИ НА ПРИБЫЛЬ, ДОХОДЫ</t>
  </si>
  <si>
    <t>000 1 01 00 000 00 0000 000</t>
  </si>
  <si>
    <t>Налог на доходы физических лиц</t>
  </si>
  <si>
    <t>000 1 01 02 000 01 0000 110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</si>
  <si>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</si>
  <si>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</si>
  <si>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</si>
  <si>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</si>
  <si>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</si>
  <si>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000 1 01 02 030 01 0000 110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</si>
  <si>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</si>
  <si>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000 1 01 02 080 01 0000 110</t>
  </si>
  <si>
    <t>НАЛОГИ НА ТОВАРЫ (РАБОТЫ, УСЛУГИ), РЕАЛИЗУЕМЫЕ НА ТЕРРИТОРИИ РОССИЙСКОЙ ФЕДЕРАЦИИ</t>
  </si>
  <si>
    <t>000 1 03 00 000 00 0000 000</t>
  </si>
  <si>
    <t>Акцизы по подакцизным товарам (продукции), производимым на территории Российской Федерации</t>
  </si>
  <si>
    <t>000 1 03 02 000 01 0000 110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</si>
  <si>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</si>
  <si>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</si>
  <si>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</si>
  <si>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</si>
  <si>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</si>
  <si>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</si>
  <si>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</si>
  <si>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</si>
  <si>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</si>
  <si>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</si>
  <si>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</si>
  <si>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</si>
  <si>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</si>
  <si>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</si>
  <si>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</si>
  <si>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000 1 03 02 261 01 0000 110</t>
  </si>
  <si>
    <t>НАЛОГИ НА СОВОКУПНЫЙ ДОХОД</t>
  </si>
  <si>
    <t>000 1 05 00 000 00 0000 000</t>
  </si>
  <si>
    <t>Налог, взимаемый в связи с применением упрощенной системы налогообложения</t>
  </si>
  <si>
    <t>000 1 05 01 000 00 0000 110</t>
  </si>
  <si>
    <t>Налог, взимаемый с налогоплательщиков, выбравших в качестве объекта налогообложения доходы</t>
  </si>
  <si>
    <t>000 1 05 01 010 01 0000 110</t>
  </si>
  <si>
    <t>000 1 05 01 011 01 0000 110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</si>
  <si>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</si>
  <si>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000 1 05 01 012 01 0000 110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</si>
  <si>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</si>
  <si>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</si>
  <si>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</si>
  <si>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</si>
  <si>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</si>
  <si>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000 1 05 01 022 01 0000 110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</si>
  <si>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</si>
  <si>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000 1 05 01 050 01 0000 110</t>
  </si>
  <si>
    <t>Единый налог на вмененный доход для отдельных видов деятельности</t>
  </si>
  <si>
    <t>000 1 05 02 000 02 0000 110</t>
  </si>
  <si>
    <t>000 1 05 02 010 02 0000 110</t>
  </si>
  <si>
    <t>Единый сельскохозяйственный налог</t>
  </si>
  <si>
    <t>000 1 05 03 000 01 0000 110</t>
  </si>
  <si>
    <t>000 1 05 03 010 01 0000 110</t>
  </si>
  <si>
    <t>Налог, взимаемый в связи с применением патентной системы налогообложения</t>
  </si>
  <si>
    <t>000 1 05 04 000 02 0000 110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</si>
  <si>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</si>
  <si>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000 1 05 04 010 02 0000 110</t>
  </si>
  <si>
    <t>НАЛОГИ НА ИМУЩЕСТВО</t>
  </si>
  <si>
    <t>000 1 06 00 000 00 0000 000</t>
  </si>
  <si>
    <t>Налог на имущество физических лиц</t>
  </si>
  <si>
    <t>000 1 06 01 000 00 0000 110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</si>
  <si>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</si>
  <si>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000 1 06 01 020 04 0000 110</t>
  </si>
  <si>
    <t>Земельный налог</t>
  </si>
  <si>
    <t>000 1 06 06 000 00 0000 110</t>
  </si>
  <si>
    <t>Земельный налог с организаций</t>
  </si>
  <si>
    <t>000 1 06 06 030 00 0000 110</t>
  </si>
  <si>
    <t>Земельный налог с организаций, обладающих земельным участком, расположенным в границах городских округов</t>
  </si>
  <si>
    <t>000 1 06 06 032 04 0000 110</t>
  </si>
  <si>
    <t>Земельный налог с физических лиц</t>
  </si>
  <si>
    <t>000 1 06 06 040 00 0000 110</t>
  </si>
  <si>
    <t>Земельный налог с физических лиц, обладающих земельным участком, расположенным в границах городских округов</t>
  </si>
  <si>
    <t>000 1 06 06 042 04 0000 110</t>
  </si>
  <si>
    <t>НАЛОГИ, СБОРЫ И РЕГУЛЯРНЫЕ ПЛАТЕЖИ ЗА ПОЛЬЗОВАНИЕ ПРИРОДНЫМИ РЕСУРСАМИ</t>
  </si>
  <si>
    <t>000 1 07 00 000 00 0000 000</t>
  </si>
  <si>
    <t>Сборы за пользование объектами животного мира и за пользование объектами водных биологических ресурсов</t>
  </si>
  <si>
    <t>000 1 07 04 000 01 0000 110</t>
  </si>
  <si>
    <t>Сбор за пользование объектами животного мира</t>
  </si>
  <si>
    <t>000 1 07 04 010 01 0000 110</t>
  </si>
  <si>
    <t>ГОСУДАРСТВЕННАЯ ПОШЛИНА</t>
  </si>
  <si>
    <t>000 1 08 00 000 00 0000 000</t>
  </si>
  <si>
    <t>Государственная пошлина по делам, рассматриваемым в судах общей юрисдикции, мировыми судьями</t>
  </si>
  <si>
    <t>000 1 08 03 000 01 0000 110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</si>
  <si>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</si>
  <si>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000 1 08 03 010 01 0000 110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</si>
  <si>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</si>
  <si>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000 1 08 07 000 01 0000 110</t>
  </si>
  <si>
    <t>Государственная пошлина за выдачу разрешения на установку рекламной конструкции</t>
  </si>
  <si>
    <t>000 1 08 07 150 01 0000 110</t>
  </si>
  <si>
    <t>ДОХОДЫ ОТ ИСПОЛЬЗОВАНИЯ ИМУЩЕСТВА, НАХОДЯЩЕГОСЯ В ГОСУДАРСТВЕННОЙ И МУНИЦИПАЛЬНОЙ СОБСТВЕННОСТИ</t>
  </si>
  <si>
    <t>000 1 11 00 000 00 0000 000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</si>
  <si>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</si>
  <si>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000 1 11 05 000 00 0000 120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</si>
  <si>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</si>
  <si>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000 1 11 05 010 00 0000 120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</si>
  <si>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</si>
  <si>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000 1 11 05 012 04 0000 120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</si>
  <si>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</si>
  <si>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000 1 11 05 070 00 0000 120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</si>
  <si>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</si>
  <si>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000 1 11 05 074 04 0000 120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</si>
  <si>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</si>
  <si>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000 1 11 05 300 00 0000 120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</si>
  <si>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</si>
  <si>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000 1 11 05 310 00 0000 120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</si>
  <si>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</si>
  <si>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000 1 11 05 312 04 0000 120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</si>
  <si>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</si>
  <si>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</si>
  <si>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</si>
  <si>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</si>
  <si>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</si>
  <si>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000 1 11 09 044 04 0000 120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</si>
  <si>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</si>
  <si>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</si>
  <si>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</si>
  <si>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000 1 11 09 080 04 0000 120</t>
  </si>
  <si>
    <t>ПЛАТЕЖИ ПРИ ПОЛЬЗОВАНИИ ПРИРОДНЫМИ РЕСУРСАМИ</t>
  </si>
  <si>
    <t>000 1 12 00 000 00 0000 000</t>
  </si>
  <si>
    <t>Плата за негативное воздействие на окружающую среду</t>
  </si>
  <si>
    <t>000 1 12 01 000 01 0000 120</t>
  </si>
  <si>
    <t>Плата за выбросы загрязняющих веществ в атмосферный воздух стационарными объектами</t>
  </si>
  <si>
    <t>000 1 12 01 010 01 0000 120</t>
  </si>
  <si>
    <t>Плата за сбросы загрязняющих веществ в водные объекты</t>
  </si>
  <si>
    <t>000 1 12 01 030 01 0000 120</t>
  </si>
  <si>
    <t>Плата за размещение отходов производства и потребления</t>
  </si>
  <si>
    <t>000 1 12 01 040 01 0000 120</t>
  </si>
  <si>
    <t>Плата за размещение отходов производства</t>
  </si>
  <si>
    <t>000 1 12 01 041 01 0000 120</t>
  </si>
  <si>
    <t>Плата за размещение твердых коммунальных отходов</t>
  </si>
  <si>
    <t>000 1 12 01 042 01 0000 120</t>
  </si>
  <si>
    <t>ДОХОДЫ ОТ ОКАЗАНИЯ ПЛАТНЫХ УСЛУГ И КОМПЕНСАЦИИ ЗАТРАТ ГОСУДАРСТВА</t>
  </si>
  <si>
    <t>000 1 13 00 000 00 0000 000</t>
  </si>
  <si>
    <t>Доходы от компенсации затрат государства</t>
  </si>
  <si>
    <t>000 1 13 02 000 00 0000 130</t>
  </si>
  <si>
    <t>Прочие доходы от компенсации затрат государства</t>
  </si>
  <si>
    <t>000 1 13 02 990 00 0000 130</t>
  </si>
  <si>
    <t>Прочие доходы от компенсации затрат бюджетов городских округов</t>
  </si>
  <si>
    <t>000 1 13 02 994 04 0000 130</t>
  </si>
  <si>
    <t>ДОХОДЫ ОТ ПРОДАЖИ МАТЕРИАЛЬНЫХ И НЕМАТЕРИАЛЬНЫХ АКТИВОВ</t>
  </si>
  <si>
    <t>000 1 14 00 000 00 0000 000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</si>
  <si>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</si>
  <si>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000 1 14 02 000 00 0000 000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</si>
  <si>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</si>
  <si>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000 1 14 02 040 04 0000 410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</si>
  <si>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</si>
  <si>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000 1 14 02 043 04 0000 410</t>
  </si>
  <si>
    <t>Доходы от продажи земельных участков, находящихся в государственной и муниципальной собственности</t>
  </si>
  <si>
    <t>000 1 14 06 000 00 0000 430</t>
  </si>
  <si>
    <t>Доходы от продажи земельных участков, государственная собственность на которые не разграничена</t>
  </si>
  <si>
    <t>000 1 14 06 010 00 0000 430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</si>
  <si>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</si>
  <si>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000 1 14 06 012 04 0000 430</t>
  </si>
  <si>
    <t>ШТРАФЫ, САНКЦИИ, ВОЗМЕЩЕНИЕ УЩЕРБА</t>
  </si>
  <si>
    <t>000 1 16 00 000 00 0000 000</t>
  </si>
  <si>
    <t>Административные штрафы, установленные Кодексом Российской Федерации об административных правонарушениях</t>
  </si>
  <si>
    <t>000 1 16 01 000 01 0000 140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</si>
  <si>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</si>
  <si>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</si>
  <si>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</si>
  <si>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000 1 16 01 053 01 0000 140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</si>
  <si>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</si>
  <si>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</si>
  <si>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</si>
  <si>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000 1 16 01 063 01 0000 140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</si>
  <si>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</si>
  <si>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</si>
  <si>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</si>
  <si>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000 1 16 01 073 01 0000 140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</si>
  <si>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</si>
  <si>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000 1 16 01 080 01 0000 140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</si>
  <si>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</si>
  <si>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000 1 16 01 083 01 0000 140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</si>
  <si>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</si>
  <si>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</si>
  <si>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</si>
  <si>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000 1 16 01 133 01 0000 140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</si>
  <si>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</si>
  <si>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</si>
  <si>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</si>
  <si>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</si>
  <si>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</si>
  <si>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</si>
  <si>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</si>
  <si>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000 1 16 01 153 01 0000 140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</si>
  <si>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</si>
  <si>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</si>
  <si>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</si>
  <si>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</si>
  <si>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</si>
  <si>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000 1 16 01 194 01 0000 140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</si>
  <si>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</si>
  <si>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</si>
  <si>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</si>
  <si>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000 1 16 01 203 01 0000 140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</si>
  <si>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</si>
  <si>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000 1 16 01 330 00 0000 140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</si>
  <si>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</si>
  <si>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000 1 16 01 333 01 0000 140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</si>
  <si>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</si>
  <si>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000 1 16 02 000 02 0000 140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</si>
  <si>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</si>
  <si>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000 1 16 02 010 02 0000 140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</si>
  <si>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</si>
  <si>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000 1 16 07 000 00 0000 140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</si>
  <si>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</si>
  <si>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</si>
  <si>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</si>
  <si>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000 1 16 07 010 04 0000 140</t>
  </si>
  <si>
    <t>Аналитические материалы по решению о бюджете Гайского городского округа на 2023 год и плановый период 2024 и 2025 годов по поступлению доходов в бюджет Гайского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</si>
</sst>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###,##0.00"/>
    <numFmt numFmtId="165" formatCode="#,##0.0"/>
  </numFmts>
  <fonts count="7" x14ac:knownFonts="1">
    <font>
      <sz val="10"/>
      <name val="Arial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2" borderId="1" xfId="0" applyNumberFormat="1" applyFon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/>
    <xf numFmtId="164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165" fontId="1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2" fillId="0" borderId="2" xfId="0" applyNumberFormat="1" applyFont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right" wrapText="1"/>
    </xf>
    <xf numFmtId="164" fontId="2" fillId="0" borderId="6" xfId="0" applyNumberFormat="1" applyFont="1" applyFill="1" applyBorder="1" applyAlignment="1">
      <alignment horizontal="right" wrapText="1"/>
    </xf>
    <xf numFmtId="2" fontId="1" fillId="0" borderId="7" xfId="0" applyNumberFormat="1" applyFont="1" applyFill="1" applyBorder="1"/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/>
    <xf numFmtId="2" fontId="3" fillId="0" borderId="1" xfId="0" applyNumberFormat="1" applyFont="1" applyFill="1" applyBorder="1"/>
    <xf numFmtId="2" fontId="1" fillId="0" borderId="1" xfId="0" applyNumberFormat="1" applyFont="1" applyFill="1" applyBorder="1"/>
    <xf numFmtId="4" fontId="3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9"/>
  <sheetViews>
    <sheetView tabSelected="1" zoomScaleNormal="140" workbookViewId="0">
      <selection sqref="A1:P1"/>
    </sheetView>
  </sheetViews>
  <sheetFormatPr defaultRowHeight="12.75" x14ac:dyDescent="0.2"/>
  <cols>
    <col min="1" max="1" width="47.7109375" customWidth="1"/>
    <col min="2" max="2" width="21.5703125" customWidth="1"/>
    <col min="3" max="5" width="13.140625" bestFit="1" customWidth="1"/>
    <col min="6" max="6" width="7.140625" bestFit="1" customWidth="1"/>
    <col min="7" max="8" width="13.140625" bestFit="1" customWidth="1"/>
    <col min="9" max="9" width="13.140625" customWidth="1"/>
    <col min="10" max="10" width="13.140625" bestFit="1" customWidth="1"/>
    <col min="11" max="11" width="7.140625" bestFit="1" customWidth="1"/>
    <col min="12" max="14" width="13.140625" bestFit="1" customWidth="1"/>
  </cols>
  <sheetData>
    <row r="1" spans="1:16" ht="41.45" customHeight="1" x14ac:dyDescent="0.2">
      <c r="A1" s="51" t="s">
        <v>422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42" customHeight="1" x14ac:dyDescent="0.2">
      <c r="A2" s="50" t="s">
        <v>137</v>
      </c>
      <c r="B2" s="50" t="s">
        <v>204</v>
      </c>
      <c r="C2" s="48" t="s">
        <v>141</v>
      </c>
      <c r="D2" s="48"/>
      <c r="E2" s="48"/>
      <c r="F2" s="48"/>
      <c r="G2" s="48" t="s">
        <v>142</v>
      </c>
      <c r="H2" s="48"/>
      <c r="I2" s="48"/>
      <c r="J2" s="48"/>
      <c r="K2" s="48"/>
      <c r="L2" s="11" t="s">
        <v>143</v>
      </c>
      <c r="M2" s="11" t="s">
        <v>144</v>
      </c>
      <c r="N2" s="11" t="s">
        <v>146</v>
      </c>
      <c r="O2" s="48" t="s">
        <v>187</v>
      </c>
      <c r="P2" s="48"/>
    </row>
    <row r="3" spans="1:16" ht="33.75" x14ac:dyDescent="0.2">
      <c r="A3" s="50"/>
      <c r="B3" s="50"/>
      <c r="C3" s="11" t="s">
        <v>139</v>
      </c>
      <c r="D3" s="11" t="s">
        <v>140</v>
      </c>
      <c r="E3" s="12" t="s">
        <v>205</v>
      </c>
      <c r="F3" s="11" t="s">
        <v>138</v>
      </c>
      <c r="G3" s="11" t="s">
        <v>139</v>
      </c>
      <c r="H3" s="11" t="s">
        <v>140</v>
      </c>
      <c r="I3" s="12" t="s">
        <v>164</v>
      </c>
      <c r="J3" s="12" t="s">
        <v>145</v>
      </c>
      <c r="K3" s="11" t="s">
        <v>138</v>
      </c>
      <c r="L3" s="49" t="s">
        <v>149</v>
      </c>
      <c r="M3" s="49"/>
      <c r="N3" s="49"/>
      <c r="O3" s="10" t="s">
        <v>147</v>
      </c>
      <c r="P3" s="10" t="s">
        <v>148</v>
      </c>
    </row>
    <row r="4" spans="1:16" x14ac:dyDescent="0.2">
      <c r="A4" s="13" t="s">
        <v>206</v>
      </c>
      <c r="B4" s="13" t="s">
        <v>207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13</v>
      </c>
      <c r="N4" s="14">
        <v>14</v>
      </c>
      <c r="O4" s="43">
        <v>15</v>
      </c>
      <c r="P4" s="43">
        <v>16</v>
      </c>
    </row>
    <row r="5" spans="1:16" x14ac:dyDescent="0.2">
      <c r="A5" s="15" t="s">
        <v>209</v>
      </c>
      <c r="B5" s="16" t="s">
        <v>210</v>
      </c>
      <c r="C5" s="1">
        <f>C6+C12+C22+C37+C45+C48+C53+C69+C77+C81+C88+C131</f>
        <v>448825505</v>
      </c>
      <c r="D5" s="1">
        <f>D6+D12+D22+D37+D45+D48+D53+D69+D77+D81+D88+D131</f>
        <v>536971532.49000001</v>
      </c>
      <c r="E5" s="1">
        <f>E6+E12+E22+E37+E45+E48+E53+E69+E77+E81+E88+E131</f>
        <v>563406295.59000003</v>
      </c>
      <c r="F5" s="1">
        <f>E5/D5*100</f>
        <v>104.92293566800812</v>
      </c>
      <c r="G5" s="1">
        <f>G6+G12+G22+G37+G45+G48+G53+G69+G77+G81+G88+G131</f>
        <v>460768097</v>
      </c>
      <c r="H5" s="1">
        <f>H6+H12+H22+H37+H45+H48+H53+H69+H77+H81+H88+H131</f>
        <v>481828776.82999998</v>
      </c>
      <c r="I5" s="1">
        <f>I6+I12+I22+I37+I45+I48+I53+I69+I77+I81+I88+I131</f>
        <v>505483549.90000004</v>
      </c>
      <c r="J5" s="1">
        <f>J6+J12+J22+J37+J45+J48+J53+J69+J77+J81+J88+J131</f>
        <v>537081060.23000002</v>
      </c>
      <c r="K5" s="1">
        <f>J5/H5*100</f>
        <v>111.46720288553755</v>
      </c>
      <c r="L5" s="1">
        <f>L6+L12+L22+L37+L45+L48+L53+L69+L77+L81+L88+L131</f>
        <v>588793646</v>
      </c>
      <c r="M5" s="1">
        <f>M6+M12+M22+M37+M45+M48+M53+M69+M77+M81+M88+M131</f>
        <v>615679125</v>
      </c>
      <c r="N5" s="1">
        <f>N6+N12+N22+N37+N45+N48+N53+N69+N77+N81+N88+N131</f>
        <v>645402845</v>
      </c>
      <c r="O5" s="1">
        <f>L5/E5*100</f>
        <v>104.50604663254859</v>
      </c>
      <c r="P5" s="44">
        <f>L5/J5*100</f>
        <v>109.62845082413715</v>
      </c>
    </row>
    <row r="6" spans="1:16" x14ac:dyDescent="0.2">
      <c r="A6" s="17" t="s">
        <v>211</v>
      </c>
      <c r="B6" s="18" t="s">
        <v>212</v>
      </c>
      <c r="C6" s="4">
        <f>C7</f>
        <v>290400802</v>
      </c>
      <c r="D6" s="4">
        <f>D7</f>
        <v>322000000</v>
      </c>
      <c r="E6" s="4">
        <f>E7</f>
        <v>339489049.51999998</v>
      </c>
      <c r="F6" s="2">
        <f t="shared" ref="F6:F71" si="0">E6/D6*100</f>
        <v>105.43138183850931</v>
      </c>
      <c r="G6" s="4">
        <f>G7</f>
        <v>282405000</v>
      </c>
      <c r="H6" s="4">
        <f>H7</f>
        <v>282405000</v>
      </c>
      <c r="I6" s="4">
        <f>I7</f>
        <v>289427294.04000002</v>
      </c>
      <c r="J6" s="19">
        <f>J7</f>
        <v>306906000</v>
      </c>
      <c r="K6" s="8">
        <f>J6/H6*100</f>
        <v>108.6758378923886</v>
      </c>
      <c r="L6" s="4">
        <f>L7</f>
        <v>339420664</v>
      </c>
      <c r="M6" s="4">
        <f>M7</f>
        <v>361646830</v>
      </c>
      <c r="N6" s="4">
        <f>N7</f>
        <v>381056231</v>
      </c>
      <c r="O6" s="8">
        <f>L6/E6*100</f>
        <v>99.979856339962453</v>
      </c>
      <c r="P6" s="45">
        <f>L6/J6*100</f>
        <v>110.59433963493707</v>
      </c>
    </row>
    <row r="7" spans="1:16" x14ac:dyDescent="0.2">
      <c r="A7" s="20" t="s">
        <v>213</v>
      </c>
      <c r="B7" s="21" t="s">
        <v>214</v>
      </c>
      <c r="C7" s="5">
        <f>C8+C9+C10+C11</f>
        <v>290400802</v>
      </c>
      <c r="D7" s="5">
        <f>D8+D9+D10+D11</f>
        <v>322000000</v>
      </c>
      <c r="E7" s="5">
        <f>E8+E9+E10+E11</f>
        <v>339489049.51999998</v>
      </c>
      <c r="F7" s="3">
        <f t="shared" si="0"/>
        <v>105.43138183850931</v>
      </c>
      <c r="G7" s="22">
        <f>G8+G9+G10+G11</f>
        <v>282405000</v>
      </c>
      <c r="H7" s="5">
        <f>H8+H9+H10+H11</f>
        <v>282405000</v>
      </c>
      <c r="I7" s="5">
        <f>I8+I9+I10+I11</f>
        <v>289427294.04000002</v>
      </c>
      <c r="J7" s="23">
        <f>J8+J9+J10+J11</f>
        <v>306906000</v>
      </c>
      <c r="K7" s="7">
        <f t="shared" ref="K7:K70" si="1">J7/H7*100</f>
        <v>108.6758378923886</v>
      </c>
      <c r="L7" s="22">
        <f>L8+L9+L10+L11</f>
        <v>339420664</v>
      </c>
      <c r="M7" s="22">
        <f>M8+M9+M10+M11</f>
        <v>361646830</v>
      </c>
      <c r="N7" s="22">
        <f>N8+N9+N10+N11</f>
        <v>381056231</v>
      </c>
      <c r="O7" s="7">
        <f t="shared" ref="O7:O70" si="2">L7/E7*100</f>
        <v>99.979856339962453</v>
      </c>
      <c r="P7" s="46">
        <f t="shared" ref="P7:P70" si="3">L7/J7*100</f>
        <v>110.59433963493707</v>
      </c>
    </row>
    <row r="8" spans="1:16" ht="56.25" x14ac:dyDescent="0.2">
      <c r="A8" s="20" t="s">
        <v>215</v>
      </c>
      <c r="B8" s="21" t="s">
        <v>216</v>
      </c>
      <c r="C8" s="5">
        <v>289002130</v>
      </c>
      <c r="D8" s="3">
        <v>305687316</v>
      </c>
      <c r="E8" s="3">
        <v>323487104.08999997</v>
      </c>
      <c r="F8" s="3">
        <f t="shared" si="0"/>
        <v>105.82287427653687</v>
      </c>
      <c r="G8" s="22">
        <v>277987000</v>
      </c>
      <c r="H8" s="3">
        <v>277987000</v>
      </c>
      <c r="I8" s="3">
        <v>282540430.02999997</v>
      </c>
      <c r="J8" s="23">
        <v>300000000</v>
      </c>
      <c r="K8" s="7">
        <f t="shared" si="1"/>
        <v>107.91871562339246</v>
      </c>
      <c r="L8" s="22">
        <v>332831236</v>
      </c>
      <c r="M8" s="22">
        <v>354856385</v>
      </c>
      <c r="N8" s="23">
        <v>374160757</v>
      </c>
      <c r="O8" s="7">
        <f t="shared" si="2"/>
        <v>102.88856396185744</v>
      </c>
      <c r="P8" s="46">
        <f t="shared" si="3"/>
        <v>110.94374533333334</v>
      </c>
    </row>
    <row r="9" spans="1:16" ht="78.75" x14ac:dyDescent="0.2">
      <c r="A9" s="20" t="s">
        <v>217</v>
      </c>
      <c r="B9" s="21" t="s">
        <v>218</v>
      </c>
      <c r="C9" s="5">
        <v>51488</v>
      </c>
      <c r="D9" s="3">
        <v>935000</v>
      </c>
      <c r="E9" s="3">
        <v>577064.9</v>
      </c>
      <c r="F9" s="3">
        <f t="shared" si="0"/>
        <v>61.718171122994661</v>
      </c>
      <c r="G9" s="22">
        <v>570000</v>
      </c>
      <c r="H9" s="3">
        <v>570000</v>
      </c>
      <c r="I9" s="3">
        <v>575900.74</v>
      </c>
      <c r="J9" s="23">
        <v>576000</v>
      </c>
      <c r="K9" s="7">
        <f t="shared" si="1"/>
        <v>101.05263157894737</v>
      </c>
      <c r="L9" s="22">
        <v>641816</v>
      </c>
      <c r="M9" s="22">
        <v>687940</v>
      </c>
      <c r="N9" s="23">
        <v>712132</v>
      </c>
      <c r="O9" s="7">
        <f t="shared" si="2"/>
        <v>111.22076563658612</v>
      </c>
      <c r="P9" s="46">
        <f t="shared" si="3"/>
        <v>111.42638888888889</v>
      </c>
    </row>
    <row r="10" spans="1:16" ht="33.75" x14ac:dyDescent="0.2">
      <c r="A10" s="20" t="s">
        <v>219</v>
      </c>
      <c r="B10" s="21" t="s">
        <v>220</v>
      </c>
      <c r="C10" s="5">
        <v>1327684</v>
      </c>
      <c r="D10" s="3">
        <v>1327684</v>
      </c>
      <c r="E10" s="3">
        <v>1218567.17</v>
      </c>
      <c r="F10" s="3">
        <f t="shared" si="0"/>
        <v>91.781415607930796</v>
      </c>
      <c r="G10" s="22">
        <v>1780000</v>
      </c>
      <c r="H10" s="3">
        <v>1780000</v>
      </c>
      <c r="I10" s="3">
        <v>1828321.86</v>
      </c>
      <c r="J10" s="23">
        <v>1830000</v>
      </c>
      <c r="K10" s="7">
        <f t="shared" si="1"/>
        <v>102.80898876404494</v>
      </c>
      <c r="L10" s="22">
        <v>2155252</v>
      </c>
      <c r="M10" s="22">
        <v>2310145</v>
      </c>
      <c r="N10" s="23">
        <v>2390982</v>
      </c>
      <c r="O10" s="7">
        <f t="shared" si="2"/>
        <v>176.86772244159508</v>
      </c>
      <c r="P10" s="46">
        <f t="shared" si="3"/>
        <v>117.77333333333333</v>
      </c>
    </row>
    <row r="11" spans="1:16" ht="67.5" x14ac:dyDescent="0.2">
      <c r="A11" s="20" t="s">
        <v>221</v>
      </c>
      <c r="B11" s="21" t="s">
        <v>222</v>
      </c>
      <c r="C11" s="5">
        <f>46455-26955</f>
        <v>19500</v>
      </c>
      <c r="D11" s="3">
        <v>14050000</v>
      </c>
      <c r="E11" s="3">
        <v>14206313.359999999</v>
      </c>
      <c r="F11" s="3">
        <f t="shared" si="0"/>
        <v>101.1125506049822</v>
      </c>
      <c r="G11" s="22">
        <v>2068000</v>
      </c>
      <c r="H11" s="3">
        <v>2068000</v>
      </c>
      <c r="I11" s="3">
        <v>4482641.41</v>
      </c>
      <c r="J11" s="23">
        <v>4500000</v>
      </c>
      <c r="K11" s="7">
        <f t="shared" si="1"/>
        <v>217.60154738878143</v>
      </c>
      <c r="L11" s="22">
        <v>3792360</v>
      </c>
      <c r="M11" s="22">
        <v>3792360</v>
      </c>
      <c r="N11" s="22">
        <v>3792360</v>
      </c>
      <c r="O11" s="7">
        <f t="shared" si="2"/>
        <v>26.694891939227222</v>
      </c>
      <c r="P11" s="46">
        <f t="shared" si="3"/>
        <v>84.274666666666661</v>
      </c>
    </row>
    <row r="12" spans="1:16" ht="32.25" x14ac:dyDescent="0.2">
      <c r="A12" s="17" t="s">
        <v>223</v>
      </c>
      <c r="B12" s="18" t="s">
        <v>224</v>
      </c>
      <c r="C12" s="4">
        <f>C13</f>
        <v>15843856</v>
      </c>
      <c r="D12" s="4">
        <f>D13</f>
        <v>15843856</v>
      </c>
      <c r="E12" s="4">
        <f>E13</f>
        <v>16148448.200000003</v>
      </c>
      <c r="F12" s="2">
        <f t="shared" si="0"/>
        <v>101.92246256214399</v>
      </c>
      <c r="G12" s="4">
        <f>G13</f>
        <v>16511940</v>
      </c>
      <c r="H12" s="4">
        <f>H13</f>
        <v>16511940</v>
      </c>
      <c r="I12" s="4">
        <f>I13</f>
        <v>15910905.069999998</v>
      </c>
      <c r="J12" s="19">
        <f>J13</f>
        <v>16511940</v>
      </c>
      <c r="K12" s="8">
        <f t="shared" si="1"/>
        <v>100</v>
      </c>
      <c r="L12" s="26">
        <f>L13</f>
        <v>17392368</v>
      </c>
      <c r="M12" s="26">
        <f>M13</f>
        <v>18286605</v>
      </c>
      <c r="N12" s="26">
        <f>N13</f>
        <v>19141141</v>
      </c>
      <c r="O12" s="8">
        <f t="shared" si="2"/>
        <v>107.70302994191105</v>
      </c>
      <c r="P12" s="45">
        <f t="shared" si="3"/>
        <v>105.33206879385463</v>
      </c>
    </row>
    <row r="13" spans="1:16" ht="22.5" x14ac:dyDescent="0.2">
      <c r="A13" s="20" t="s">
        <v>225</v>
      </c>
      <c r="B13" s="21" t="s">
        <v>226</v>
      </c>
      <c r="C13" s="5">
        <f>C14+C16+C18+C20</f>
        <v>15843856</v>
      </c>
      <c r="D13" s="5">
        <f>D14+D16+D18+D20</f>
        <v>15843856</v>
      </c>
      <c r="E13" s="5">
        <f>E14+E16+E18+E20</f>
        <v>16148448.200000003</v>
      </c>
      <c r="F13" s="3">
        <f t="shared" si="0"/>
        <v>101.92246256214399</v>
      </c>
      <c r="G13" s="5">
        <f>G14+G16+G18+G20</f>
        <v>16511940</v>
      </c>
      <c r="H13" s="5">
        <f>H14+H16+H18+H20</f>
        <v>16511940</v>
      </c>
      <c r="I13" s="5">
        <f>I14+I16+I18+I20</f>
        <v>15910905.069999998</v>
      </c>
      <c r="J13" s="23">
        <f>J14+J16+J18+J20</f>
        <v>16511940</v>
      </c>
      <c r="K13" s="7">
        <f t="shared" si="1"/>
        <v>100</v>
      </c>
      <c r="L13" s="22">
        <f>L14+L16+L18+L20</f>
        <v>17392368</v>
      </c>
      <c r="M13" s="22">
        <f>M14+M16+M18+M20</f>
        <v>18286605</v>
      </c>
      <c r="N13" s="22">
        <f>N14+N16+N18+N20</f>
        <v>19141141</v>
      </c>
      <c r="O13" s="7">
        <f t="shared" si="2"/>
        <v>107.70302994191105</v>
      </c>
      <c r="P13" s="46">
        <f t="shared" si="3"/>
        <v>105.33206879385463</v>
      </c>
    </row>
    <row r="14" spans="1:16" ht="56.25" x14ac:dyDescent="0.2">
      <c r="A14" s="20" t="s">
        <v>227</v>
      </c>
      <c r="B14" s="21" t="s">
        <v>228</v>
      </c>
      <c r="C14" s="5">
        <f>C15</f>
        <v>7274932</v>
      </c>
      <c r="D14" s="5">
        <f>D15</f>
        <v>7274932</v>
      </c>
      <c r="E14" s="5">
        <f>E15</f>
        <v>7455085.9500000002</v>
      </c>
      <c r="F14" s="3">
        <f t="shared" si="0"/>
        <v>102.47636610211615</v>
      </c>
      <c r="G14" s="5">
        <f>G15</f>
        <v>7465560</v>
      </c>
      <c r="H14" s="5">
        <f>H15</f>
        <v>7465560</v>
      </c>
      <c r="I14" s="5">
        <f>I15</f>
        <v>7852861.5999999996</v>
      </c>
      <c r="J14" s="23">
        <f>J15</f>
        <v>7465560</v>
      </c>
      <c r="K14" s="7">
        <f t="shared" si="1"/>
        <v>100</v>
      </c>
      <c r="L14" s="22">
        <f>L15</f>
        <v>8237897</v>
      </c>
      <c r="M14" s="22">
        <f>M15</f>
        <v>8724222</v>
      </c>
      <c r="N14" s="23">
        <f>N15</f>
        <v>9154349</v>
      </c>
      <c r="O14" s="7">
        <f t="shared" si="2"/>
        <v>110.50036250755768</v>
      </c>
      <c r="P14" s="46">
        <f t="shared" si="3"/>
        <v>110.34533243319993</v>
      </c>
    </row>
    <row r="15" spans="1:16" ht="78.75" x14ac:dyDescent="0.2">
      <c r="A15" s="20" t="s">
        <v>229</v>
      </c>
      <c r="B15" s="21" t="s">
        <v>230</v>
      </c>
      <c r="C15" s="23">
        <v>7274932</v>
      </c>
      <c r="D15" s="3">
        <v>7274932</v>
      </c>
      <c r="E15" s="3">
        <v>7455085.9500000002</v>
      </c>
      <c r="F15" s="3">
        <f t="shared" si="0"/>
        <v>102.47636610211615</v>
      </c>
      <c r="G15" s="23">
        <v>7465560</v>
      </c>
      <c r="H15" s="3">
        <v>7465560</v>
      </c>
      <c r="I15" s="3">
        <v>7852861.5999999996</v>
      </c>
      <c r="J15" s="3">
        <v>7465560</v>
      </c>
      <c r="K15" s="7">
        <f t="shared" si="1"/>
        <v>100</v>
      </c>
      <c r="L15" s="23">
        <v>8237897</v>
      </c>
      <c r="M15" s="23">
        <v>8724222</v>
      </c>
      <c r="N15" s="23">
        <v>9154349</v>
      </c>
      <c r="O15" s="7">
        <f t="shared" si="2"/>
        <v>110.50036250755768</v>
      </c>
      <c r="P15" s="46">
        <f t="shared" si="3"/>
        <v>110.34533243319993</v>
      </c>
    </row>
    <row r="16" spans="1:16" ht="67.5" x14ac:dyDescent="0.2">
      <c r="A16" s="20" t="s">
        <v>231</v>
      </c>
      <c r="B16" s="21" t="s">
        <v>232</v>
      </c>
      <c r="C16" s="5">
        <f>C17</f>
        <v>41459</v>
      </c>
      <c r="D16" s="5">
        <f>D17</f>
        <v>41459</v>
      </c>
      <c r="E16" s="5">
        <f>E17</f>
        <v>52429.62</v>
      </c>
      <c r="F16" s="3">
        <f t="shared" si="0"/>
        <v>126.46137147543357</v>
      </c>
      <c r="G16" s="5">
        <f>G17</f>
        <v>41320</v>
      </c>
      <c r="H16" s="5">
        <f>H17</f>
        <v>41320</v>
      </c>
      <c r="I16" s="5">
        <f>I17</f>
        <v>44055.31</v>
      </c>
      <c r="J16" s="23">
        <f>J17</f>
        <v>41320</v>
      </c>
      <c r="K16" s="7">
        <f t="shared" si="1"/>
        <v>100</v>
      </c>
      <c r="L16" s="22">
        <f>L17</f>
        <v>57220</v>
      </c>
      <c r="M16" s="22">
        <f>M17</f>
        <v>59595</v>
      </c>
      <c r="N16" s="23">
        <f>N17</f>
        <v>60902</v>
      </c>
      <c r="O16" s="7">
        <f t="shared" si="2"/>
        <v>109.13678184201983</v>
      </c>
      <c r="P16" s="46">
        <f t="shared" si="3"/>
        <v>138.48015488867375</v>
      </c>
    </row>
    <row r="17" spans="1:16" ht="90" x14ac:dyDescent="0.2">
      <c r="A17" s="20" t="s">
        <v>233</v>
      </c>
      <c r="B17" s="21" t="s">
        <v>234</v>
      </c>
      <c r="C17" s="23">
        <v>41459</v>
      </c>
      <c r="D17" s="3">
        <v>41459</v>
      </c>
      <c r="E17" s="3">
        <v>52429.62</v>
      </c>
      <c r="F17" s="3">
        <f t="shared" si="0"/>
        <v>126.46137147543357</v>
      </c>
      <c r="G17" s="23">
        <v>41320</v>
      </c>
      <c r="H17" s="3">
        <v>41320</v>
      </c>
      <c r="I17" s="3">
        <v>44055.31</v>
      </c>
      <c r="J17" s="3">
        <v>41320</v>
      </c>
      <c r="K17" s="7">
        <f t="shared" si="1"/>
        <v>100</v>
      </c>
      <c r="L17" s="23">
        <v>57220</v>
      </c>
      <c r="M17" s="23">
        <v>59595</v>
      </c>
      <c r="N17" s="23">
        <v>60902</v>
      </c>
      <c r="O17" s="7">
        <f t="shared" si="2"/>
        <v>109.13678184201983</v>
      </c>
      <c r="P17" s="46">
        <f t="shared" si="3"/>
        <v>138.48015488867375</v>
      </c>
    </row>
    <row r="18" spans="1:16" ht="56.25" x14ac:dyDescent="0.2">
      <c r="A18" s="20" t="s">
        <v>235</v>
      </c>
      <c r="B18" s="21" t="s">
        <v>236</v>
      </c>
      <c r="C18" s="5">
        <f>C19</f>
        <v>9569747</v>
      </c>
      <c r="D18" s="5">
        <f>D19</f>
        <v>9569747</v>
      </c>
      <c r="E18" s="5">
        <f>E19</f>
        <v>9912216.1699999999</v>
      </c>
      <c r="F18" s="3">
        <f t="shared" si="0"/>
        <v>103.57866482781624</v>
      </c>
      <c r="G18" s="5">
        <f>G19</f>
        <v>9941200</v>
      </c>
      <c r="H18" s="5">
        <f>H19</f>
        <v>9941200</v>
      </c>
      <c r="I18" s="5">
        <f>I19</f>
        <v>8922116.0600000005</v>
      </c>
      <c r="J18" s="23">
        <f>J19</f>
        <v>9941200</v>
      </c>
      <c r="K18" s="7">
        <f t="shared" si="1"/>
        <v>100</v>
      </c>
      <c r="L18" s="22">
        <f>L19</f>
        <v>10183716</v>
      </c>
      <c r="M18" s="22">
        <f>M19</f>
        <v>10645337</v>
      </c>
      <c r="N18" s="23">
        <f>N19</f>
        <v>11053184</v>
      </c>
      <c r="O18" s="7">
        <f t="shared" si="2"/>
        <v>102.73904266557172</v>
      </c>
      <c r="P18" s="46">
        <f t="shared" si="3"/>
        <v>102.43950428519695</v>
      </c>
    </row>
    <row r="19" spans="1:16" ht="78.75" x14ac:dyDescent="0.2">
      <c r="A19" s="20" t="s">
        <v>237</v>
      </c>
      <c r="B19" s="21" t="s">
        <v>238</v>
      </c>
      <c r="C19" s="23">
        <v>9569747</v>
      </c>
      <c r="D19" s="3">
        <v>9569747</v>
      </c>
      <c r="E19" s="3">
        <v>9912216.1699999999</v>
      </c>
      <c r="F19" s="3">
        <f t="shared" si="0"/>
        <v>103.57866482781624</v>
      </c>
      <c r="G19" s="23">
        <v>9941200</v>
      </c>
      <c r="H19" s="3">
        <v>9941200</v>
      </c>
      <c r="I19" s="3">
        <v>8922116.0600000005</v>
      </c>
      <c r="J19" s="3">
        <v>9941200</v>
      </c>
      <c r="K19" s="7">
        <f t="shared" si="1"/>
        <v>100</v>
      </c>
      <c r="L19" s="23">
        <v>10183716</v>
      </c>
      <c r="M19" s="23">
        <v>10645337</v>
      </c>
      <c r="N19" s="23">
        <v>11053184</v>
      </c>
      <c r="O19" s="7">
        <f t="shared" si="2"/>
        <v>102.73904266557172</v>
      </c>
      <c r="P19" s="46">
        <f t="shared" si="3"/>
        <v>102.43950428519695</v>
      </c>
    </row>
    <row r="20" spans="1:16" ht="56.25" x14ac:dyDescent="0.2">
      <c r="A20" s="20" t="s">
        <v>239</v>
      </c>
      <c r="B20" s="21" t="s">
        <v>240</v>
      </c>
      <c r="C20" s="5">
        <f>C21</f>
        <v>-1042282</v>
      </c>
      <c r="D20" s="5">
        <f>D21</f>
        <v>-1042282</v>
      </c>
      <c r="E20" s="5">
        <f>E21</f>
        <v>-1271283.54</v>
      </c>
      <c r="F20" s="3">
        <f t="shared" si="0"/>
        <v>121.97116903103</v>
      </c>
      <c r="G20" s="5">
        <f>G21</f>
        <v>-936140</v>
      </c>
      <c r="H20" s="5">
        <f>H21</f>
        <v>-936140</v>
      </c>
      <c r="I20" s="5">
        <f>I21</f>
        <v>-908127.9</v>
      </c>
      <c r="J20" s="23">
        <f>J21</f>
        <v>-936140</v>
      </c>
      <c r="K20" s="7">
        <f t="shared" si="1"/>
        <v>100</v>
      </c>
      <c r="L20" s="22">
        <f>L21</f>
        <v>-1086465</v>
      </c>
      <c r="M20" s="22">
        <f>M21</f>
        <v>-1142549</v>
      </c>
      <c r="N20" s="23">
        <f>N21</f>
        <v>-1127294</v>
      </c>
      <c r="O20" s="7">
        <f t="shared" si="2"/>
        <v>85.462051998250516</v>
      </c>
      <c r="P20" s="46">
        <f t="shared" si="3"/>
        <v>116.05796141602751</v>
      </c>
    </row>
    <row r="21" spans="1:16" ht="78.75" x14ac:dyDescent="0.2">
      <c r="A21" s="20" t="s">
        <v>241</v>
      </c>
      <c r="B21" s="21" t="s">
        <v>242</v>
      </c>
      <c r="C21" s="23">
        <f>0+-1042282</f>
        <v>-1042282</v>
      </c>
      <c r="D21" s="3">
        <v>-1042282</v>
      </c>
      <c r="E21" s="3">
        <v>-1271283.54</v>
      </c>
      <c r="F21" s="3">
        <f t="shared" si="0"/>
        <v>121.97116903103</v>
      </c>
      <c r="G21" s="23">
        <v>-936140</v>
      </c>
      <c r="H21" s="3">
        <v>-936140</v>
      </c>
      <c r="I21" s="3">
        <v>-908127.9</v>
      </c>
      <c r="J21" s="3">
        <v>-936140</v>
      </c>
      <c r="K21" s="7">
        <f t="shared" si="1"/>
        <v>100</v>
      </c>
      <c r="L21" s="23">
        <v>-1086465</v>
      </c>
      <c r="M21" s="23">
        <v>-1142549</v>
      </c>
      <c r="N21" s="23">
        <v>-1127294</v>
      </c>
      <c r="O21" s="7">
        <f t="shared" si="2"/>
        <v>85.462051998250516</v>
      </c>
      <c r="P21" s="46">
        <f t="shared" si="3"/>
        <v>116.05796141602751</v>
      </c>
    </row>
    <row r="22" spans="1:16" x14ac:dyDescent="0.2">
      <c r="A22" s="17" t="s">
        <v>243</v>
      </c>
      <c r="B22" s="18" t="s">
        <v>244</v>
      </c>
      <c r="C22" s="4">
        <f>C23+C30+C31+C33+C35</f>
        <v>36846747</v>
      </c>
      <c r="D22" s="4">
        <f>D23+D30+D31+D33+D35</f>
        <v>53398000</v>
      </c>
      <c r="E22" s="4">
        <f>E23+E30+E31+E33+E35</f>
        <v>55144127.960000008</v>
      </c>
      <c r="F22" s="2">
        <f t="shared" si="0"/>
        <v>103.27002501966366</v>
      </c>
      <c r="G22" s="4">
        <f>G23+G30+G31+G33+G35</f>
        <v>41797000</v>
      </c>
      <c r="H22" s="4">
        <f>H23+H30+H31+H33+H35</f>
        <v>43830329.829999998</v>
      </c>
      <c r="I22" s="4">
        <f>I23+I30+I31+I33+I35</f>
        <v>62027359.619999997</v>
      </c>
      <c r="J22" s="19">
        <f>J23+J29+J31+J33+J35</f>
        <v>62841510</v>
      </c>
      <c r="K22" s="8">
        <f t="shared" si="1"/>
        <v>143.37448575846139</v>
      </c>
      <c r="L22" s="26">
        <f>L23+L30+L31+L33+L35</f>
        <v>68814000</v>
      </c>
      <c r="M22" s="26">
        <f>M23+M30+M31+M33+M35</f>
        <v>72028000</v>
      </c>
      <c r="N22" s="26">
        <f>N23+N30+N31+N33+N35</f>
        <v>77575000</v>
      </c>
      <c r="O22" s="8">
        <f t="shared" si="2"/>
        <v>124.7893520955046</v>
      </c>
      <c r="P22" s="45">
        <f t="shared" si="3"/>
        <v>109.50405233738019</v>
      </c>
    </row>
    <row r="23" spans="1:16" ht="22.5" x14ac:dyDescent="0.2">
      <c r="A23" s="20" t="s">
        <v>245</v>
      </c>
      <c r="B23" s="21" t="s">
        <v>246</v>
      </c>
      <c r="C23" s="6">
        <f>C24+C27</f>
        <v>30800000</v>
      </c>
      <c r="D23" s="6">
        <f>D24+D27</f>
        <v>46100000</v>
      </c>
      <c r="E23" s="6">
        <f>E24+E27</f>
        <v>46982680.899999999</v>
      </c>
      <c r="F23" s="3">
        <f t="shared" si="0"/>
        <v>101.91470911062905</v>
      </c>
      <c r="G23" s="6">
        <f>G24+G27</f>
        <v>38100000</v>
      </c>
      <c r="H23" s="6">
        <f>H24+H27</f>
        <v>39963836</v>
      </c>
      <c r="I23" s="6">
        <f>I24+I27</f>
        <v>58185089.509999998</v>
      </c>
      <c r="J23" s="23">
        <f>J24+J27</f>
        <v>58406315</v>
      </c>
      <c r="K23" s="7">
        <f t="shared" si="1"/>
        <v>146.14791983432221</v>
      </c>
      <c r="L23" s="22">
        <f>L24+L27</f>
        <v>61755000</v>
      </c>
      <c r="M23" s="22">
        <f>M24+M27</f>
        <v>64549000</v>
      </c>
      <c r="N23" s="22">
        <f>N24+N27</f>
        <v>69657000</v>
      </c>
      <c r="O23" s="7">
        <f t="shared" si="2"/>
        <v>131.44205229889297</v>
      </c>
      <c r="P23" s="46">
        <f t="shared" si="3"/>
        <v>105.73342968136237</v>
      </c>
    </row>
    <row r="24" spans="1:16" ht="22.5" x14ac:dyDescent="0.2">
      <c r="A24" s="20" t="s">
        <v>247</v>
      </c>
      <c r="B24" s="21" t="s">
        <v>248</v>
      </c>
      <c r="C24" s="6">
        <f>C25+C26</f>
        <v>15500000</v>
      </c>
      <c r="D24" s="6">
        <f>D25+D26</f>
        <v>23100000</v>
      </c>
      <c r="E24" s="6">
        <f>E25+E26</f>
        <v>23673433.27</v>
      </c>
      <c r="F24" s="3">
        <f t="shared" si="0"/>
        <v>102.48239510822511</v>
      </c>
      <c r="G24" s="6">
        <f>G25+G26</f>
        <v>19500000</v>
      </c>
      <c r="H24" s="6">
        <f>H25+H26</f>
        <v>21363836</v>
      </c>
      <c r="I24" s="6">
        <f>I25+I26</f>
        <v>32881169.989999998</v>
      </c>
      <c r="J24" s="23">
        <f>J25+J26</f>
        <v>32906315</v>
      </c>
      <c r="K24" s="7">
        <f t="shared" si="1"/>
        <v>154.02812023084243</v>
      </c>
      <c r="L24" s="22">
        <f>L25+L26</f>
        <v>35727000</v>
      </c>
      <c r="M24" s="22">
        <f>M25+M26</f>
        <v>37220000</v>
      </c>
      <c r="N24" s="22">
        <f>N25+N26</f>
        <v>38773000</v>
      </c>
      <c r="O24" s="7">
        <f t="shared" si="2"/>
        <v>150.91600610915529</v>
      </c>
      <c r="P24" s="46">
        <f t="shared" si="3"/>
        <v>108.57186530913596</v>
      </c>
    </row>
    <row r="25" spans="1:16" ht="22.5" x14ac:dyDescent="0.2">
      <c r="A25" s="20" t="s">
        <v>247</v>
      </c>
      <c r="B25" s="21" t="s">
        <v>249</v>
      </c>
      <c r="C25" s="6">
        <v>15500000</v>
      </c>
      <c r="D25" s="3">
        <v>23100000</v>
      </c>
      <c r="E25" s="3">
        <v>23673432.370000001</v>
      </c>
      <c r="F25" s="3">
        <f t="shared" si="0"/>
        <v>102.48239121212121</v>
      </c>
      <c r="G25" s="24">
        <v>19500000</v>
      </c>
      <c r="H25" s="3">
        <v>21363836</v>
      </c>
      <c r="I25" s="3">
        <v>32874856.129999999</v>
      </c>
      <c r="J25" s="23">
        <v>32900000</v>
      </c>
      <c r="K25" s="7">
        <f t="shared" si="1"/>
        <v>153.99856093259658</v>
      </c>
      <c r="L25" s="24">
        <v>35727000</v>
      </c>
      <c r="M25" s="24">
        <v>37220000</v>
      </c>
      <c r="N25" s="24">
        <v>38773000</v>
      </c>
      <c r="O25" s="7">
        <f t="shared" si="2"/>
        <v>150.91601184657449</v>
      </c>
      <c r="P25" s="46">
        <f t="shared" si="3"/>
        <v>108.59270516717325</v>
      </c>
    </row>
    <row r="26" spans="1:16" ht="33.75" x14ac:dyDescent="0.2">
      <c r="A26" s="20" t="s">
        <v>250</v>
      </c>
      <c r="B26" s="21" t="s">
        <v>251</v>
      </c>
      <c r="C26" s="7">
        <v>0</v>
      </c>
      <c r="D26" s="3">
        <v>0</v>
      </c>
      <c r="E26" s="3">
        <v>0.9</v>
      </c>
      <c r="F26" s="3"/>
      <c r="G26" s="23">
        <v>0</v>
      </c>
      <c r="H26" s="3">
        <v>0</v>
      </c>
      <c r="I26" s="3">
        <v>6313.86</v>
      </c>
      <c r="J26" s="23">
        <v>6315</v>
      </c>
      <c r="K26" s="7"/>
      <c r="L26" s="23">
        <v>0</v>
      </c>
      <c r="M26" s="23">
        <v>0</v>
      </c>
      <c r="N26" s="23">
        <v>0</v>
      </c>
      <c r="O26" s="7">
        <f t="shared" si="2"/>
        <v>0</v>
      </c>
      <c r="P26" s="46">
        <f t="shared" si="3"/>
        <v>0</v>
      </c>
    </row>
    <row r="27" spans="1:16" ht="33.75" x14ac:dyDescent="0.2">
      <c r="A27" s="20" t="s">
        <v>252</v>
      </c>
      <c r="B27" s="21" t="s">
        <v>253</v>
      </c>
      <c r="C27" s="6">
        <f>C28+C29</f>
        <v>15300000</v>
      </c>
      <c r="D27" s="6">
        <f>D28+D29</f>
        <v>23000000</v>
      </c>
      <c r="E27" s="6">
        <f>E28+E29</f>
        <v>23309247.629999999</v>
      </c>
      <c r="F27" s="3">
        <f t="shared" si="0"/>
        <v>101.34455491304348</v>
      </c>
      <c r="G27" s="6">
        <f>G28+G29</f>
        <v>18600000</v>
      </c>
      <c r="H27" s="6">
        <f>H28+H29</f>
        <v>18600000</v>
      </c>
      <c r="I27" s="6">
        <f>I28+I29</f>
        <v>25303919.52</v>
      </c>
      <c r="J27" s="23">
        <f>J28+J29</f>
        <v>25500000</v>
      </c>
      <c r="K27" s="7">
        <f t="shared" si="1"/>
        <v>137.09677419354838</v>
      </c>
      <c r="L27" s="23">
        <f>L28+L29</f>
        <v>26028000</v>
      </c>
      <c r="M27" s="23">
        <f>M28+M29</f>
        <v>27329000</v>
      </c>
      <c r="N27" s="23">
        <f>N28+N29</f>
        <v>30884000</v>
      </c>
      <c r="O27" s="7">
        <f t="shared" si="2"/>
        <v>111.66383580094987</v>
      </c>
      <c r="P27" s="46">
        <f t="shared" si="3"/>
        <v>102.07058823529411</v>
      </c>
    </row>
    <row r="28" spans="1:16" ht="45" x14ac:dyDescent="0.2">
      <c r="A28" s="20" t="s">
        <v>254</v>
      </c>
      <c r="B28" s="21" t="s">
        <v>255</v>
      </c>
      <c r="C28" s="6">
        <v>15300000</v>
      </c>
      <c r="D28" s="3">
        <v>23000000</v>
      </c>
      <c r="E28" s="3">
        <v>23309293.649999999</v>
      </c>
      <c r="F28" s="3">
        <f t="shared" si="0"/>
        <v>101.34475499999999</v>
      </c>
      <c r="G28" s="23">
        <v>18600000</v>
      </c>
      <c r="H28" s="3">
        <v>18600000</v>
      </c>
      <c r="I28" s="3">
        <v>25303919.52</v>
      </c>
      <c r="J28" s="23">
        <v>25500000</v>
      </c>
      <c r="K28" s="7">
        <f t="shared" si="1"/>
        <v>137.09677419354838</v>
      </c>
      <c r="L28" s="23">
        <v>26028000</v>
      </c>
      <c r="M28" s="23">
        <v>27329000</v>
      </c>
      <c r="N28" s="23">
        <v>30884000</v>
      </c>
      <c r="O28" s="7">
        <f t="shared" si="2"/>
        <v>111.6636153408278</v>
      </c>
      <c r="P28" s="46">
        <f t="shared" si="3"/>
        <v>102.07058823529411</v>
      </c>
    </row>
    <row r="29" spans="1:16" ht="45" x14ac:dyDescent="0.2">
      <c r="A29" s="20" t="s">
        <v>256</v>
      </c>
      <c r="B29" s="21" t="s">
        <v>257</v>
      </c>
      <c r="C29" s="7">
        <v>0</v>
      </c>
      <c r="D29" s="3">
        <v>0</v>
      </c>
      <c r="E29" s="3">
        <v>-46.02</v>
      </c>
      <c r="F29" s="3"/>
      <c r="G29" s="23">
        <v>0</v>
      </c>
      <c r="H29" s="23">
        <v>0</v>
      </c>
      <c r="I29" s="23">
        <v>0</v>
      </c>
      <c r="J29" s="23">
        <v>0</v>
      </c>
      <c r="K29" s="7"/>
      <c r="L29" s="23">
        <v>0</v>
      </c>
      <c r="M29" s="23">
        <v>0</v>
      </c>
      <c r="N29" s="23">
        <v>0</v>
      </c>
      <c r="O29" s="7">
        <f t="shared" si="2"/>
        <v>0</v>
      </c>
      <c r="P29" s="46"/>
    </row>
    <row r="30" spans="1:16" ht="33.75" x14ac:dyDescent="0.2">
      <c r="A30" s="20" t="s">
        <v>258</v>
      </c>
      <c r="B30" s="21" t="s">
        <v>259</v>
      </c>
      <c r="C30" s="7">
        <v>0</v>
      </c>
      <c r="D30" s="3">
        <v>0</v>
      </c>
      <c r="E30" s="3">
        <v>285.81</v>
      </c>
      <c r="F30" s="3"/>
      <c r="G30" s="23">
        <v>0</v>
      </c>
      <c r="H30" s="23">
        <v>0</v>
      </c>
      <c r="I30" s="23">
        <v>0</v>
      </c>
      <c r="J30" s="23">
        <v>0</v>
      </c>
      <c r="K30" s="7"/>
      <c r="L30" s="23">
        <v>0</v>
      </c>
      <c r="M30" s="23">
        <v>0</v>
      </c>
      <c r="N30" s="23">
        <v>0</v>
      </c>
      <c r="O30" s="7">
        <f t="shared" si="2"/>
        <v>0</v>
      </c>
      <c r="P30" s="46"/>
    </row>
    <row r="31" spans="1:16" ht="22.5" x14ac:dyDescent="0.2">
      <c r="A31" s="20" t="s">
        <v>260</v>
      </c>
      <c r="B31" s="21" t="s">
        <v>261</v>
      </c>
      <c r="C31" s="6">
        <f>C32</f>
        <v>2000000</v>
      </c>
      <c r="D31" s="6">
        <f>D32</f>
        <v>2263000</v>
      </c>
      <c r="E31" s="6">
        <f>E32</f>
        <v>2268601.27</v>
      </c>
      <c r="F31" s="3">
        <f t="shared" si="0"/>
        <v>100.24751524524966</v>
      </c>
      <c r="G31" s="6">
        <f>G32</f>
        <v>0</v>
      </c>
      <c r="H31" s="6">
        <f>H32</f>
        <v>0</v>
      </c>
      <c r="I31" s="6">
        <f>I32</f>
        <v>25666.89</v>
      </c>
      <c r="J31" s="23">
        <f>J32</f>
        <v>25670</v>
      </c>
      <c r="K31" s="7"/>
      <c r="L31" s="6">
        <f>L32</f>
        <v>0</v>
      </c>
      <c r="M31" s="6">
        <f>M32</f>
        <v>0</v>
      </c>
      <c r="N31" s="6">
        <f>N32</f>
        <v>0</v>
      </c>
      <c r="O31" s="7">
        <f t="shared" si="2"/>
        <v>0</v>
      </c>
      <c r="P31" s="46">
        <f t="shared" si="3"/>
        <v>0</v>
      </c>
    </row>
    <row r="32" spans="1:16" ht="22.5" x14ac:dyDescent="0.2">
      <c r="A32" s="20" t="s">
        <v>260</v>
      </c>
      <c r="B32" s="21" t="s">
        <v>262</v>
      </c>
      <c r="C32" s="6">
        <v>2000000</v>
      </c>
      <c r="D32" s="3">
        <v>2263000</v>
      </c>
      <c r="E32" s="3">
        <v>2268601.27</v>
      </c>
      <c r="F32" s="3">
        <f t="shared" si="0"/>
        <v>100.24751524524966</v>
      </c>
      <c r="G32" s="3">
        <v>0</v>
      </c>
      <c r="H32" s="3">
        <v>0</v>
      </c>
      <c r="I32" s="3">
        <v>25666.89</v>
      </c>
      <c r="J32" s="23">
        <v>25670</v>
      </c>
      <c r="K32" s="7"/>
      <c r="L32" s="3">
        <v>0</v>
      </c>
      <c r="M32" s="3">
        <v>0</v>
      </c>
      <c r="N32" s="3">
        <v>0</v>
      </c>
      <c r="O32" s="7">
        <f t="shared" si="2"/>
        <v>0</v>
      </c>
      <c r="P32" s="46">
        <f t="shared" si="3"/>
        <v>0</v>
      </c>
    </row>
    <row r="33" spans="1:16" x14ac:dyDescent="0.2">
      <c r="A33" s="20" t="s">
        <v>263</v>
      </c>
      <c r="B33" s="21" t="s">
        <v>264</v>
      </c>
      <c r="C33" s="6">
        <f>C34</f>
        <v>2046747</v>
      </c>
      <c r="D33" s="6">
        <f>D34</f>
        <v>1735000</v>
      </c>
      <c r="E33" s="6">
        <f>E34</f>
        <v>1730854.57</v>
      </c>
      <c r="F33" s="3">
        <f t="shared" si="0"/>
        <v>99.76107031700289</v>
      </c>
      <c r="G33" s="6">
        <f>G34</f>
        <v>1097000</v>
      </c>
      <c r="H33" s="6">
        <f>H34</f>
        <v>1266493.83</v>
      </c>
      <c r="I33" s="6">
        <f>I34</f>
        <v>1409523.01</v>
      </c>
      <c r="J33" s="23">
        <f>J34</f>
        <v>1409525</v>
      </c>
      <c r="K33" s="7">
        <f t="shared" si="1"/>
        <v>111.29347546841186</v>
      </c>
      <c r="L33" s="22">
        <f>L34</f>
        <v>2340000</v>
      </c>
      <c r="M33" s="22">
        <f>M34</f>
        <v>2571000</v>
      </c>
      <c r="N33" s="23">
        <f>N34</f>
        <v>2814000</v>
      </c>
      <c r="O33" s="7">
        <f t="shared" si="2"/>
        <v>135.19333400725861</v>
      </c>
      <c r="P33" s="46">
        <f t="shared" si="3"/>
        <v>166.01337329951579</v>
      </c>
    </row>
    <row r="34" spans="1:16" x14ac:dyDescent="0.2">
      <c r="A34" s="20" t="s">
        <v>263</v>
      </c>
      <c r="B34" s="21" t="s">
        <v>265</v>
      </c>
      <c r="C34" s="6">
        <v>2046747</v>
      </c>
      <c r="D34" s="3">
        <v>1735000</v>
      </c>
      <c r="E34" s="3">
        <v>1730854.57</v>
      </c>
      <c r="F34" s="3">
        <f t="shared" si="0"/>
        <v>99.76107031700289</v>
      </c>
      <c r="G34" s="23">
        <v>1097000</v>
      </c>
      <c r="H34" s="3">
        <v>1266493.83</v>
      </c>
      <c r="I34" s="3">
        <v>1409523.01</v>
      </c>
      <c r="J34" s="23">
        <v>1409525</v>
      </c>
      <c r="K34" s="7">
        <f t="shared" si="1"/>
        <v>111.29347546841186</v>
      </c>
      <c r="L34" s="23">
        <v>2340000</v>
      </c>
      <c r="M34" s="23">
        <v>2571000</v>
      </c>
      <c r="N34" s="23">
        <v>2814000</v>
      </c>
      <c r="O34" s="7">
        <f t="shared" si="2"/>
        <v>135.19333400725861</v>
      </c>
      <c r="P34" s="46">
        <f t="shared" si="3"/>
        <v>166.01337329951579</v>
      </c>
    </row>
    <row r="35" spans="1:16" ht="22.5" x14ac:dyDescent="0.2">
      <c r="A35" s="20" t="s">
        <v>266</v>
      </c>
      <c r="B35" s="21" t="s">
        <v>267</v>
      </c>
      <c r="C35" s="6">
        <f>C36</f>
        <v>2000000</v>
      </c>
      <c r="D35" s="6">
        <f>D36</f>
        <v>3300000</v>
      </c>
      <c r="E35" s="6">
        <f>E36</f>
        <v>4161705.41</v>
      </c>
      <c r="F35" s="3">
        <f t="shared" si="0"/>
        <v>126.11228515151515</v>
      </c>
      <c r="G35" s="6">
        <f>G36</f>
        <v>2600000</v>
      </c>
      <c r="H35" s="6">
        <f>H36</f>
        <v>2600000</v>
      </c>
      <c r="I35" s="6">
        <f>I36</f>
        <v>2407080.21</v>
      </c>
      <c r="J35" s="23">
        <f>J36</f>
        <v>3000000</v>
      </c>
      <c r="K35" s="7">
        <f t="shared" si="1"/>
        <v>115.38461538461537</v>
      </c>
      <c r="L35" s="22">
        <f>L36</f>
        <v>4719000</v>
      </c>
      <c r="M35" s="22">
        <f>M36</f>
        <v>4908000</v>
      </c>
      <c r="N35" s="23">
        <f>N36</f>
        <v>5104000</v>
      </c>
      <c r="O35" s="7">
        <f t="shared" si="2"/>
        <v>113.39101486282279</v>
      </c>
      <c r="P35" s="46">
        <f t="shared" si="3"/>
        <v>157.29999999999998</v>
      </c>
    </row>
    <row r="36" spans="1:16" ht="22.5" x14ac:dyDescent="0.2">
      <c r="A36" s="20" t="s">
        <v>268</v>
      </c>
      <c r="B36" s="21" t="s">
        <v>269</v>
      </c>
      <c r="C36" s="5">
        <v>2000000</v>
      </c>
      <c r="D36" s="3">
        <v>3300000</v>
      </c>
      <c r="E36" s="3">
        <v>4161705.41</v>
      </c>
      <c r="F36" s="3">
        <f t="shared" si="0"/>
        <v>126.11228515151515</v>
      </c>
      <c r="G36" s="23">
        <v>2600000</v>
      </c>
      <c r="H36" s="3">
        <v>2600000</v>
      </c>
      <c r="I36" s="3">
        <v>2407080.21</v>
      </c>
      <c r="J36" s="23">
        <v>3000000</v>
      </c>
      <c r="K36" s="7">
        <f t="shared" si="1"/>
        <v>115.38461538461537</v>
      </c>
      <c r="L36" s="23">
        <v>4719000</v>
      </c>
      <c r="M36" s="23">
        <v>4908000</v>
      </c>
      <c r="N36" s="23">
        <v>5104000</v>
      </c>
      <c r="O36" s="7">
        <f t="shared" si="2"/>
        <v>113.39101486282279</v>
      </c>
      <c r="P36" s="46">
        <f t="shared" si="3"/>
        <v>157.29999999999998</v>
      </c>
    </row>
    <row r="37" spans="1:16" x14ac:dyDescent="0.2">
      <c r="A37" s="17" t="s">
        <v>270</v>
      </c>
      <c r="B37" s="18" t="s">
        <v>271</v>
      </c>
      <c r="C37" s="4">
        <f>C38+C40</f>
        <v>43710480</v>
      </c>
      <c r="D37" s="4">
        <f>D38+D40</f>
        <v>41410000</v>
      </c>
      <c r="E37" s="4">
        <f>E38+E40</f>
        <v>44440586.890000001</v>
      </c>
      <c r="F37" s="2">
        <f t="shared" si="0"/>
        <v>107.31849043709249</v>
      </c>
      <c r="G37" s="4">
        <f>G38+G40</f>
        <v>45980000</v>
      </c>
      <c r="H37" s="4">
        <f>H38+H40</f>
        <v>45980000</v>
      </c>
      <c r="I37" s="4">
        <f>I38+I40</f>
        <v>42470122.699999996</v>
      </c>
      <c r="J37" s="19">
        <f>J38+J40</f>
        <v>51300000</v>
      </c>
      <c r="K37" s="8">
        <f t="shared" si="1"/>
        <v>111.5702479338843</v>
      </c>
      <c r="L37" s="47">
        <f>L38+L40</f>
        <v>50955000</v>
      </c>
      <c r="M37" s="47">
        <f>M38+M40</f>
        <v>51881000</v>
      </c>
      <c r="N37" s="47">
        <f>N38+N40</f>
        <v>55733000</v>
      </c>
      <c r="O37" s="8">
        <f t="shared" si="2"/>
        <v>114.65870179915618</v>
      </c>
      <c r="P37" s="45">
        <f t="shared" si="3"/>
        <v>99.327485380116968</v>
      </c>
    </row>
    <row r="38" spans="1:16" x14ac:dyDescent="0.2">
      <c r="A38" s="20" t="s">
        <v>272</v>
      </c>
      <c r="B38" s="21" t="s">
        <v>273</v>
      </c>
      <c r="C38" s="5">
        <f>C39</f>
        <v>5610480</v>
      </c>
      <c r="D38" s="5">
        <f>D39</f>
        <v>5310000</v>
      </c>
      <c r="E38" s="5">
        <f>E39</f>
        <v>5212075.82</v>
      </c>
      <c r="F38" s="3">
        <f t="shared" si="0"/>
        <v>98.155853483992473</v>
      </c>
      <c r="G38" s="5">
        <f>G39</f>
        <v>5880000</v>
      </c>
      <c r="H38" s="5">
        <f>H39</f>
        <v>5880000</v>
      </c>
      <c r="I38" s="5">
        <f>I39</f>
        <v>2297708.96</v>
      </c>
      <c r="J38" s="23">
        <f>J39</f>
        <v>5200000</v>
      </c>
      <c r="K38" s="7">
        <f t="shared" si="1"/>
        <v>88.435374149659864</v>
      </c>
      <c r="L38" s="24">
        <f>L39</f>
        <v>6083000</v>
      </c>
      <c r="M38" s="24">
        <f>M39</f>
        <v>6159000</v>
      </c>
      <c r="N38" s="23">
        <f>N39</f>
        <v>6159000</v>
      </c>
      <c r="O38" s="7">
        <f t="shared" si="2"/>
        <v>116.70973734990677</v>
      </c>
      <c r="P38" s="46">
        <f t="shared" si="3"/>
        <v>116.98076923076923</v>
      </c>
    </row>
    <row r="39" spans="1:16" ht="33.75" x14ac:dyDescent="0.2">
      <c r="A39" s="20" t="s">
        <v>274</v>
      </c>
      <c r="B39" s="21" t="s">
        <v>275</v>
      </c>
      <c r="C39" s="5">
        <v>5610480</v>
      </c>
      <c r="D39" s="3">
        <v>5310000</v>
      </c>
      <c r="E39" s="3">
        <v>5212075.82</v>
      </c>
      <c r="F39" s="3">
        <f t="shared" si="0"/>
        <v>98.155853483992473</v>
      </c>
      <c r="G39" s="23">
        <v>5880000</v>
      </c>
      <c r="H39" s="3">
        <v>5880000</v>
      </c>
      <c r="I39" s="3">
        <v>2297708.96</v>
      </c>
      <c r="J39" s="23">
        <v>5200000</v>
      </c>
      <c r="K39" s="7">
        <f t="shared" si="1"/>
        <v>88.435374149659864</v>
      </c>
      <c r="L39" s="23">
        <v>6083000</v>
      </c>
      <c r="M39" s="23">
        <v>6159000</v>
      </c>
      <c r="N39" s="23">
        <v>6159000</v>
      </c>
      <c r="O39" s="7">
        <f t="shared" si="2"/>
        <v>116.70973734990677</v>
      </c>
      <c r="P39" s="46">
        <f t="shared" si="3"/>
        <v>116.98076923076923</v>
      </c>
    </row>
    <row r="40" spans="1:16" x14ac:dyDescent="0.2">
      <c r="A40" s="20" t="s">
        <v>276</v>
      </c>
      <c r="B40" s="21" t="s">
        <v>277</v>
      </c>
      <c r="C40" s="5">
        <f>C41+C43</f>
        <v>38100000</v>
      </c>
      <c r="D40" s="5">
        <f>D41+D43</f>
        <v>36100000</v>
      </c>
      <c r="E40" s="5">
        <f>E41+E43</f>
        <v>39228511.07</v>
      </c>
      <c r="F40" s="3">
        <f t="shared" si="0"/>
        <v>108.66623565096954</v>
      </c>
      <c r="G40" s="5">
        <f>G41+G43</f>
        <v>40100000</v>
      </c>
      <c r="H40" s="5">
        <f>H41+H43</f>
        <v>40100000</v>
      </c>
      <c r="I40" s="5">
        <f>I41+I43</f>
        <v>40172413.739999995</v>
      </c>
      <c r="J40" s="23">
        <f>J41+J43</f>
        <v>46100000</v>
      </c>
      <c r="K40" s="7">
        <f t="shared" si="1"/>
        <v>114.96259351620948</v>
      </c>
      <c r="L40" s="24">
        <f>L41+L43</f>
        <v>44872000</v>
      </c>
      <c r="M40" s="24">
        <f>M41+M43</f>
        <v>45722000</v>
      </c>
      <c r="N40" s="24">
        <f>N41+N43</f>
        <v>49574000</v>
      </c>
      <c r="O40" s="7">
        <f t="shared" si="2"/>
        <v>114.38619202225051</v>
      </c>
      <c r="P40" s="46">
        <f t="shared" si="3"/>
        <v>97.336225596529275</v>
      </c>
    </row>
    <row r="41" spans="1:16" x14ac:dyDescent="0.2">
      <c r="A41" s="20" t="s">
        <v>278</v>
      </c>
      <c r="B41" s="21" t="s">
        <v>279</v>
      </c>
      <c r="C41" s="5">
        <f>C42</f>
        <v>28100000</v>
      </c>
      <c r="D41" s="5">
        <f>D42</f>
        <v>26100000</v>
      </c>
      <c r="E41" s="5">
        <f>E42</f>
        <v>28873922.120000001</v>
      </c>
      <c r="F41" s="3">
        <f t="shared" si="0"/>
        <v>110.62805409961686</v>
      </c>
      <c r="G41" s="5">
        <f>G42</f>
        <v>31000000</v>
      </c>
      <c r="H41" s="5">
        <f>H42</f>
        <v>31000000</v>
      </c>
      <c r="I41" s="5">
        <f>I42</f>
        <v>36968831.939999998</v>
      </c>
      <c r="J41" s="23">
        <f>J42</f>
        <v>37000000</v>
      </c>
      <c r="K41" s="7">
        <f t="shared" si="1"/>
        <v>119.35483870967742</v>
      </c>
      <c r="L41" s="24">
        <f>L42</f>
        <v>34702000</v>
      </c>
      <c r="M41" s="24">
        <f>M42</f>
        <v>35289000</v>
      </c>
      <c r="N41" s="23">
        <f>N42</f>
        <v>38818000</v>
      </c>
      <c r="O41" s="7">
        <f t="shared" si="2"/>
        <v>120.18457297134249</v>
      </c>
      <c r="P41" s="46">
        <f t="shared" si="3"/>
        <v>93.789189189189187</v>
      </c>
    </row>
    <row r="42" spans="1:16" ht="22.5" x14ac:dyDescent="0.2">
      <c r="A42" s="20" t="s">
        <v>280</v>
      </c>
      <c r="B42" s="21" t="s">
        <v>281</v>
      </c>
      <c r="C42" s="5">
        <v>28100000</v>
      </c>
      <c r="D42" s="3">
        <v>26100000</v>
      </c>
      <c r="E42" s="3">
        <v>28873922.120000001</v>
      </c>
      <c r="F42" s="3">
        <f t="shared" si="0"/>
        <v>110.62805409961686</v>
      </c>
      <c r="G42" s="23">
        <v>31000000</v>
      </c>
      <c r="H42" s="3">
        <v>31000000</v>
      </c>
      <c r="I42" s="3">
        <v>36968831.939999998</v>
      </c>
      <c r="J42" s="23">
        <v>37000000</v>
      </c>
      <c r="K42" s="7">
        <f t="shared" si="1"/>
        <v>119.35483870967742</v>
      </c>
      <c r="L42" s="23">
        <v>34702000</v>
      </c>
      <c r="M42" s="23">
        <v>35289000</v>
      </c>
      <c r="N42" s="23">
        <v>38818000</v>
      </c>
      <c r="O42" s="7">
        <f t="shared" si="2"/>
        <v>120.18457297134249</v>
      </c>
      <c r="P42" s="46">
        <f t="shared" si="3"/>
        <v>93.789189189189187</v>
      </c>
    </row>
    <row r="43" spans="1:16" x14ac:dyDescent="0.2">
      <c r="A43" s="20" t="s">
        <v>282</v>
      </c>
      <c r="B43" s="21" t="s">
        <v>283</v>
      </c>
      <c r="C43" s="5">
        <f>C44</f>
        <v>10000000</v>
      </c>
      <c r="D43" s="5">
        <f>D44</f>
        <v>10000000</v>
      </c>
      <c r="E43" s="5">
        <f>E44</f>
        <v>10354588.949999999</v>
      </c>
      <c r="F43" s="3">
        <f t="shared" si="0"/>
        <v>103.54588949999999</v>
      </c>
      <c r="G43" s="5">
        <f>G44</f>
        <v>9100000</v>
      </c>
      <c r="H43" s="5">
        <f>H44</f>
        <v>9100000</v>
      </c>
      <c r="I43" s="5">
        <f>I44</f>
        <v>3203581.8</v>
      </c>
      <c r="J43" s="23">
        <f>J44</f>
        <v>9100000</v>
      </c>
      <c r="K43" s="7">
        <f t="shared" si="1"/>
        <v>100</v>
      </c>
      <c r="L43" s="24">
        <f>L44</f>
        <v>10170000</v>
      </c>
      <c r="M43" s="24">
        <f>M44</f>
        <v>10433000</v>
      </c>
      <c r="N43" s="23">
        <f>N44</f>
        <v>10756000</v>
      </c>
      <c r="O43" s="7">
        <f t="shared" si="2"/>
        <v>98.217322282020675</v>
      </c>
      <c r="P43" s="46">
        <f t="shared" si="3"/>
        <v>111.75824175824177</v>
      </c>
    </row>
    <row r="44" spans="1:16" ht="22.5" x14ac:dyDescent="0.2">
      <c r="A44" s="20" t="s">
        <v>284</v>
      </c>
      <c r="B44" s="21" t="s">
        <v>285</v>
      </c>
      <c r="C44" s="5">
        <v>10000000</v>
      </c>
      <c r="D44" s="3">
        <v>10000000</v>
      </c>
      <c r="E44" s="3">
        <v>10354588.949999999</v>
      </c>
      <c r="F44" s="3">
        <f t="shared" si="0"/>
        <v>103.54588949999999</v>
      </c>
      <c r="G44" s="23">
        <v>9100000</v>
      </c>
      <c r="H44" s="3">
        <v>9100000</v>
      </c>
      <c r="I44" s="3">
        <v>3203581.8</v>
      </c>
      <c r="J44" s="23">
        <v>9100000</v>
      </c>
      <c r="K44" s="7">
        <f t="shared" si="1"/>
        <v>100</v>
      </c>
      <c r="L44" s="23">
        <v>10170000</v>
      </c>
      <c r="M44" s="23">
        <v>10433000</v>
      </c>
      <c r="N44" s="23">
        <v>10756000</v>
      </c>
      <c r="O44" s="7">
        <f t="shared" si="2"/>
        <v>98.217322282020675</v>
      </c>
      <c r="P44" s="46">
        <f t="shared" si="3"/>
        <v>111.75824175824177</v>
      </c>
    </row>
    <row r="45" spans="1:16" ht="21.75" x14ac:dyDescent="0.2">
      <c r="A45" s="17" t="s">
        <v>286</v>
      </c>
      <c r="B45" s="18" t="s">
        <v>287</v>
      </c>
      <c r="C45" s="2">
        <f t="shared" ref="C45:E46" si="4">C46</f>
        <v>0</v>
      </c>
      <c r="D45" s="2">
        <f t="shared" si="4"/>
        <v>0</v>
      </c>
      <c r="E45" s="2">
        <f t="shared" si="4"/>
        <v>120</v>
      </c>
      <c r="F45" s="2"/>
      <c r="G45" s="2">
        <f t="shared" ref="G45:J46" si="5">G46</f>
        <v>0</v>
      </c>
      <c r="H45" s="2">
        <f t="shared" si="5"/>
        <v>0</v>
      </c>
      <c r="I45" s="2">
        <f t="shared" si="5"/>
        <v>0</v>
      </c>
      <c r="J45" s="2">
        <f t="shared" si="5"/>
        <v>0</v>
      </c>
      <c r="K45" s="7"/>
      <c r="L45" s="2">
        <f t="shared" ref="L45:N46" si="6">L46</f>
        <v>0</v>
      </c>
      <c r="M45" s="2">
        <f t="shared" si="6"/>
        <v>0</v>
      </c>
      <c r="N45" s="2">
        <f t="shared" si="6"/>
        <v>0</v>
      </c>
      <c r="O45" s="8">
        <f t="shared" si="2"/>
        <v>0</v>
      </c>
      <c r="P45" s="45"/>
    </row>
    <row r="46" spans="1:16" ht="22.5" x14ac:dyDescent="0.2">
      <c r="A46" s="20" t="s">
        <v>288</v>
      </c>
      <c r="B46" s="21" t="s">
        <v>289</v>
      </c>
      <c r="C46" s="3">
        <f t="shared" si="4"/>
        <v>0</v>
      </c>
      <c r="D46" s="3">
        <f t="shared" si="4"/>
        <v>0</v>
      </c>
      <c r="E46" s="3">
        <f t="shared" si="4"/>
        <v>120</v>
      </c>
      <c r="F46" s="3"/>
      <c r="G46" s="3">
        <f t="shared" si="5"/>
        <v>0</v>
      </c>
      <c r="H46" s="3">
        <f t="shared" si="5"/>
        <v>0</v>
      </c>
      <c r="I46" s="3">
        <f t="shared" si="5"/>
        <v>0</v>
      </c>
      <c r="J46" s="3">
        <f t="shared" si="5"/>
        <v>0</v>
      </c>
      <c r="K46" s="7"/>
      <c r="L46" s="3">
        <f t="shared" si="6"/>
        <v>0</v>
      </c>
      <c r="M46" s="3">
        <f t="shared" si="6"/>
        <v>0</v>
      </c>
      <c r="N46" s="3">
        <f t="shared" si="6"/>
        <v>0</v>
      </c>
      <c r="O46" s="7">
        <f t="shared" si="2"/>
        <v>0</v>
      </c>
      <c r="P46" s="46"/>
    </row>
    <row r="47" spans="1:16" x14ac:dyDescent="0.2">
      <c r="A47" s="20" t="s">
        <v>290</v>
      </c>
      <c r="B47" s="21" t="s">
        <v>291</v>
      </c>
      <c r="C47" s="3">
        <v>0</v>
      </c>
      <c r="D47" s="3">
        <v>0</v>
      </c>
      <c r="E47" s="3">
        <v>120</v>
      </c>
      <c r="F47" s="3"/>
      <c r="G47" s="3">
        <v>0</v>
      </c>
      <c r="H47" s="3">
        <v>0</v>
      </c>
      <c r="I47" s="3">
        <v>0</v>
      </c>
      <c r="J47" s="3">
        <v>0</v>
      </c>
      <c r="K47" s="7"/>
      <c r="L47" s="3">
        <v>0</v>
      </c>
      <c r="M47" s="3">
        <v>0</v>
      </c>
      <c r="N47" s="3">
        <v>0</v>
      </c>
      <c r="O47" s="7">
        <f t="shared" si="2"/>
        <v>0</v>
      </c>
      <c r="P47" s="46"/>
    </row>
    <row r="48" spans="1:16" x14ac:dyDescent="0.2">
      <c r="A48" s="17" t="s">
        <v>292</v>
      </c>
      <c r="B48" s="18" t="s">
        <v>293</v>
      </c>
      <c r="C48" s="4">
        <f>C49+C51</f>
        <v>5680000</v>
      </c>
      <c r="D48" s="4">
        <f>D49+D51</f>
        <v>5170000</v>
      </c>
      <c r="E48" s="4">
        <f>E49+E51</f>
        <v>5196945</v>
      </c>
      <c r="F48" s="2">
        <f t="shared" si="0"/>
        <v>100.52117988394585</v>
      </c>
      <c r="G48" s="4">
        <f>G49+G51</f>
        <v>5880000</v>
      </c>
      <c r="H48" s="4">
        <f>H49+H51</f>
        <v>5880000</v>
      </c>
      <c r="I48" s="4">
        <f>I49+I51</f>
        <v>5325447.12</v>
      </c>
      <c r="J48" s="19">
        <f>J49+J51</f>
        <v>5825000</v>
      </c>
      <c r="K48" s="8">
        <f t="shared" si="1"/>
        <v>99.064625850340136</v>
      </c>
      <c r="L48" s="47">
        <f>L49+L51</f>
        <v>6962000</v>
      </c>
      <c r="M48" s="47">
        <f>M49+M51</f>
        <v>6962000</v>
      </c>
      <c r="N48" s="47">
        <f>N49+N51</f>
        <v>6972000</v>
      </c>
      <c r="O48" s="8">
        <f t="shared" si="2"/>
        <v>133.96331883443062</v>
      </c>
      <c r="P48" s="45">
        <f t="shared" si="3"/>
        <v>119.51931330472104</v>
      </c>
    </row>
    <row r="49" spans="1:16" ht="22.5" x14ac:dyDescent="0.2">
      <c r="A49" s="20" t="s">
        <v>294</v>
      </c>
      <c r="B49" s="21" t="s">
        <v>295</v>
      </c>
      <c r="C49" s="5">
        <f>C50</f>
        <v>5670000</v>
      </c>
      <c r="D49" s="5">
        <f>D50</f>
        <v>5160000</v>
      </c>
      <c r="E49" s="5">
        <f>E50</f>
        <v>5186945</v>
      </c>
      <c r="F49" s="3">
        <f t="shared" si="0"/>
        <v>100.52218992248061</v>
      </c>
      <c r="G49" s="5">
        <f>G50</f>
        <v>5830000</v>
      </c>
      <c r="H49" s="5">
        <f>H50</f>
        <v>5830000</v>
      </c>
      <c r="I49" s="5">
        <f>I50</f>
        <v>5305447.12</v>
      </c>
      <c r="J49" s="23">
        <f>J50</f>
        <v>5800000</v>
      </c>
      <c r="K49" s="7">
        <f t="shared" si="1"/>
        <v>99.485420240137216</v>
      </c>
      <c r="L49" s="24">
        <f>L50</f>
        <v>6912000</v>
      </c>
      <c r="M49" s="24">
        <f>M50</f>
        <v>6912000</v>
      </c>
      <c r="N49" s="23">
        <f>N50</f>
        <v>6912000</v>
      </c>
      <c r="O49" s="7">
        <f t="shared" si="2"/>
        <v>133.25763045492096</v>
      </c>
      <c r="P49" s="46">
        <f t="shared" si="3"/>
        <v>119.17241379310343</v>
      </c>
    </row>
    <row r="50" spans="1:16" ht="33.75" x14ac:dyDescent="0.2">
      <c r="A50" s="20" t="s">
        <v>296</v>
      </c>
      <c r="B50" s="21" t="s">
        <v>297</v>
      </c>
      <c r="C50" s="5">
        <v>5670000</v>
      </c>
      <c r="D50" s="3">
        <v>5160000</v>
      </c>
      <c r="E50" s="3">
        <v>5186945</v>
      </c>
      <c r="F50" s="3">
        <f t="shared" si="0"/>
        <v>100.52218992248061</v>
      </c>
      <c r="G50" s="23">
        <v>5830000</v>
      </c>
      <c r="H50" s="3">
        <v>5830000</v>
      </c>
      <c r="I50" s="3">
        <v>5305447.12</v>
      </c>
      <c r="J50" s="23">
        <v>5800000</v>
      </c>
      <c r="K50" s="7">
        <f t="shared" si="1"/>
        <v>99.485420240137216</v>
      </c>
      <c r="L50" s="23">
        <v>6912000</v>
      </c>
      <c r="M50" s="23">
        <v>6912000</v>
      </c>
      <c r="N50" s="23">
        <v>6912000</v>
      </c>
      <c r="O50" s="7">
        <f t="shared" si="2"/>
        <v>133.25763045492096</v>
      </c>
      <c r="P50" s="46">
        <f t="shared" si="3"/>
        <v>119.17241379310343</v>
      </c>
    </row>
    <row r="51" spans="1:16" ht="22.5" x14ac:dyDescent="0.2">
      <c r="A51" s="20" t="s">
        <v>298</v>
      </c>
      <c r="B51" s="21" t="s">
        <v>299</v>
      </c>
      <c r="C51" s="5">
        <f>C52</f>
        <v>10000</v>
      </c>
      <c r="D51" s="5">
        <f>D52</f>
        <v>10000</v>
      </c>
      <c r="E51" s="5">
        <f>E52</f>
        <v>10000</v>
      </c>
      <c r="F51" s="3">
        <f t="shared" si="0"/>
        <v>100</v>
      </c>
      <c r="G51" s="5">
        <f>G52</f>
        <v>50000</v>
      </c>
      <c r="H51" s="5">
        <f>H52</f>
        <v>50000</v>
      </c>
      <c r="I51" s="5">
        <f>I52</f>
        <v>20000</v>
      </c>
      <c r="J51" s="23">
        <f>J52</f>
        <v>25000</v>
      </c>
      <c r="K51" s="7">
        <f t="shared" si="1"/>
        <v>50</v>
      </c>
      <c r="L51" s="24">
        <f>L52</f>
        <v>50000</v>
      </c>
      <c r="M51" s="24">
        <f>M52</f>
        <v>50000</v>
      </c>
      <c r="N51" s="24">
        <f>N52</f>
        <v>60000</v>
      </c>
      <c r="O51" s="7">
        <f t="shared" si="2"/>
        <v>500</v>
      </c>
      <c r="P51" s="46">
        <f t="shared" si="3"/>
        <v>200</v>
      </c>
    </row>
    <row r="52" spans="1:16" ht="22.5" x14ac:dyDescent="0.2">
      <c r="A52" s="20" t="s">
        <v>300</v>
      </c>
      <c r="B52" s="21" t="s">
        <v>301</v>
      </c>
      <c r="C52" s="5">
        <v>10000</v>
      </c>
      <c r="D52" s="3">
        <v>10000</v>
      </c>
      <c r="E52" s="3">
        <v>10000</v>
      </c>
      <c r="F52" s="3">
        <f t="shared" si="0"/>
        <v>100</v>
      </c>
      <c r="G52" s="24">
        <v>50000</v>
      </c>
      <c r="H52" s="3">
        <v>50000</v>
      </c>
      <c r="I52" s="3">
        <v>20000</v>
      </c>
      <c r="J52" s="23">
        <v>25000</v>
      </c>
      <c r="K52" s="7">
        <f t="shared" si="1"/>
        <v>50</v>
      </c>
      <c r="L52" s="24">
        <v>50000</v>
      </c>
      <c r="M52" s="24">
        <v>50000</v>
      </c>
      <c r="N52" s="24">
        <v>60000</v>
      </c>
      <c r="O52" s="7">
        <f t="shared" si="2"/>
        <v>500</v>
      </c>
      <c r="P52" s="46">
        <f t="shared" si="3"/>
        <v>200</v>
      </c>
    </row>
    <row r="53" spans="1:16" ht="32.25" x14ac:dyDescent="0.2">
      <c r="A53" s="17" t="s">
        <v>302</v>
      </c>
      <c r="B53" s="18" t="s">
        <v>303</v>
      </c>
      <c r="C53" s="4">
        <f>C54+C61+C64</f>
        <v>49191834</v>
      </c>
      <c r="D53" s="4">
        <f>D54+D61+D64</f>
        <v>86029100</v>
      </c>
      <c r="E53" s="4">
        <f>E54+E61+E64</f>
        <v>86432181.049999997</v>
      </c>
      <c r="F53" s="2">
        <f t="shared" si="0"/>
        <v>100.46854035436846</v>
      </c>
      <c r="G53" s="4">
        <f>G54+G61+G64</f>
        <v>62077600</v>
      </c>
      <c r="H53" s="4">
        <f>H54+H61+H64</f>
        <v>76292600</v>
      </c>
      <c r="I53" s="4">
        <f>I54+I61+I64</f>
        <v>78915363.710000008</v>
      </c>
      <c r="J53" s="19">
        <f>J54+J61+J64</f>
        <v>82119503.890000001</v>
      </c>
      <c r="K53" s="8">
        <f t="shared" si="1"/>
        <v>107.63757414218418</v>
      </c>
      <c r="L53" s="47">
        <f>L54+L64</f>
        <v>97189394</v>
      </c>
      <c r="M53" s="47">
        <f>M54+M64</f>
        <v>97254569</v>
      </c>
      <c r="N53" s="47">
        <f>N54+N64</f>
        <v>97322352</v>
      </c>
      <c r="O53" s="8">
        <f t="shared" si="2"/>
        <v>112.44584230007698</v>
      </c>
      <c r="P53" s="45">
        <f t="shared" si="3"/>
        <v>118.35117042375984</v>
      </c>
    </row>
    <row r="54" spans="1:16" ht="67.5" x14ac:dyDescent="0.2">
      <c r="A54" s="20" t="s">
        <v>304</v>
      </c>
      <c r="B54" s="21" t="s">
        <v>305</v>
      </c>
      <c r="C54" s="5">
        <f>C55+C57+C59</f>
        <v>48893700</v>
      </c>
      <c r="D54" s="5">
        <f>D55+D57+D59</f>
        <v>85750300</v>
      </c>
      <c r="E54" s="5">
        <f>E55+E57+E59</f>
        <v>86153702.900000006</v>
      </c>
      <c r="F54" s="3">
        <f t="shared" si="0"/>
        <v>100.47043905385755</v>
      </c>
      <c r="G54" s="6">
        <f>G55+G57+G59</f>
        <v>60522000</v>
      </c>
      <c r="H54" s="5">
        <f>H55+H57+H59</f>
        <v>74737000</v>
      </c>
      <c r="I54" s="5">
        <f>I55+I57+I59</f>
        <v>78228855.230000004</v>
      </c>
      <c r="J54" s="23">
        <f>J55+J57+J59</f>
        <v>81404500</v>
      </c>
      <c r="K54" s="7">
        <f t="shared" si="1"/>
        <v>108.92128396911838</v>
      </c>
      <c r="L54" s="5">
        <f>L55+L59+L61</f>
        <v>95391000</v>
      </c>
      <c r="M54" s="5">
        <f>M55+M59+M61</f>
        <v>95391000</v>
      </c>
      <c r="N54" s="5">
        <f>N55+N59+N61</f>
        <v>95391000</v>
      </c>
      <c r="O54" s="7">
        <f t="shared" si="2"/>
        <v>110.72188053335546</v>
      </c>
      <c r="P54" s="46">
        <f t="shared" si="3"/>
        <v>117.18148259617098</v>
      </c>
    </row>
    <row r="55" spans="1:16" ht="45" x14ac:dyDescent="0.2">
      <c r="A55" s="20" t="s">
        <v>306</v>
      </c>
      <c r="B55" s="21" t="s">
        <v>307</v>
      </c>
      <c r="C55" s="5">
        <f>C56</f>
        <v>46743400</v>
      </c>
      <c r="D55" s="5">
        <f>D56</f>
        <v>82900000</v>
      </c>
      <c r="E55" s="5">
        <f>E56</f>
        <v>83283066.760000005</v>
      </c>
      <c r="F55" s="3">
        <f t="shared" si="0"/>
        <v>100.46208294330519</v>
      </c>
      <c r="G55" s="5">
        <f>G56</f>
        <v>56785000</v>
      </c>
      <c r="H55" s="5">
        <f>H56</f>
        <v>71000000</v>
      </c>
      <c r="I55" s="5">
        <f>I56</f>
        <v>75931341.299999997</v>
      </c>
      <c r="J55" s="23">
        <f>J56</f>
        <v>79000000</v>
      </c>
      <c r="K55" s="7">
        <f t="shared" si="1"/>
        <v>111.26760563380283</v>
      </c>
      <c r="L55" s="5">
        <f>L56+L57</f>
        <v>92830000</v>
      </c>
      <c r="M55" s="5">
        <f>M56+M57</f>
        <v>92830000</v>
      </c>
      <c r="N55" s="5">
        <f>N56+N57</f>
        <v>92830000</v>
      </c>
      <c r="O55" s="7">
        <f t="shared" si="2"/>
        <v>111.4632344982105</v>
      </c>
      <c r="P55" s="46">
        <f t="shared" si="3"/>
        <v>117.50632911392404</v>
      </c>
    </row>
    <row r="56" spans="1:16" ht="56.25" x14ac:dyDescent="0.2">
      <c r="A56" s="20" t="s">
        <v>308</v>
      </c>
      <c r="B56" s="21" t="s">
        <v>309</v>
      </c>
      <c r="C56" s="5">
        <v>46743400</v>
      </c>
      <c r="D56" s="3">
        <v>82900000</v>
      </c>
      <c r="E56" s="3">
        <v>83283066.760000005</v>
      </c>
      <c r="F56" s="3">
        <f t="shared" si="0"/>
        <v>100.46208294330519</v>
      </c>
      <c r="G56" s="23">
        <v>56785000</v>
      </c>
      <c r="H56" s="3">
        <v>71000000</v>
      </c>
      <c r="I56" s="3">
        <v>75931341.299999997</v>
      </c>
      <c r="J56" s="23">
        <v>79000000</v>
      </c>
      <c r="K56" s="7">
        <f t="shared" si="1"/>
        <v>111.26760563380283</v>
      </c>
      <c r="L56" s="23">
        <v>92440000</v>
      </c>
      <c r="M56" s="23">
        <v>92440000</v>
      </c>
      <c r="N56" s="23">
        <v>92440000</v>
      </c>
      <c r="O56" s="7">
        <f t="shared" si="2"/>
        <v>110.99495203075061</v>
      </c>
      <c r="P56" s="46">
        <f t="shared" si="3"/>
        <v>117.01265822784809</v>
      </c>
    </row>
    <row r="57" spans="1:16" ht="56.25" x14ac:dyDescent="0.2">
      <c r="A57" s="20" t="s">
        <v>183</v>
      </c>
      <c r="B57" s="21" t="s">
        <v>185</v>
      </c>
      <c r="C57" s="5">
        <f>C58</f>
        <v>0</v>
      </c>
      <c r="D57" s="3">
        <f>D58</f>
        <v>0</v>
      </c>
      <c r="E57" s="3">
        <f>E58</f>
        <v>0</v>
      </c>
      <c r="F57" s="3"/>
      <c r="G57" s="5">
        <f>G58</f>
        <v>355000</v>
      </c>
      <c r="H57" s="5">
        <f>H58</f>
        <v>355000</v>
      </c>
      <c r="I57" s="5">
        <f>I58</f>
        <v>204351.56</v>
      </c>
      <c r="J57" s="23">
        <f>J58</f>
        <v>204500</v>
      </c>
      <c r="K57" s="7">
        <f t="shared" si="1"/>
        <v>57.605633802816904</v>
      </c>
      <c r="L57" s="23">
        <f>L58</f>
        <v>390000</v>
      </c>
      <c r="M57" s="23">
        <f>M58</f>
        <v>390000</v>
      </c>
      <c r="N57" s="23">
        <f>N58</f>
        <v>390000</v>
      </c>
      <c r="O57" s="7"/>
      <c r="P57" s="46">
        <f t="shared" si="3"/>
        <v>190.70904645476773</v>
      </c>
    </row>
    <row r="58" spans="1:16" ht="56.25" x14ac:dyDescent="0.2">
      <c r="A58" s="20" t="s">
        <v>184</v>
      </c>
      <c r="B58" s="21" t="s">
        <v>186</v>
      </c>
      <c r="C58" s="5">
        <v>0</v>
      </c>
      <c r="D58" s="3">
        <v>0</v>
      </c>
      <c r="E58" s="3">
        <v>0</v>
      </c>
      <c r="F58" s="3"/>
      <c r="G58" s="3">
        <v>355000</v>
      </c>
      <c r="H58" s="3">
        <v>355000</v>
      </c>
      <c r="I58" s="3">
        <v>204351.56</v>
      </c>
      <c r="J58" s="23">
        <v>204500</v>
      </c>
      <c r="K58" s="7">
        <f t="shared" si="1"/>
        <v>57.605633802816904</v>
      </c>
      <c r="L58" s="23">
        <v>390000</v>
      </c>
      <c r="M58" s="23">
        <v>390000</v>
      </c>
      <c r="N58" s="23">
        <v>390000</v>
      </c>
      <c r="O58" s="7"/>
      <c r="P58" s="46">
        <f t="shared" si="3"/>
        <v>190.70904645476773</v>
      </c>
    </row>
    <row r="59" spans="1:16" ht="33.75" x14ac:dyDescent="0.2">
      <c r="A59" s="20" t="s">
        <v>310</v>
      </c>
      <c r="B59" s="21" t="s">
        <v>311</v>
      </c>
      <c r="C59" s="5">
        <f>C60</f>
        <v>2150300</v>
      </c>
      <c r="D59" s="5">
        <f>D60</f>
        <v>2850300</v>
      </c>
      <c r="E59" s="5">
        <f>E60</f>
        <v>2870636.14</v>
      </c>
      <c r="F59" s="3">
        <f t="shared" si="0"/>
        <v>100.7134736694383</v>
      </c>
      <c r="G59" s="22">
        <f>G60</f>
        <v>3382000</v>
      </c>
      <c r="H59" s="5">
        <f>H60</f>
        <v>3382000</v>
      </c>
      <c r="I59" s="5">
        <f>I60</f>
        <v>2093162.37</v>
      </c>
      <c r="J59" s="23">
        <f>J60</f>
        <v>2200000</v>
      </c>
      <c r="K59" s="7">
        <f t="shared" si="1"/>
        <v>65.050266114725019</v>
      </c>
      <c r="L59" s="22">
        <f>L60</f>
        <v>2561000</v>
      </c>
      <c r="M59" s="22">
        <f>M60</f>
        <v>2561000</v>
      </c>
      <c r="N59" s="23">
        <f>N60</f>
        <v>2561000</v>
      </c>
      <c r="O59" s="7">
        <f t="shared" si="2"/>
        <v>89.213675126378078</v>
      </c>
      <c r="P59" s="46">
        <f t="shared" si="3"/>
        <v>116.40909090909091</v>
      </c>
    </row>
    <row r="60" spans="1:16" ht="22.5" x14ac:dyDescent="0.2">
      <c r="A60" s="20" t="s">
        <v>312</v>
      </c>
      <c r="B60" s="21" t="s">
        <v>313</v>
      </c>
      <c r="C60" s="5">
        <v>2150300</v>
      </c>
      <c r="D60" s="3">
        <v>2850300</v>
      </c>
      <c r="E60" s="3">
        <v>2870636.14</v>
      </c>
      <c r="F60" s="3">
        <f t="shared" si="0"/>
        <v>100.7134736694383</v>
      </c>
      <c r="G60" s="23">
        <v>3382000</v>
      </c>
      <c r="H60" s="3">
        <v>3382000</v>
      </c>
      <c r="I60" s="3">
        <v>2093162.37</v>
      </c>
      <c r="J60" s="23">
        <v>2200000</v>
      </c>
      <c r="K60" s="7">
        <f t="shared" si="1"/>
        <v>65.050266114725019</v>
      </c>
      <c r="L60" s="23">
        <v>2561000</v>
      </c>
      <c r="M60" s="23">
        <v>2561000</v>
      </c>
      <c r="N60" s="23">
        <v>2561000</v>
      </c>
      <c r="O60" s="7">
        <f t="shared" si="2"/>
        <v>89.213675126378078</v>
      </c>
      <c r="P60" s="46">
        <f t="shared" si="3"/>
        <v>116.40909090909091</v>
      </c>
    </row>
    <row r="61" spans="1:16" ht="33.75" x14ac:dyDescent="0.2">
      <c r="A61" s="20" t="s">
        <v>314</v>
      </c>
      <c r="B61" s="21" t="s">
        <v>315</v>
      </c>
      <c r="C61" s="3">
        <f t="shared" ref="C61:E62" si="7">C62</f>
        <v>0</v>
      </c>
      <c r="D61" s="3">
        <f t="shared" si="7"/>
        <v>0</v>
      </c>
      <c r="E61" s="3">
        <f t="shared" si="7"/>
        <v>1.33</v>
      </c>
      <c r="F61" s="3"/>
      <c r="G61" s="3">
        <v>0</v>
      </c>
      <c r="H61" s="3">
        <v>0</v>
      </c>
      <c r="I61" s="3">
        <v>3.89</v>
      </c>
      <c r="J61" s="23">
        <f>J62</f>
        <v>3.89</v>
      </c>
      <c r="K61" s="7"/>
      <c r="L61" s="23">
        <f t="shared" ref="L61:N62" si="8">L62</f>
        <v>0</v>
      </c>
      <c r="M61" s="23">
        <f t="shared" si="8"/>
        <v>0</v>
      </c>
      <c r="N61" s="23">
        <f t="shared" si="8"/>
        <v>0</v>
      </c>
      <c r="O61" s="7">
        <f t="shared" si="2"/>
        <v>0</v>
      </c>
      <c r="P61" s="46">
        <f t="shared" si="3"/>
        <v>0</v>
      </c>
    </row>
    <row r="62" spans="1:16" ht="33.75" x14ac:dyDescent="0.2">
      <c r="A62" s="20" t="s">
        <v>316</v>
      </c>
      <c r="B62" s="21" t="s">
        <v>317</v>
      </c>
      <c r="C62" s="3">
        <f t="shared" si="7"/>
        <v>0</v>
      </c>
      <c r="D62" s="3">
        <f t="shared" si="7"/>
        <v>0</v>
      </c>
      <c r="E62" s="3">
        <f t="shared" si="7"/>
        <v>1.33</v>
      </c>
      <c r="F62" s="3"/>
      <c r="G62" s="3">
        <v>0</v>
      </c>
      <c r="H62" s="3">
        <v>0</v>
      </c>
      <c r="I62" s="3">
        <v>3.89</v>
      </c>
      <c r="J62" s="23">
        <f>J63</f>
        <v>3.89</v>
      </c>
      <c r="K62" s="7"/>
      <c r="L62" s="23">
        <f t="shared" si="8"/>
        <v>0</v>
      </c>
      <c r="M62" s="23">
        <f t="shared" si="8"/>
        <v>0</v>
      </c>
      <c r="N62" s="23">
        <f t="shared" si="8"/>
        <v>0</v>
      </c>
      <c r="O62" s="7">
        <f t="shared" si="2"/>
        <v>0</v>
      </c>
      <c r="P62" s="46">
        <f t="shared" si="3"/>
        <v>0</v>
      </c>
    </row>
    <row r="63" spans="1:16" ht="78.75" x14ac:dyDescent="0.2">
      <c r="A63" s="20" t="s">
        <v>318</v>
      </c>
      <c r="B63" s="21" t="s">
        <v>319</v>
      </c>
      <c r="C63" s="3">
        <v>0</v>
      </c>
      <c r="D63" s="3">
        <v>0</v>
      </c>
      <c r="E63" s="3">
        <v>1.33</v>
      </c>
      <c r="F63" s="3"/>
      <c r="G63" s="3">
        <v>0</v>
      </c>
      <c r="H63" s="3">
        <v>0</v>
      </c>
      <c r="I63" s="3">
        <v>3.89</v>
      </c>
      <c r="J63" s="23">
        <v>3.89</v>
      </c>
      <c r="K63" s="7"/>
      <c r="L63" s="3">
        <v>0</v>
      </c>
      <c r="M63" s="3">
        <v>0</v>
      </c>
      <c r="N63" s="3">
        <v>0</v>
      </c>
      <c r="O63" s="7">
        <f t="shared" si="2"/>
        <v>0</v>
      </c>
      <c r="P63" s="46">
        <f t="shared" si="3"/>
        <v>0</v>
      </c>
    </row>
    <row r="64" spans="1:16" ht="56.25" x14ac:dyDescent="0.2">
      <c r="A64" s="20" t="s">
        <v>320</v>
      </c>
      <c r="B64" s="21" t="s">
        <v>321</v>
      </c>
      <c r="C64" s="5">
        <f>C65+C67</f>
        <v>298134</v>
      </c>
      <c r="D64" s="5">
        <f>D65+D67</f>
        <v>278800</v>
      </c>
      <c r="E64" s="5">
        <f>E65+E67</f>
        <v>278476.82</v>
      </c>
      <c r="F64" s="3">
        <f t="shared" si="0"/>
        <v>99.884081779053091</v>
      </c>
      <c r="G64" s="22">
        <f>G65+G67</f>
        <v>1555600</v>
      </c>
      <c r="H64" s="3">
        <v>1555600</v>
      </c>
      <c r="I64" s="3">
        <v>686504.59</v>
      </c>
      <c r="J64" s="23">
        <f>J65+J67</f>
        <v>715000</v>
      </c>
      <c r="K64" s="7">
        <f t="shared" si="1"/>
        <v>45.962972486500384</v>
      </c>
      <c r="L64" s="22">
        <f>L65+L67</f>
        <v>1798394</v>
      </c>
      <c r="M64" s="22">
        <f>M65+M67</f>
        <v>1863569</v>
      </c>
      <c r="N64" s="22">
        <f>N65+N67</f>
        <v>1931352</v>
      </c>
      <c r="O64" s="7">
        <f t="shared" si="2"/>
        <v>645.79665912588348</v>
      </c>
      <c r="P64" s="46">
        <f t="shared" si="3"/>
        <v>251.52363636363634</v>
      </c>
    </row>
    <row r="65" spans="1:16" ht="56.25" x14ac:dyDescent="0.2">
      <c r="A65" s="20" t="s">
        <v>322</v>
      </c>
      <c r="B65" s="21" t="s">
        <v>323</v>
      </c>
      <c r="C65" s="5">
        <f>C66</f>
        <v>176800</v>
      </c>
      <c r="D65" s="5">
        <f>D66</f>
        <v>188800</v>
      </c>
      <c r="E65" s="5">
        <f>E66</f>
        <v>188549.68</v>
      </c>
      <c r="F65" s="3">
        <f t="shared" si="0"/>
        <v>99.867415254237272</v>
      </c>
      <c r="G65" s="22">
        <f>G66</f>
        <v>178600</v>
      </c>
      <c r="H65" s="3">
        <v>178600</v>
      </c>
      <c r="I65" s="3">
        <v>153333.03</v>
      </c>
      <c r="J65" s="23">
        <f>J66</f>
        <v>165000</v>
      </c>
      <c r="K65" s="7">
        <f t="shared" si="1"/>
        <v>92.38521836506159</v>
      </c>
      <c r="L65" s="22">
        <f>L66</f>
        <v>169000</v>
      </c>
      <c r="M65" s="22">
        <f>M66</f>
        <v>169000</v>
      </c>
      <c r="N65" s="22">
        <f>N66</f>
        <v>169000</v>
      </c>
      <c r="O65" s="7">
        <f t="shared" si="2"/>
        <v>89.631549626602393</v>
      </c>
      <c r="P65" s="46">
        <f t="shared" si="3"/>
        <v>102.42424242424242</v>
      </c>
    </row>
    <row r="66" spans="1:16" ht="56.25" x14ac:dyDescent="0.2">
      <c r="A66" s="20" t="s">
        <v>324</v>
      </c>
      <c r="B66" s="21" t="s">
        <v>325</v>
      </c>
      <c r="C66" s="5">
        <v>176800</v>
      </c>
      <c r="D66" s="3">
        <v>188800</v>
      </c>
      <c r="E66" s="3">
        <v>188549.68</v>
      </c>
      <c r="F66" s="3">
        <f t="shared" si="0"/>
        <v>99.867415254237272</v>
      </c>
      <c r="G66" s="25">
        <v>178600</v>
      </c>
      <c r="H66" s="3">
        <v>178600</v>
      </c>
      <c r="I66" s="3">
        <v>153333.03</v>
      </c>
      <c r="J66" s="23">
        <v>165000</v>
      </c>
      <c r="K66" s="7">
        <f t="shared" si="1"/>
        <v>92.38521836506159</v>
      </c>
      <c r="L66" s="25">
        <v>169000</v>
      </c>
      <c r="M66" s="25">
        <v>169000</v>
      </c>
      <c r="N66" s="25">
        <v>169000</v>
      </c>
      <c r="O66" s="7">
        <f t="shared" si="2"/>
        <v>89.631549626602393</v>
      </c>
      <c r="P66" s="46">
        <f t="shared" si="3"/>
        <v>102.42424242424242</v>
      </c>
    </row>
    <row r="67" spans="1:16" ht="78.75" x14ac:dyDescent="0.2">
      <c r="A67" s="20" t="s">
        <v>326</v>
      </c>
      <c r="B67" s="21" t="s">
        <v>327</v>
      </c>
      <c r="C67" s="5">
        <f>C68</f>
        <v>121334</v>
      </c>
      <c r="D67" s="5">
        <f>D68</f>
        <v>90000</v>
      </c>
      <c r="E67" s="5">
        <f>E68</f>
        <v>89927.14</v>
      </c>
      <c r="F67" s="3">
        <f t="shared" si="0"/>
        <v>99.919044444444452</v>
      </c>
      <c r="G67" s="3">
        <f>G68</f>
        <v>1377000</v>
      </c>
      <c r="H67" s="3">
        <v>1377000</v>
      </c>
      <c r="I67" s="3">
        <v>533171.56000000006</v>
      </c>
      <c r="J67" s="23">
        <f>J68</f>
        <v>550000</v>
      </c>
      <c r="K67" s="7">
        <f t="shared" si="1"/>
        <v>39.941902687000727</v>
      </c>
      <c r="L67" s="3">
        <f>L68</f>
        <v>1629394</v>
      </c>
      <c r="M67" s="3">
        <f>M68</f>
        <v>1694569</v>
      </c>
      <c r="N67" s="3">
        <f>N68</f>
        <v>1762352</v>
      </c>
      <c r="O67" s="7">
        <f t="shared" si="2"/>
        <v>1811.9046152251701</v>
      </c>
      <c r="P67" s="46">
        <f t="shared" si="3"/>
        <v>296.25345454545453</v>
      </c>
    </row>
    <row r="68" spans="1:16" ht="67.5" x14ac:dyDescent="0.2">
      <c r="A68" s="20" t="s">
        <v>328</v>
      </c>
      <c r="B68" s="21" t="s">
        <v>329</v>
      </c>
      <c r="C68" s="5">
        <v>121334</v>
      </c>
      <c r="D68" s="3">
        <v>90000</v>
      </c>
      <c r="E68" s="3">
        <v>89927.14</v>
      </c>
      <c r="F68" s="3">
        <f t="shared" si="0"/>
        <v>99.919044444444452</v>
      </c>
      <c r="G68" s="23">
        <v>1377000</v>
      </c>
      <c r="H68" s="3">
        <v>1377000</v>
      </c>
      <c r="I68" s="3">
        <v>533171.56000000006</v>
      </c>
      <c r="J68" s="23">
        <v>550000</v>
      </c>
      <c r="K68" s="7">
        <f t="shared" si="1"/>
        <v>39.941902687000727</v>
      </c>
      <c r="L68" s="23">
        <v>1629394</v>
      </c>
      <c r="M68" s="23">
        <v>1694569</v>
      </c>
      <c r="N68" s="23">
        <v>1762352</v>
      </c>
      <c r="O68" s="7">
        <f t="shared" si="2"/>
        <v>1811.9046152251701</v>
      </c>
      <c r="P68" s="46">
        <f t="shared" si="3"/>
        <v>296.25345454545453</v>
      </c>
    </row>
    <row r="69" spans="1:16" ht="21.75" x14ac:dyDescent="0.2">
      <c r="A69" s="17" t="s">
        <v>330</v>
      </c>
      <c r="B69" s="18" t="s">
        <v>331</v>
      </c>
      <c r="C69" s="4">
        <f>C70</f>
        <v>1997970</v>
      </c>
      <c r="D69" s="4">
        <f>D70</f>
        <v>5048000</v>
      </c>
      <c r="E69" s="4">
        <f>E70</f>
        <v>5047758.7100000009</v>
      </c>
      <c r="F69" s="2">
        <f t="shared" si="0"/>
        <v>99.995220087163247</v>
      </c>
      <c r="G69" s="26">
        <f>G70</f>
        <v>3056400</v>
      </c>
      <c r="H69" s="2">
        <v>3056400</v>
      </c>
      <c r="I69" s="2">
        <v>2342495.12</v>
      </c>
      <c r="J69" s="26">
        <f>J70</f>
        <v>2342750</v>
      </c>
      <c r="K69" s="8">
        <f t="shared" si="1"/>
        <v>76.650634733673613</v>
      </c>
      <c r="L69" s="26">
        <f>L70</f>
        <v>2134200</v>
      </c>
      <c r="M69" s="26">
        <f>M70</f>
        <v>2134200</v>
      </c>
      <c r="N69" s="26">
        <f>N70</f>
        <v>2134200</v>
      </c>
      <c r="O69" s="8">
        <f t="shared" si="2"/>
        <v>42.280150906817013</v>
      </c>
      <c r="P69" s="45">
        <f t="shared" si="3"/>
        <v>91.0980685092306</v>
      </c>
    </row>
    <row r="70" spans="1:16" x14ac:dyDescent="0.2">
      <c r="A70" s="20" t="s">
        <v>332</v>
      </c>
      <c r="B70" s="21" t="s">
        <v>333</v>
      </c>
      <c r="C70" s="5">
        <f>C71+C72+C73+C76</f>
        <v>1997970</v>
      </c>
      <c r="D70" s="5">
        <f>D71+D72+D73+D76</f>
        <v>5048000</v>
      </c>
      <c r="E70" s="5">
        <f>E71+E72+E73+E76</f>
        <v>5047758.7100000009</v>
      </c>
      <c r="F70" s="3">
        <f t="shared" si="0"/>
        <v>99.995220087163247</v>
      </c>
      <c r="G70" s="22">
        <f>G71+G72+G73</f>
        <v>3056400</v>
      </c>
      <c r="H70" s="3">
        <v>3056400</v>
      </c>
      <c r="I70" s="3">
        <v>2342495.12</v>
      </c>
      <c r="J70" s="22">
        <f>J71+J72+J73</f>
        <v>2342750</v>
      </c>
      <c r="K70" s="7">
        <f t="shared" si="1"/>
        <v>76.650634733673613</v>
      </c>
      <c r="L70" s="22">
        <f>L71+L72+L73</f>
        <v>2134200</v>
      </c>
      <c r="M70" s="22">
        <f>M71+M72+M73</f>
        <v>2134200</v>
      </c>
      <c r="N70" s="22">
        <f>N71+N72+N73</f>
        <v>2134200</v>
      </c>
      <c r="O70" s="7">
        <f t="shared" si="2"/>
        <v>42.280150906817013</v>
      </c>
      <c r="P70" s="46">
        <f t="shared" si="3"/>
        <v>91.0980685092306</v>
      </c>
    </row>
    <row r="71" spans="1:16" ht="22.5" x14ac:dyDescent="0.2">
      <c r="A71" s="20" t="s">
        <v>334</v>
      </c>
      <c r="B71" s="21" t="s">
        <v>335</v>
      </c>
      <c r="C71" s="5">
        <f>216366-11868</f>
        <v>204498</v>
      </c>
      <c r="D71" s="3">
        <v>2665000</v>
      </c>
      <c r="E71" s="3">
        <v>2665681.4900000002</v>
      </c>
      <c r="F71" s="3">
        <f t="shared" si="0"/>
        <v>100.0255718574109</v>
      </c>
      <c r="G71" s="27">
        <v>2785800</v>
      </c>
      <c r="H71" s="3">
        <v>2785800</v>
      </c>
      <c r="I71" s="3">
        <v>274986.63</v>
      </c>
      <c r="J71" s="23">
        <v>275000</v>
      </c>
      <c r="K71" s="7">
        <f t="shared" ref="K71:K136" si="9">J71/H71*100</f>
        <v>9.8714911336061455</v>
      </c>
      <c r="L71" s="27">
        <v>430800</v>
      </c>
      <c r="M71" s="27">
        <v>430800</v>
      </c>
      <c r="N71" s="27">
        <v>430800</v>
      </c>
      <c r="O71" s="7">
        <f t="shared" ref="O71:O136" si="10">L71/E71*100</f>
        <v>16.160970529153502</v>
      </c>
      <c r="P71" s="46">
        <f t="shared" ref="P71:P136" si="11">L71/J71*100</f>
        <v>156.65454545454546</v>
      </c>
    </row>
    <row r="72" spans="1:16" x14ac:dyDescent="0.2">
      <c r="A72" s="20" t="s">
        <v>336</v>
      </c>
      <c r="B72" s="21" t="s">
        <v>337</v>
      </c>
      <c r="C72" s="5">
        <f>831432+289224+1</f>
        <v>1120657</v>
      </c>
      <c r="D72" s="3">
        <v>900000</v>
      </c>
      <c r="E72" s="3">
        <v>899429.74</v>
      </c>
      <c r="F72" s="3">
        <f t="shared" ref="F72:F151" si="12">E72/D72*100</f>
        <v>99.936637777777776</v>
      </c>
      <c r="G72" s="24">
        <v>181200</v>
      </c>
      <c r="H72" s="3">
        <v>181200</v>
      </c>
      <c r="I72" s="3">
        <v>395479.81</v>
      </c>
      <c r="J72" s="23">
        <v>395500</v>
      </c>
      <c r="K72" s="7">
        <f t="shared" si="9"/>
        <v>218.26710816777043</v>
      </c>
      <c r="L72" s="24">
        <v>394800</v>
      </c>
      <c r="M72" s="24">
        <v>394800</v>
      </c>
      <c r="N72" s="24">
        <v>394800</v>
      </c>
      <c r="O72" s="7">
        <f t="shared" si="10"/>
        <v>43.894479184110594</v>
      </c>
      <c r="P72" s="46">
        <f t="shared" si="11"/>
        <v>99.823008849557525</v>
      </c>
    </row>
    <row r="73" spans="1:16" x14ac:dyDescent="0.2">
      <c r="A73" s="20" t="s">
        <v>338</v>
      </c>
      <c r="B73" s="21" t="s">
        <v>339</v>
      </c>
      <c r="C73" s="5">
        <f>C74+C75</f>
        <v>672520</v>
      </c>
      <c r="D73" s="5">
        <f>D74+D75</f>
        <v>1483000</v>
      </c>
      <c r="E73" s="5">
        <f>E74+E75</f>
        <v>1482647.48</v>
      </c>
      <c r="F73" s="3">
        <f t="shared" si="12"/>
        <v>99.976229265003369</v>
      </c>
      <c r="G73" s="22">
        <f>G74+G75</f>
        <v>89400</v>
      </c>
      <c r="H73" s="22">
        <f>H74+H75</f>
        <v>89400</v>
      </c>
      <c r="I73" s="22">
        <f>I74+I75</f>
        <v>1672028.68</v>
      </c>
      <c r="J73" s="22">
        <f>J74+J75</f>
        <v>1672250</v>
      </c>
      <c r="K73" s="7">
        <f t="shared" si="9"/>
        <v>1870.5257270693512</v>
      </c>
      <c r="L73" s="22">
        <f>L74+L75</f>
        <v>1308600</v>
      </c>
      <c r="M73" s="22">
        <f>M74+M75</f>
        <v>1308600</v>
      </c>
      <c r="N73" s="22">
        <f>N74+N75</f>
        <v>1308600</v>
      </c>
      <c r="O73" s="7">
        <f t="shared" si="10"/>
        <v>88.261034241261456</v>
      </c>
      <c r="P73" s="46">
        <f t="shared" si="11"/>
        <v>78.253849603827177</v>
      </c>
    </row>
    <row r="74" spans="1:16" x14ac:dyDescent="0.2">
      <c r="A74" s="20" t="s">
        <v>340</v>
      </c>
      <c r="B74" s="21" t="s">
        <v>341</v>
      </c>
      <c r="C74" s="5">
        <f>174648-47130+2</f>
        <v>127520</v>
      </c>
      <c r="D74" s="3">
        <v>985000</v>
      </c>
      <c r="E74" s="3">
        <v>984647.48</v>
      </c>
      <c r="F74" s="3">
        <f t="shared" si="12"/>
        <v>99.964211167512687</v>
      </c>
      <c r="G74" s="24">
        <v>89400</v>
      </c>
      <c r="H74" s="3">
        <v>89400</v>
      </c>
      <c r="I74" s="3">
        <v>508233.67</v>
      </c>
      <c r="J74" s="23">
        <v>508250</v>
      </c>
      <c r="K74" s="7">
        <f t="shared" si="9"/>
        <v>568.51230425055928</v>
      </c>
      <c r="L74" s="24">
        <v>651600</v>
      </c>
      <c r="M74" s="24">
        <v>651600</v>
      </c>
      <c r="N74" s="24">
        <v>651600</v>
      </c>
      <c r="O74" s="7">
        <f t="shared" si="10"/>
        <v>66.175967870247334</v>
      </c>
      <c r="P74" s="46">
        <f t="shared" si="11"/>
        <v>128.20462370880472</v>
      </c>
    </row>
    <row r="75" spans="1:16" x14ac:dyDescent="0.2">
      <c r="A75" s="20" t="s">
        <v>342</v>
      </c>
      <c r="B75" s="21" t="s">
        <v>343</v>
      </c>
      <c r="C75" s="5">
        <f>286314+258684+2</f>
        <v>545000</v>
      </c>
      <c r="D75" s="3">
        <v>498000</v>
      </c>
      <c r="E75" s="3">
        <v>498000</v>
      </c>
      <c r="F75" s="3">
        <f t="shared" si="12"/>
        <v>100</v>
      </c>
      <c r="G75" s="3">
        <v>0</v>
      </c>
      <c r="H75" s="3">
        <v>0</v>
      </c>
      <c r="I75" s="3">
        <v>1163795.01</v>
      </c>
      <c r="J75" s="23">
        <v>1164000</v>
      </c>
      <c r="K75" s="7"/>
      <c r="L75" s="24">
        <v>657000</v>
      </c>
      <c r="M75" s="24">
        <v>657000</v>
      </c>
      <c r="N75" s="24">
        <v>657000</v>
      </c>
      <c r="O75" s="7">
        <f t="shared" si="10"/>
        <v>131.92771084337349</v>
      </c>
      <c r="P75" s="46">
        <f t="shared" si="11"/>
        <v>56.443298969072167</v>
      </c>
    </row>
    <row r="76" spans="1:16" ht="33.75" x14ac:dyDescent="0.2">
      <c r="A76" s="20" t="s">
        <v>150</v>
      </c>
      <c r="B76" s="21" t="s">
        <v>151</v>
      </c>
      <c r="C76" s="5">
        <f>0+294+1</f>
        <v>295</v>
      </c>
      <c r="D76" s="3">
        <v>0</v>
      </c>
      <c r="E76" s="3">
        <v>0</v>
      </c>
      <c r="F76" s="3"/>
      <c r="G76" s="23">
        <v>0</v>
      </c>
      <c r="H76" s="23">
        <v>0</v>
      </c>
      <c r="I76" s="23">
        <v>0</v>
      </c>
      <c r="J76" s="23">
        <v>0</v>
      </c>
      <c r="K76" s="7"/>
      <c r="L76" s="23">
        <v>0</v>
      </c>
      <c r="M76" s="23">
        <v>0</v>
      </c>
      <c r="N76" s="23">
        <v>0</v>
      </c>
      <c r="O76" s="7"/>
      <c r="P76" s="46"/>
    </row>
    <row r="77" spans="1:16" ht="21.75" x14ac:dyDescent="0.2">
      <c r="A77" s="17" t="s">
        <v>344</v>
      </c>
      <c r="B77" s="18" t="s">
        <v>345</v>
      </c>
      <c r="C77" s="4">
        <f>C78</f>
        <v>116349</v>
      </c>
      <c r="D77" s="4">
        <f t="shared" ref="D77:E79" si="13">D78</f>
        <v>998000</v>
      </c>
      <c r="E77" s="4">
        <f t="shared" si="13"/>
        <v>1004062.83</v>
      </c>
      <c r="F77" s="2">
        <f t="shared" si="12"/>
        <v>100.60749799599198</v>
      </c>
      <c r="G77" s="28">
        <f>G78</f>
        <v>159800</v>
      </c>
      <c r="H77" s="2">
        <v>159800</v>
      </c>
      <c r="I77" s="2">
        <v>219707.91</v>
      </c>
      <c r="J77" s="19">
        <f>J78</f>
        <v>220000</v>
      </c>
      <c r="K77" s="8">
        <f t="shared" si="9"/>
        <v>137.6720901126408</v>
      </c>
      <c r="L77" s="26">
        <f>L78</f>
        <v>194351</v>
      </c>
      <c r="M77" s="26">
        <f t="shared" ref="M77:N79" si="14">M78</f>
        <v>194351</v>
      </c>
      <c r="N77" s="26">
        <f t="shared" si="14"/>
        <v>194351</v>
      </c>
      <c r="O77" s="8">
        <f t="shared" si="10"/>
        <v>19.356458001736804</v>
      </c>
      <c r="P77" s="45">
        <f t="shared" si="11"/>
        <v>88.341363636363639</v>
      </c>
    </row>
    <row r="78" spans="1:16" x14ac:dyDescent="0.2">
      <c r="A78" s="20" t="s">
        <v>346</v>
      </c>
      <c r="B78" s="21" t="s">
        <v>347</v>
      </c>
      <c r="C78" s="5">
        <f>C79</f>
        <v>116349</v>
      </c>
      <c r="D78" s="5">
        <f t="shared" si="13"/>
        <v>998000</v>
      </c>
      <c r="E78" s="5">
        <f t="shared" si="13"/>
        <v>1004062.83</v>
      </c>
      <c r="F78" s="3">
        <f t="shared" si="12"/>
        <v>100.60749799599198</v>
      </c>
      <c r="G78" s="29">
        <f>G79</f>
        <v>159800</v>
      </c>
      <c r="H78" s="3">
        <v>159800</v>
      </c>
      <c r="I78" s="3">
        <v>219707.91</v>
      </c>
      <c r="J78" s="23">
        <f>J79</f>
        <v>220000</v>
      </c>
      <c r="K78" s="7">
        <f t="shared" si="9"/>
        <v>137.6720901126408</v>
      </c>
      <c r="L78" s="22">
        <f>L79</f>
        <v>194351</v>
      </c>
      <c r="M78" s="22">
        <f t="shared" si="14"/>
        <v>194351</v>
      </c>
      <c r="N78" s="22">
        <f t="shared" si="14"/>
        <v>194351</v>
      </c>
      <c r="O78" s="7">
        <f t="shared" si="10"/>
        <v>19.356458001736804</v>
      </c>
      <c r="P78" s="46">
        <f t="shared" si="11"/>
        <v>88.341363636363639</v>
      </c>
    </row>
    <row r="79" spans="1:16" x14ac:dyDescent="0.2">
      <c r="A79" s="20" t="s">
        <v>348</v>
      </c>
      <c r="B79" s="21" t="s">
        <v>349</v>
      </c>
      <c r="C79" s="5">
        <f>C80</f>
        <v>116349</v>
      </c>
      <c r="D79" s="5">
        <f t="shared" si="13"/>
        <v>998000</v>
      </c>
      <c r="E79" s="5">
        <f t="shared" si="13"/>
        <v>1004062.83</v>
      </c>
      <c r="F79" s="3">
        <f t="shared" si="12"/>
        <v>100.60749799599198</v>
      </c>
      <c r="G79" s="29">
        <f>G80</f>
        <v>159800</v>
      </c>
      <c r="H79" s="3">
        <v>159800</v>
      </c>
      <c r="I79" s="3">
        <v>219707.91</v>
      </c>
      <c r="J79" s="23">
        <f>J80</f>
        <v>220000</v>
      </c>
      <c r="K79" s="7">
        <f t="shared" si="9"/>
        <v>137.6720901126408</v>
      </c>
      <c r="L79" s="22">
        <f>L80</f>
        <v>194351</v>
      </c>
      <c r="M79" s="22">
        <f t="shared" si="14"/>
        <v>194351</v>
      </c>
      <c r="N79" s="22">
        <f t="shared" si="14"/>
        <v>194351</v>
      </c>
      <c r="O79" s="7">
        <f t="shared" si="10"/>
        <v>19.356458001736804</v>
      </c>
      <c r="P79" s="46">
        <f t="shared" si="11"/>
        <v>88.341363636363639</v>
      </c>
    </row>
    <row r="80" spans="1:16" ht="22.5" x14ac:dyDescent="0.2">
      <c r="A80" s="20" t="s">
        <v>350</v>
      </c>
      <c r="B80" s="21" t="s">
        <v>351</v>
      </c>
      <c r="C80" s="5">
        <v>116349</v>
      </c>
      <c r="D80" s="3">
        <v>998000</v>
      </c>
      <c r="E80" s="3">
        <v>1004062.83</v>
      </c>
      <c r="F80" s="3">
        <f t="shared" si="12"/>
        <v>100.60749799599198</v>
      </c>
      <c r="G80" s="29">
        <v>159800</v>
      </c>
      <c r="H80" s="3">
        <v>159800</v>
      </c>
      <c r="I80" s="3">
        <v>219707.91</v>
      </c>
      <c r="J80" s="23">
        <v>220000</v>
      </c>
      <c r="K80" s="7">
        <f t="shared" si="9"/>
        <v>137.6720901126408</v>
      </c>
      <c r="L80" s="22">
        <v>194351</v>
      </c>
      <c r="M80" s="22">
        <v>194351</v>
      </c>
      <c r="N80" s="22">
        <v>194351</v>
      </c>
      <c r="O80" s="7">
        <f t="shared" si="10"/>
        <v>19.356458001736804</v>
      </c>
      <c r="P80" s="46">
        <f t="shared" si="11"/>
        <v>88.341363636363639</v>
      </c>
    </row>
    <row r="81" spans="1:16" ht="21.75" x14ac:dyDescent="0.2">
      <c r="A81" s="17" t="s">
        <v>352</v>
      </c>
      <c r="B81" s="18" t="s">
        <v>353</v>
      </c>
      <c r="C81" s="4">
        <f>C82+C85</f>
        <v>3163700</v>
      </c>
      <c r="D81" s="4">
        <f>D82+D85</f>
        <v>4150000</v>
      </c>
      <c r="E81" s="4">
        <f>E82+E85</f>
        <v>6078466.3499999996</v>
      </c>
      <c r="F81" s="2">
        <f t="shared" si="12"/>
        <v>146.46906867469878</v>
      </c>
      <c r="G81" s="28">
        <f>G82+G85</f>
        <v>1197260</v>
      </c>
      <c r="H81" s="2">
        <v>5497260</v>
      </c>
      <c r="I81" s="2">
        <v>6297867.2400000002</v>
      </c>
      <c r="J81" s="19">
        <f>J82+J85</f>
        <v>6307970</v>
      </c>
      <c r="K81" s="8">
        <f t="shared" si="9"/>
        <v>114.7475287688776</v>
      </c>
      <c r="L81" s="26">
        <f>L82+L85</f>
        <v>4322100</v>
      </c>
      <c r="M81" s="26">
        <f>M82+M85</f>
        <v>4322100</v>
      </c>
      <c r="N81" s="26">
        <f>N82+N85</f>
        <v>4322100</v>
      </c>
      <c r="O81" s="8">
        <f t="shared" si="10"/>
        <v>71.105106965015935</v>
      </c>
      <c r="P81" s="45">
        <f t="shared" si="11"/>
        <v>68.518081094234745</v>
      </c>
    </row>
    <row r="82" spans="1:16" ht="56.25" x14ac:dyDescent="0.2">
      <c r="A82" s="20" t="s">
        <v>354</v>
      </c>
      <c r="B82" s="21" t="s">
        <v>355</v>
      </c>
      <c r="C82" s="5">
        <f t="shared" ref="C82:E83" si="15">C83</f>
        <v>1561000</v>
      </c>
      <c r="D82" s="5">
        <f t="shared" si="15"/>
        <v>1150000</v>
      </c>
      <c r="E82" s="5">
        <f t="shared" si="15"/>
        <v>1165429</v>
      </c>
      <c r="F82" s="3">
        <f t="shared" si="12"/>
        <v>101.34165217391305</v>
      </c>
      <c r="G82" s="29">
        <f>G83</f>
        <v>93560</v>
      </c>
      <c r="H82" s="3">
        <v>93560</v>
      </c>
      <c r="I82" s="3">
        <v>77970</v>
      </c>
      <c r="J82" s="23">
        <f>J83</f>
        <v>77970</v>
      </c>
      <c r="K82" s="7">
        <f t="shared" si="9"/>
        <v>83.336896109448475</v>
      </c>
      <c r="L82" s="22">
        <f t="shared" ref="L82:N83" si="16">L83</f>
        <v>267800</v>
      </c>
      <c r="M82" s="22">
        <f t="shared" si="16"/>
        <v>267800</v>
      </c>
      <c r="N82" s="22">
        <f t="shared" si="16"/>
        <v>267800</v>
      </c>
      <c r="O82" s="7">
        <f t="shared" si="10"/>
        <v>22.978662792842808</v>
      </c>
      <c r="P82" s="46">
        <f t="shared" si="11"/>
        <v>343.46543542388099</v>
      </c>
    </row>
    <row r="83" spans="1:16" ht="67.5" x14ac:dyDescent="0.2">
      <c r="A83" s="20" t="s">
        <v>356</v>
      </c>
      <c r="B83" s="21" t="s">
        <v>357</v>
      </c>
      <c r="C83" s="5">
        <f t="shared" si="15"/>
        <v>1561000</v>
      </c>
      <c r="D83" s="5">
        <f t="shared" si="15"/>
        <v>1150000</v>
      </c>
      <c r="E83" s="5">
        <f t="shared" si="15"/>
        <v>1165429</v>
      </c>
      <c r="F83" s="3">
        <f t="shared" si="12"/>
        <v>101.34165217391305</v>
      </c>
      <c r="G83" s="29">
        <f>G84</f>
        <v>93560</v>
      </c>
      <c r="H83" s="3">
        <v>93560</v>
      </c>
      <c r="I83" s="3">
        <v>77970</v>
      </c>
      <c r="J83" s="23">
        <f>J84</f>
        <v>77970</v>
      </c>
      <c r="K83" s="7">
        <f t="shared" si="9"/>
        <v>83.336896109448475</v>
      </c>
      <c r="L83" s="22">
        <f t="shared" si="16"/>
        <v>267800</v>
      </c>
      <c r="M83" s="22">
        <f t="shared" si="16"/>
        <v>267800</v>
      </c>
      <c r="N83" s="22">
        <f t="shared" si="16"/>
        <v>267800</v>
      </c>
      <c r="O83" s="7">
        <f t="shared" si="10"/>
        <v>22.978662792842808</v>
      </c>
      <c r="P83" s="46">
        <f t="shared" si="11"/>
        <v>343.46543542388099</v>
      </c>
    </row>
    <row r="84" spans="1:16" ht="67.5" x14ac:dyDescent="0.2">
      <c r="A84" s="20" t="s">
        <v>358</v>
      </c>
      <c r="B84" s="21" t="s">
        <v>359</v>
      </c>
      <c r="C84" s="5">
        <v>1561000</v>
      </c>
      <c r="D84" s="3">
        <v>1150000</v>
      </c>
      <c r="E84" s="3">
        <v>1165429</v>
      </c>
      <c r="F84" s="3">
        <f t="shared" si="12"/>
        <v>101.34165217391305</v>
      </c>
      <c r="G84" s="29">
        <f>575000-481440</f>
        <v>93560</v>
      </c>
      <c r="H84" s="3">
        <v>93560</v>
      </c>
      <c r="I84" s="3">
        <v>77970</v>
      </c>
      <c r="J84" s="23">
        <v>77970</v>
      </c>
      <c r="K84" s="7">
        <f t="shared" si="9"/>
        <v>83.336896109448475</v>
      </c>
      <c r="L84" s="22">
        <v>267800</v>
      </c>
      <c r="M84" s="22">
        <v>267800</v>
      </c>
      <c r="N84" s="22">
        <v>267800</v>
      </c>
      <c r="O84" s="7">
        <f t="shared" si="10"/>
        <v>22.978662792842808</v>
      </c>
      <c r="P84" s="46">
        <f t="shared" si="11"/>
        <v>343.46543542388099</v>
      </c>
    </row>
    <row r="85" spans="1:16" ht="22.5" x14ac:dyDescent="0.2">
      <c r="A85" s="20" t="s">
        <v>360</v>
      </c>
      <c r="B85" s="21" t="s">
        <v>361</v>
      </c>
      <c r="C85" s="5">
        <f t="shared" ref="C85:E86" si="17">C86</f>
        <v>1602700</v>
      </c>
      <c r="D85" s="5">
        <f t="shared" si="17"/>
        <v>3000000</v>
      </c>
      <c r="E85" s="5">
        <f t="shared" si="17"/>
        <v>4913037.3499999996</v>
      </c>
      <c r="F85" s="3">
        <f t="shared" si="12"/>
        <v>163.76791166666663</v>
      </c>
      <c r="G85" s="29">
        <f>G86</f>
        <v>1103700</v>
      </c>
      <c r="H85" s="3">
        <v>5403700</v>
      </c>
      <c r="I85" s="3">
        <v>6219897.2400000002</v>
      </c>
      <c r="J85" s="23">
        <f>J86</f>
        <v>6230000</v>
      </c>
      <c r="K85" s="7">
        <f t="shared" si="9"/>
        <v>115.29137442863224</v>
      </c>
      <c r="L85" s="22">
        <f t="shared" ref="L85:N86" si="18">L86</f>
        <v>4054300</v>
      </c>
      <c r="M85" s="22">
        <f t="shared" si="18"/>
        <v>4054300</v>
      </c>
      <c r="N85" s="23">
        <f t="shared" si="18"/>
        <v>4054300</v>
      </c>
      <c r="O85" s="7">
        <f t="shared" si="10"/>
        <v>82.521253374961617</v>
      </c>
      <c r="P85" s="46">
        <f t="shared" si="11"/>
        <v>65.077046548956659</v>
      </c>
    </row>
    <row r="86" spans="1:16" ht="22.5" x14ac:dyDescent="0.2">
      <c r="A86" s="20" t="s">
        <v>362</v>
      </c>
      <c r="B86" s="21" t="s">
        <v>363</v>
      </c>
      <c r="C86" s="5">
        <f t="shared" si="17"/>
        <v>1602700</v>
      </c>
      <c r="D86" s="5">
        <f t="shared" si="17"/>
        <v>3000000</v>
      </c>
      <c r="E86" s="5">
        <f t="shared" si="17"/>
        <v>4913037.3499999996</v>
      </c>
      <c r="F86" s="3">
        <f t="shared" si="12"/>
        <v>163.76791166666663</v>
      </c>
      <c r="G86" s="29">
        <f>G87</f>
        <v>1103700</v>
      </c>
      <c r="H86" s="3">
        <v>5403700</v>
      </c>
      <c r="I86" s="3">
        <v>6219897.2400000002</v>
      </c>
      <c r="J86" s="23">
        <f>J87</f>
        <v>6230000</v>
      </c>
      <c r="K86" s="7">
        <f t="shared" si="9"/>
        <v>115.29137442863224</v>
      </c>
      <c r="L86" s="22">
        <f t="shared" si="18"/>
        <v>4054300</v>
      </c>
      <c r="M86" s="22">
        <f t="shared" si="18"/>
        <v>4054300</v>
      </c>
      <c r="N86" s="23">
        <f t="shared" si="18"/>
        <v>4054300</v>
      </c>
      <c r="O86" s="7">
        <f t="shared" si="10"/>
        <v>82.521253374961617</v>
      </c>
      <c r="P86" s="46">
        <f t="shared" si="11"/>
        <v>65.077046548956659</v>
      </c>
    </row>
    <row r="87" spans="1:16" ht="33.75" x14ac:dyDescent="0.2">
      <c r="A87" s="20" t="s">
        <v>364</v>
      </c>
      <c r="B87" s="21" t="s">
        <v>365</v>
      </c>
      <c r="C87" s="5">
        <v>1602700</v>
      </c>
      <c r="D87" s="3">
        <v>3000000</v>
      </c>
      <c r="E87" s="3">
        <v>4913037.3499999996</v>
      </c>
      <c r="F87" s="3">
        <f t="shared" si="12"/>
        <v>163.76791166666663</v>
      </c>
      <c r="G87" s="30">
        <v>1103700</v>
      </c>
      <c r="H87" s="3">
        <v>5403700</v>
      </c>
      <c r="I87" s="3">
        <v>6219897.2400000002</v>
      </c>
      <c r="J87" s="23">
        <v>6230000</v>
      </c>
      <c r="K87" s="7">
        <f t="shared" si="9"/>
        <v>115.29137442863224</v>
      </c>
      <c r="L87" s="25">
        <v>4054300</v>
      </c>
      <c r="M87" s="25">
        <v>4054300</v>
      </c>
      <c r="N87" s="25">
        <v>4054300</v>
      </c>
      <c r="O87" s="7">
        <f t="shared" si="10"/>
        <v>82.521253374961617</v>
      </c>
      <c r="P87" s="46">
        <f t="shared" si="11"/>
        <v>65.077046548956659</v>
      </c>
    </row>
    <row r="88" spans="1:16" x14ac:dyDescent="0.2">
      <c r="A88" s="17" t="s">
        <v>366</v>
      </c>
      <c r="B88" s="18" t="s">
        <v>367</v>
      </c>
      <c r="C88" s="2">
        <f>C89+C116+C118+C123+C125+C129</f>
        <v>1029000</v>
      </c>
      <c r="D88" s="2">
        <f>D89+D116+D118+D123+D125+D129</f>
        <v>2149650</v>
      </c>
      <c r="E88" s="2">
        <f>E89+E116+E118+E123+E125+E129</f>
        <v>3649552.5900000003</v>
      </c>
      <c r="F88" s="2">
        <f t="shared" si="12"/>
        <v>169.77426976484546</v>
      </c>
      <c r="G88" s="2">
        <f>G89+G116+G118+G123+G125+G129</f>
        <v>1091150</v>
      </c>
      <c r="H88" s="2">
        <f>H89+H116+H118+H123+H125+H129</f>
        <v>1603500</v>
      </c>
      <c r="I88" s="2">
        <f>I89+I116+I118+I123+I125+I129</f>
        <v>1942250.33</v>
      </c>
      <c r="J88" s="2">
        <f>J89+J116+J118+J123+J125+J129</f>
        <v>2102396.2999999998</v>
      </c>
      <c r="K88" s="8">
        <f t="shared" si="9"/>
        <v>131.11295915185531</v>
      </c>
      <c r="L88" s="2">
        <f>L89+L116+L118+L123+L125+L129</f>
        <v>952470</v>
      </c>
      <c r="M88" s="2">
        <f>M89+M116+M118+M123+M125+M129</f>
        <v>952470</v>
      </c>
      <c r="N88" s="2">
        <f>N89+N116+N118+N123+N125+N129</f>
        <v>952470</v>
      </c>
      <c r="O88" s="8">
        <f t="shared" si="10"/>
        <v>26.098267568737789</v>
      </c>
      <c r="P88" s="45">
        <f t="shared" si="11"/>
        <v>45.304018086409307</v>
      </c>
    </row>
    <row r="89" spans="1:16" ht="22.5" x14ac:dyDescent="0.2">
      <c r="A89" s="20" t="s">
        <v>368</v>
      </c>
      <c r="B89" s="21" t="s">
        <v>369</v>
      </c>
      <c r="C89" s="3">
        <f>C90+C92+C94+C97+C101+C103+C105+C107+C109+C112+C114</f>
        <v>1001000</v>
      </c>
      <c r="D89" s="3">
        <f>D90+D92+D94+D97+D101+D103+D105+D107+D109+D112+D114</f>
        <v>1037250</v>
      </c>
      <c r="E89" s="3">
        <f>E90+E92+E94+E97+E101+E103+E105+E107+E109+E112+E114</f>
        <v>1080600.46</v>
      </c>
      <c r="F89" s="3">
        <f t="shared" si="12"/>
        <v>104.17936466618463</v>
      </c>
      <c r="G89" s="3">
        <f>G90+G92+G94+G97+G101+G103+G105+G107+G109+G112+G114</f>
        <v>927000</v>
      </c>
      <c r="H89" s="3">
        <f>H90+H92+H94+H97+H101+H103+H105+H107+H109+H112+H114</f>
        <v>932000</v>
      </c>
      <c r="I89" s="3">
        <f>I90+I92+I94+I97+I101+I103+I105+I107+I109+I112+I114</f>
        <v>1174242.96</v>
      </c>
      <c r="J89" s="23">
        <f>J90+J92+J94+J97+J101+J103+J105+J107+J109+J112+J114</f>
        <v>1242300</v>
      </c>
      <c r="K89" s="7">
        <f t="shared" si="9"/>
        <v>133.29399141630901</v>
      </c>
      <c r="L89" s="3">
        <f>L90+L92+L94+L97+L99+L101+L103+L105+L107+L109+L112+L114</f>
        <v>857000</v>
      </c>
      <c r="M89" s="3">
        <f>M90+M92+M94+M97+M99+M101+M103+M105+M107+M109+M112+M114</f>
        <v>857000</v>
      </c>
      <c r="N89" s="3">
        <f>N90+N92+N94+N97+N99+N101+N103+N105+N107+N109+N112+N114</f>
        <v>857000</v>
      </c>
      <c r="O89" s="7">
        <f t="shared" si="10"/>
        <v>79.307758206950979</v>
      </c>
      <c r="P89" s="46">
        <f t="shared" si="11"/>
        <v>68.984947275215319</v>
      </c>
    </row>
    <row r="90" spans="1:16" ht="45" x14ac:dyDescent="0.2">
      <c r="A90" s="20" t="s">
        <v>370</v>
      </c>
      <c r="B90" s="21" t="s">
        <v>371</v>
      </c>
      <c r="C90" s="5">
        <f>C91</f>
        <v>12000</v>
      </c>
      <c r="D90" s="5">
        <f>D91</f>
        <v>20000</v>
      </c>
      <c r="E90" s="5">
        <f>E91</f>
        <v>20013.509999999998</v>
      </c>
      <c r="F90" s="3">
        <f t="shared" si="12"/>
        <v>100.06754999999998</v>
      </c>
      <c r="G90" s="22">
        <f>G91</f>
        <v>21000</v>
      </c>
      <c r="H90" s="5">
        <f>H91</f>
        <v>21000</v>
      </c>
      <c r="I90" s="5">
        <f>I91</f>
        <v>11401.31</v>
      </c>
      <c r="J90" s="23">
        <f>J91</f>
        <v>13000</v>
      </c>
      <c r="K90" s="7">
        <f t="shared" si="9"/>
        <v>61.904761904761905</v>
      </c>
      <c r="L90" s="22">
        <f>L91</f>
        <v>23000</v>
      </c>
      <c r="M90" s="22">
        <f>M91</f>
        <v>23000</v>
      </c>
      <c r="N90" s="23">
        <f>N91</f>
        <v>23000</v>
      </c>
      <c r="O90" s="7">
        <f t="shared" si="10"/>
        <v>114.92236993910613</v>
      </c>
      <c r="P90" s="46">
        <f t="shared" si="11"/>
        <v>176.92307692307691</v>
      </c>
    </row>
    <row r="91" spans="1:16" ht="56.25" x14ac:dyDescent="0.2">
      <c r="A91" s="20" t="s">
        <v>372</v>
      </c>
      <c r="B91" s="21" t="s">
        <v>373</v>
      </c>
      <c r="C91" s="5">
        <v>12000</v>
      </c>
      <c r="D91" s="3">
        <v>20000</v>
      </c>
      <c r="E91" s="3">
        <v>20013.509999999998</v>
      </c>
      <c r="F91" s="3">
        <f t="shared" si="12"/>
        <v>100.06754999999998</v>
      </c>
      <c r="G91" s="22">
        <v>21000</v>
      </c>
      <c r="H91" s="3">
        <v>21000</v>
      </c>
      <c r="I91" s="3">
        <v>11401.31</v>
      </c>
      <c r="J91" s="23">
        <v>13000</v>
      </c>
      <c r="K91" s="7">
        <f t="shared" si="9"/>
        <v>61.904761904761905</v>
      </c>
      <c r="L91" s="22">
        <v>23000</v>
      </c>
      <c r="M91" s="22">
        <v>23000</v>
      </c>
      <c r="N91" s="22">
        <v>23000</v>
      </c>
      <c r="O91" s="7">
        <f t="shared" si="10"/>
        <v>114.92236993910613</v>
      </c>
      <c r="P91" s="46">
        <f t="shared" si="11"/>
        <v>176.92307692307691</v>
      </c>
    </row>
    <row r="92" spans="1:16" ht="56.25" x14ac:dyDescent="0.2">
      <c r="A92" s="20" t="s">
        <v>374</v>
      </c>
      <c r="B92" s="21" t="s">
        <v>375</v>
      </c>
      <c r="C92" s="5">
        <f>C93</f>
        <v>91000</v>
      </c>
      <c r="D92" s="5">
        <f>D93</f>
        <v>151000</v>
      </c>
      <c r="E92" s="5">
        <f>E93</f>
        <v>155436.07999999999</v>
      </c>
      <c r="F92" s="3">
        <f t="shared" si="12"/>
        <v>102.9378013245033</v>
      </c>
      <c r="G92" s="22">
        <f>G93</f>
        <v>114000</v>
      </c>
      <c r="H92" s="5">
        <f>H93</f>
        <v>114000</v>
      </c>
      <c r="I92" s="5">
        <f>I93</f>
        <v>99350.09</v>
      </c>
      <c r="J92" s="23">
        <f>J93</f>
        <v>115000</v>
      </c>
      <c r="K92" s="7">
        <f t="shared" si="9"/>
        <v>100.87719298245614</v>
      </c>
      <c r="L92" s="22">
        <f>L93</f>
        <v>123000</v>
      </c>
      <c r="M92" s="22">
        <f>M93</f>
        <v>123000</v>
      </c>
      <c r="N92" s="23">
        <f>N93</f>
        <v>123000</v>
      </c>
      <c r="O92" s="7">
        <f t="shared" si="10"/>
        <v>79.132206627959235</v>
      </c>
      <c r="P92" s="46">
        <f t="shared" si="11"/>
        <v>106.95652173913044</v>
      </c>
    </row>
    <row r="93" spans="1:16" ht="67.5" x14ac:dyDescent="0.2">
      <c r="A93" s="20" t="s">
        <v>376</v>
      </c>
      <c r="B93" s="21" t="s">
        <v>377</v>
      </c>
      <c r="C93" s="5">
        <v>91000</v>
      </c>
      <c r="D93" s="3">
        <v>151000</v>
      </c>
      <c r="E93" s="3">
        <v>155436.07999999999</v>
      </c>
      <c r="F93" s="3">
        <f t="shared" si="12"/>
        <v>102.9378013245033</v>
      </c>
      <c r="G93" s="22">
        <v>114000</v>
      </c>
      <c r="H93" s="3">
        <v>114000</v>
      </c>
      <c r="I93" s="3">
        <v>99350.09</v>
      </c>
      <c r="J93" s="23">
        <v>115000</v>
      </c>
      <c r="K93" s="7">
        <f t="shared" si="9"/>
        <v>100.87719298245614</v>
      </c>
      <c r="L93" s="22">
        <v>123000</v>
      </c>
      <c r="M93" s="22">
        <v>123000</v>
      </c>
      <c r="N93" s="22">
        <v>123000</v>
      </c>
      <c r="O93" s="7">
        <f t="shared" si="10"/>
        <v>79.132206627959235</v>
      </c>
      <c r="P93" s="46">
        <f t="shared" si="11"/>
        <v>106.95652173913044</v>
      </c>
    </row>
    <row r="94" spans="1:16" ht="45" x14ac:dyDescent="0.2">
      <c r="A94" s="20" t="s">
        <v>378</v>
      </c>
      <c r="B94" s="21" t="s">
        <v>379</v>
      </c>
      <c r="C94" s="5">
        <f>C95+C96</f>
        <v>25000</v>
      </c>
      <c r="D94" s="5">
        <f>D95+D96</f>
        <v>30000</v>
      </c>
      <c r="E94" s="5">
        <f>E95+E96</f>
        <v>41314.42</v>
      </c>
      <c r="F94" s="3">
        <f t="shared" si="12"/>
        <v>137.71473333333333</v>
      </c>
      <c r="G94" s="5">
        <f>G95+G96</f>
        <v>25000</v>
      </c>
      <c r="H94" s="5">
        <f>H95+H96</f>
        <v>30000</v>
      </c>
      <c r="I94" s="5">
        <f>I95+I96</f>
        <v>128970.69</v>
      </c>
      <c r="J94" s="23">
        <f>J95+J96</f>
        <v>140000</v>
      </c>
      <c r="K94" s="7">
        <f t="shared" si="9"/>
        <v>466.66666666666669</v>
      </c>
      <c r="L94" s="22">
        <f>L95+L96</f>
        <v>20000</v>
      </c>
      <c r="M94" s="22">
        <f>M95</f>
        <v>20000</v>
      </c>
      <c r="N94" s="23">
        <f>N95</f>
        <v>20000</v>
      </c>
      <c r="O94" s="7">
        <f t="shared" si="10"/>
        <v>48.409247909083561</v>
      </c>
      <c r="P94" s="46">
        <f t="shared" si="11"/>
        <v>14.285714285714285</v>
      </c>
    </row>
    <row r="95" spans="1:16" ht="56.25" x14ac:dyDescent="0.2">
      <c r="A95" s="20" t="s">
        <v>380</v>
      </c>
      <c r="B95" s="21" t="s">
        <v>381</v>
      </c>
      <c r="C95" s="5">
        <v>25000</v>
      </c>
      <c r="D95" s="3">
        <v>30000</v>
      </c>
      <c r="E95" s="3">
        <v>41314.42</v>
      </c>
      <c r="F95" s="3">
        <f t="shared" si="12"/>
        <v>137.71473333333333</v>
      </c>
      <c r="G95" s="22">
        <v>25000</v>
      </c>
      <c r="H95" s="3">
        <v>25000</v>
      </c>
      <c r="I95" s="3">
        <v>123970.69</v>
      </c>
      <c r="J95" s="23">
        <v>135000</v>
      </c>
      <c r="K95" s="7">
        <f t="shared" si="9"/>
        <v>540</v>
      </c>
      <c r="L95" s="22">
        <v>20000</v>
      </c>
      <c r="M95" s="22">
        <v>20000</v>
      </c>
      <c r="N95" s="22">
        <v>20000</v>
      </c>
      <c r="O95" s="7">
        <f t="shared" si="10"/>
        <v>48.409247909083561</v>
      </c>
      <c r="P95" s="46">
        <f t="shared" si="11"/>
        <v>14.814814814814813</v>
      </c>
    </row>
    <row r="96" spans="1:16" ht="56.25" x14ac:dyDescent="0.2">
      <c r="A96" s="20" t="s">
        <v>165</v>
      </c>
      <c r="B96" s="21" t="s">
        <v>166</v>
      </c>
      <c r="C96" s="5">
        <v>0</v>
      </c>
      <c r="D96" s="3">
        <v>0</v>
      </c>
      <c r="E96" s="3">
        <v>0</v>
      </c>
      <c r="F96" s="3"/>
      <c r="G96" s="23">
        <v>0</v>
      </c>
      <c r="H96" s="3">
        <v>5000</v>
      </c>
      <c r="I96" s="3">
        <v>5000</v>
      </c>
      <c r="J96" s="23">
        <v>5000</v>
      </c>
      <c r="K96" s="7">
        <f t="shared" si="9"/>
        <v>100</v>
      </c>
      <c r="L96" s="22">
        <v>0</v>
      </c>
      <c r="M96" s="22">
        <v>0</v>
      </c>
      <c r="N96" s="22">
        <v>0</v>
      </c>
      <c r="O96" s="7"/>
      <c r="P96" s="46">
        <f t="shared" si="11"/>
        <v>0</v>
      </c>
    </row>
    <row r="97" spans="1:16" ht="45" x14ac:dyDescent="0.2">
      <c r="A97" s="20" t="s">
        <v>382</v>
      </c>
      <c r="B97" s="21" t="s">
        <v>383</v>
      </c>
      <c r="C97" s="5">
        <f>C98</f>
        <v>14000</v>
      </c>
      <c r="D97" s="5">
        <f>D98</f>
        <v>6000</v>
      </c>
      <c r="E97" s="5">
        <f>E98</f>
        <v>6000</v>
      </c>
      <c r="F97" s="3">
        <f t="shared" si="12"/>
        <v>100</v>
      </c>
      <c r="G97" s="22">
        <f>G98</f>
        <v>9000</v>
      </c>
      <c r="H97" s="5">
        <f>H98</f>
        <v>9000</v>
      </c>
      <c r="I97" s="5">
        <f>I98</f>
        <v>4500</v>
      </c>
      <c r="J97" s="23">
        <f>J98</f>
        <v>4800</v>
      </c>
      <c r="K97" s="7">
        <f t="shared" si="9"/>
        <v>53.333333333333336</v>
      </c>
      <c r="L97" s="22">
        <f>L98</f>
        <v>11000</v>
      </c>
      <c r="M97" s="22">
        <f>M98</f>
        <v>11000</v>
      </c>
      <c r="N97" s="23">
        <f>N98</f>
        <v>11000</v>
      </c>
      <c r="O97" s="7">
        <f t="shared" si="10"/>
        <v>183.33333333333331</v>
      </c>
      <c r="P97" s="46">
        <f t="shared" si="11"/>
        <v>229.16666666666666</v>
      </c>
    </row>
    <row r="98" spans="1:16" ht="67.5" x14ac:dyDescent="0.2">
      <c r="A98" s="20" t="s">
        <v>384</v>
      </c>
      <c r="B98" s="21" t="s">
        <v>385</v>
      </c>
      <c r="C98" s="5">
        <v>14000</v>
      </c>
      <c r="D98" s="3">
        <v>6000</v>
      </c>
      <c r="E98" s="3">
        <v>6000</v>
      </c>
      <c r="F98" s="3">
        <f t="shared" si="12"/>
        <v>100</v>
      </c>
      <c r="G98" s="22">
        <v>9000</v>
      </c>
      <c r="H98" s="3">
        <v>9000</v>
      </c>
      <c r="I98" s="3">
        <v>4500</v>
      </c>
      <c r="J98" s="23">
        <v>4800</v>
      </c>
      <c r="K98" s="7">
        <f t="shared" si="9"/>
        <v>53.333333333333336</v>
      </c>
      <c r="L98" s="22">
        <v>11000</v>
      </c>
      <c r="M98" s="22">
        <v>11000</v>
      </c>
      <c r="N98" s="22">
        <v>11000</v>
      </c>
      <c r="O98" s="7">
        <f t="shared" si="10"/>
        <v>183.33333333333331</v>
      </c>
      <c r="P98" s="46">
        <f t="shared" si="11"/>
        <v>229.16666666666666</v>
      </c>
    </row>
    <row r="99" spans="1:16" ht="45" x14ac:dyDescent="0.2">
      <c r="A99" s="31" t="s">
        <v>188</v>
      </c>
      <c r="B99" s="32" t="s">
        <v>189</v>
      </c>
      <c r="C99" s="5"/>
      <c r="D99" s="3"/>
      <c r="E99" s="3"/>
      <c r="F99" s="3"/>
      <c r="G99" s="22"/>
      <c r="H99" s="3"/>
      <c r="I99" s="3"/>
      <c r="J99" s="23"/>
      <c r="K99" s="7"/>
      <c r="L99" s="22">
        <f>L100</f>
        <v>10000</v>
      </c>
      <c r="M99" s="22">
        <f>M100</f>
        <v>10000</v>
      </c>
      <c r="N99" s="22">
        <f>N100</f>
        <v>10000</v>
      </c>
      <c r="O99" s="7"/>
      <c r="P99" s="46"/>
    </row>
    <row r="100" spans="1:16" ht="56.25" x14ac:dyDescent="0.2">
      <c r="A100" s="31" t="s">
        <v>190</v>
      </c>
      <c r="B100" s="32" t="s">
        <v>191</v>
      </c>
      <c r="C100" s="5"/>
      <c r="D100" s="3"/>
      <c r="E100" s="3"/>
      <c r="F100" s="3"/>
      <c r="G100" s="22"/>
      <c r="H100" s="3"/>
      <c r="I100" s="3"/>
      <c r="J100" s="23"/>
      <c r="K100" s="7"/>
      <c r="L100" s="22">
        <v>10000</v>
      </c>
      <c r="M100" s="22">
        <v>10000</v>
      </c>
      <c r="N100" s="22">
        <v>10000</v>
      </c>
      <c r="O100" s="7"/>
      <c r="P100" s="46"/>
    </row>
    <row r="101" spans="1:16" ht="45" x14ac:dyDescent="0.2">
      <c r="A101" s="20" t="s">
        <v>386</v>
      </c>
      <c r="B101" s="21" t="s">
        <v>387</v>
      </c>
      <c r="C101" s="5">
        <f>C102</f>
        <v>1000</v>
      </c>
      <c r="D101" s="5">
        <f>D102</f>
        <v>1000</v>
      </c>
      <c r="E101" s="5">
        <f>E102</f>
        <v>1000</v>
      </c>
      <c r="F101" s="3">
        <f t="shared" si="12"/>
        <v>100</v>
      </c>
      <c r="G101" s="22">
        <f>G102</f>
        <v>1000</v>
      </c>
      <c r="H101" s="22">
        <f>H102</f>
        <v>1000</v>
      </c>
      <c r="I101" s="22">
        <f>I102</f>
        <v>7500</v>
      </c>
      <c r="J101" s="23">
        <f>J102</f>
        <v>7500</v>
      </c>
      <c r="K101" s="7">
        <f t="shared" si="9"/>
        <v>750</v>
      </c>
      <c r="L101" s="22">
        <f>L102</f>
        <v>4000</v>
      </c>
      <c r="M101" s="22">
        <f>M102</f>
        <v>4000</v>
      </c>
      <c r="N101" s="23">
        <f>N102</f>
        <v>4000</v>
      </c>
      <c r="O101" s="7">
        <f t="shared" si="10"/>
        <v>400</v>
      </c>
      <c r="P101" s="46">
        <f t="shared" si="11"/>
        <v>53.333333333333336</v>
      </c>
    </row>
    <row r="102" spans="1:16" ht="56.25" x14ac:dyDescent="0.2">
      <c r="A102" s="20" t="s">
        <v>388</v>
      </c>
      <c r="B102" s="21" t="s">
        <v>389</v>
      </c>
      <c r="C102" s="5">
        <v>1000</v>
      </c>
      <c r="D102" s="3">
        <v>1000</v>
      </c>
      <c r="E102" s="3">
        <v>1000</v>
      </c>
      <c r="F102" s="3">
        <f t="shared" si="12"/>
        <v>100</v>
      </c>
      <c r="G102" s="22">
        <v>1000</v>
      </c>
      <c r="H102" s="3">
        <v>1000</v>
      </c>
      <c r="I102" s="3">
        <v>7500</v>
      </c>
      <c r="J102" s="23">
        <v>7500</v>
      </c>
      <c r="K102" s="7">
        <f t="shared" si="9"/>
        <v>750</v>
      </c>
      <c r="L102" s="22">
        <v>4000</v>
      </c>
      <c r="M102" s="22">
        <v>4000</v>
      </c>
      <c r="N102" s="22">
        <v>4000</v>
      </c>
      <c r="O102" s="7">
        <f t="shared" si="10"/>
        <v>400</v>
      </c>
      <c r="P102" s="46">
        <f t="shared" si="11"/>
        <v>53.333333333333336</v>
      </c>
    </row>
    <row r="103" spans="1:16" ht="56.25" x14ac:dyDescent="0.2">
      <c r="A103" s="20" t="s">
        <v>390</v>
      </c>
      <c r="B103" s="21" t="s">
        <v>391</v>
      </c>
      <c r="C103" s="5">
        <f>C104</f>
        <v>151000</v>
      </c>
      <c r="D103" s="5">
        <f>D104</f>
        <v>201000</v>
      </c>
      <c r="E103" s="5">
        <f>E104</f>
        <v>213655.5</v>
      </c>
      <c r="F103" s="3">
        <f t="shared" si="12"/>
        <v>106.29626865671642</v>
      </c>
      <c r="G103" s="22">
        <f>G104</f>
        <v>66000</v>
      </c>
      <c r="H103" s="22">
        <f>H104</f>
        <v>66000</v>
      </c>
      <c r="I103" s="22">
        <f>I104</f>
        <v>266250</v>
      </c>
      <c r="J103" s="23">
        <f>J104</f>
        <v>267000</v>
      </c>
      <c r="K103" s="7">
        <f t="shared" si="9"/>
        <v>404.54545454545456</v>
      </c>
      <c r="L103" s="22">
        <f>L104</f>
        <v>31000</v>
      </c>
      <c r="M103" s="22">
        <f>M104</f>
        <v>31000</v>
      </c>
      <c r="N103" s="23">
        <f>N104</f>
        <v>31000</v>
      </c>
      <c r="O103" s="7">
        <f t="shared" si="10"/>
        <v>14.50933863158215</v>
      </c>
      <c r="P103" s="46">
        <f t="shared" si="11"/>
        <v>11.610486891385769</v>
      </c>
    </row>
    <row r="104" spans="1:16" ht="67.5" x14ac:dyDescent="0.2">
      <c r="A104" s="20" t="s">
        <v>392</v>
      </c>
      <c r="B104" s="21" t="s">
        <v>393</v>
      </c>
      <c r="C104" s="5">
        <v>151000</v>
      </c>
      <c r="D104" s="3">
        <v>201000</v>
      </c>
      <c r="E104" s="3">
        <v>213655.5</v>
      </c>
      <c r="F104" s="3">
        <f t="shared" si="12"/>
        <v>106.29626865671642</v>
      </c>
      <c r="G104" s="22">
        <v>66000</v>
      </c>
      <c r="H104" s="3">
        <v>66000</v>
      </c>
      <c r="I104" s="3">
        <v>266250</v>
      </c>
      <c r="J104" s="23">
        <v>267000</v>
      </c>
      <c r="K104" s="7">
        <f t="shared" si="9"/>
        <v>404.54545454545456</v>
      </c>
      <c r="L104" s="22">
        <v>31000</v>
      </c>
      <c r="M104" s="22">
        <v>31000</v>
      </c>
      <c r="N104" s="22">
        <v>31000</v>
      </c>
      <c r="O104" s="7">
        <f t="shared" si="10"/>
        <v>14.50933863158215</v>
      </c>
      <c r="P104" s="46">
        <f t="shared" si="11"/>
        <v>11.610486891385769</v>
      </c>
    </row>
    <row r="105" spans="1:16" ht="45" x14ac:dyDescent="0.2">
      <c r="A105" s="20" t="s">
        <v>394</v>
      </c>
      <c r="B105" s="21" t="s">
        <v>395</v>
      </c>
      <c r="C105" s="5">
        <f>C106</f>
        <v>13000</v>
      </c>
      <c r="D105" s="5">
        <f t="shared" ref="D105:I105" si="19">D106</f>
        <v>5000</v>
      </c>
      <c r="E105" s="5">
        <f t="shared" si="19"/>
        <v>5764.99</v>
      </c>
      <c r="F105" s="3">
        <f t="shared" si="12"/>
        <v>115.29979999999999</v>
      </c>
      <c r="G105" s="5">
        <f t="shared" si="19"/>
        <v>25000</v>
      </c>
      <c r="H105" s="5">
        <f t="shared" si="19"/>
        <v>25000</v>
      </c>
      <c r="I105" s="5">
        <f t="shared" si="19"/>
        <v>7775.94</v>
      </c>
      <c r="J105" s="23">
        <f>J106</f>
        <v>8000</v>
      </c>
      <c r="K105" s="7">
        <f t="shared" si="9"/>
        <v>32</v>
      </c>
      <c r="L105" s="22">
        <f>L106</f>
        <v>24000</v>
      </c>
      <c r="M105" s="22">
        <f>M106</f>
        <v>24000</v>
      </c>
      <c r="N105" s="23">
        <f>N106</f>
        <v>24000</v>
      </c>
      <c r="O105" s="7">
        <f t="shared" si="10"/>
        <v>416.30601267304888</v>
      </c>
      <c r="P105" s="46">
        <f t="shared" si="11"/>
        <v>300</v>
      </c>
    </row>
    <row r="106" spans="1:16" ht="90" x14ac:dyDescent="0.2">
      <c r="A106" s="20" t="s">
        <v>396</v>
      </c>
      <c r="B106" s="21" t="s">
        <v>397</v>
      </c>
      <c r="C106" s="5">
        <v>13000</v>
      </c>
      <c r="D106" s="3">
        <v>5000</v>
      </c>
      <c r="E106" s="3">
        <v>5764.99</v>
      </c>
      <c r="F106" s="3">
        <f t="shared" si="12"/>
        <v>115.29979999999999</v>
      </c>
      <c r="G106" s="22">
        <v>25000</v>
      </c>
      <c r="H106" s="3">
        <v>25000</v>
      </c>
      <c r="I106" s="3">
        <v>7775.94</v>
      </c>
      <c r="J106" s="23">
        <v>8000</v>
      </c>
      <c r="K106" s="7">
        <f t="shared" si="9"/>
        <v>32</v>
      </c>
      <c r="L106" s="22">
        <v>24000</v>
      </c>
      <c r="M106" s="22">
        <v>24000</v>
      </c>
      <c r="N106" s="22">
        <v>24000</v>
      </c>
      <c r="O106" s="7">
        <f t="shared" si="10"/>
        <v>416.30601267304888</v>
      </c>
      <c r="P106" s="46">
        <f t="shared" si="11"/>
        <v>300</v>
      </c>
    </row>
    <row r="107" spans="1:16" ht="45" x14ac:dyDescent="0.2">
      <c r="A107" s="31" t="s">
        <v>152</v>
      </c>
      <c r="B107" s="32" t="s">
        <v>153</v>
      </c>
      <c r="C107" s="6">
        <f>C108</f>
        <v>3000</v>
      </c>
      <c r="D107" s="6">
        <f>D108</f>
        <v>0</v>
      </c>
      <c r="E107" s="6">
        <f>E108</f>
        <v>0</v>
      </c>
      <c r="F107" s="3"/>
      <c r="G107" s="22">
        <f>G108</f>
        <v>3000</v>
      </c>
      <c r="H107" s="22">
        <f>H108</f>
        <v>3000</v>
      </c>
      <c r="I107" s="22">
        <f>I108</f>
        <v>0</v>
      </c>
      <c r="J107" s="23">
        <f>J108</f>
        <v>0</v>
      </c>
      <c r="K107" s="7">
        <f t="shared" si="9"/>
        <v>0</v>
      </c>
      <c r="L107" s="22">
        <f>L108</f>
        <v>1000</v>
      </c>
      <c r="M107" s="22">
        <f>M108</f>
        <v>1000</v>
      </c>
      <c r="N107" s="23">
        <f>N108</f>
        <v>1000</v>
      </c>
      <c r="O107" s="7"/>
      <c r="P107" s="46"/>
    </row>
    <row r="108" spans="1:16" ht="67.5" x14ac:dyDescent="0.2">
      <c r="A108" s="31" t="s">
        <v>154</v>
      </c>
      <c r="B108" s="32" t="s">
        <v>155</v>
      </c>
      <c r="C108" s="6">
        <v>3000</v>
      </c>
      <c r="D108" s="3">
        <v>0</v>
      </c>
      <c r="E108" s="3">
        <v>0</v>
      </c>
      <c r="F108" s="3"/>
      <c r="G108" s="22">
        <v>3000</v>
      </c>
      <c r="H108" s="3">
        <v>3000</v>
      </c>
      <c r="I108" s="3">
        <v>0</v>
      </c>
      <c r="J108" s="23">
        <v>0</v>
      </c>
      <c r="K108" s="7">
        <f t="shared" si="9"/>
        <v>0</v>
      </c>
      <c r="L108" s="22">
        <v>1000</v>
      </c>
      <c r="M108" s="22">
        <v>1000</v>
      </c>
      <c r="N108" s="22">
        <v>1000</v>
      </c>
      <c r="O108" s="7"/>
      <c r="P108" s="46"/>
    </row>
    <row r="109" spans="1:16" ht="45" x14ac:dyDescent="0.2">
      <c r="A109" s="20" t="s">
        <v>398</v>
      </c>
      <c r="B109" s="21" t="s">
        <v>399</v>
      </c>
      <c r="C109" s="6">
        <f>C110+C111</f>
        <v>351000</v>
      </c>
      <c r="D109" s="6">
        <f t="shared" ref="D109:I109" si="20">D110+D111</f>
        <v>290200</v>
      </c>
      <c r="E109" s="6">
        <f t="shared" si="20"/>
        <v>294543.84999999998</v>
      </c>
      <c r="F109" s="3">
        <f t="shared" si="12"/>
        <v>101.49684700206754</v>
      </c>
      <c r="G109" s="6">
        <f t="shared" si="20"/>
        <v>316000</v>
      </c>
      <c r="H109" s="6">
        <f t="shared" si="20"/>
        <v>316000</v>
      </c>
      <c r="I109" s="6">
        <f t="shared" si="20"/>
        <v>121444.12000000001</v>
      </c>
      <c r="J109" s="23">
        <f>J110+J111</f>
        <v>127000</v>
      </c>
      <c r="K109" s="7">
        <f t="shared" si="9"/>
        <v>40.189873417721515</v>
      </c>
      <c r="L109" s="22">
        <f>L110+L111</f>
        <v>268000</v>
      </c>
      <c r="M109" s="22">
        <f>M110+M111</f>
        <v>268000</v>
      </c>
      <c r="N109" s="22">
        <f>N110+N111</f>
        <v>268000</v>
      </c>
      <c r="O109" s="7">
        <f t="shared" si="10"/>
        <v>90.988149981742964</v>
      </c>
      <c r="P109" s="46">
        <f t="shared" si="11"/>
        <v>211.02362204724409</v>
      </c>
    </row>
    <row r="110" spans="1:16" ht="56.25" x14ac:dyDescent="0.2">
      <c r="A110" s="20" t="s">
        <v>400</v>
      </c>
      <c r="B110" s="21" t="s">
        <v>401</v>
      </c>
      <c r="C110" s="6">
        <v>351000</v>
      </c>
      <c r="D110" s="3">
        <v>290000</v>
      </c>
      <c r="E110" s="3">
        <v>294343.84999999998</v>
      </c>
      <c r="F110" s="3">
        <f t="shared" si="12"/>
        <v>101.49787931034481</v>
      </c>
      <c r="G110" s="22">
        <v>316000</v>
      </c>
      <c r="H110" s="3">
        <v>316000</v>
      </c>
      <c r="I110" s="3">
        <v>108283.1</v>
      </c>
      <c r="J110" s="23">
        <v>112000</v>
      </c>
      <c r="K110" s="7">
        <f t="shared" si="9"/>
        <v>35.443037974683541</v>
      </c>
      <c r="L110" s="22">
        <v>268000</v>
      </c>
      <c r="M110" s="22">
        <v>268000</v>
      </c>
      <c r="N110" s="22">
        <v>268000</v>
      </c>
      <c r="O110" s="7">
        <f t="shared" si="10"/>
        <v>91.049974375207782</v>
      </c>
      <c r="P110" s="46">
        <f t="shared" si="11"/>
        <v>239.28571428571428</v>
      </c>
    </row>
    <row r="111" spans="1:16" ht="56.25" x14ac:dyDescent="0.2">
      <c r="A111" s="20" t="s">
        <v>402</v>
      </c>
      <c r="B111" s="21" t="s">
        <v>403</v>
      </c>
      <c r="C111" s="7">
        <v>0</v>
      </c>
      <c r="D111" s="3">
        <v>200</v>
      </c>
      <c r="E111" s="3">
        <v>200</v>
      </c>
      <c r="F111" s="3">
        <f t="shared" si="12"/>
        <v>100</v>
      </c>
      <c r="G111" s="3">
        <v>0</v>
      </c>
      <c r="H111" s="3">
        <v>0</v>
      </c>
      <c r="I111" s="3">
        <v>13161.02</v>
      </c>
      <c r="J111" s="23">
        <v>15000</v>
      </c>
      <c r="K111" s="7"/>
      <c r="L111" s="23">
        <v>0</v>
      </c>
      <c r="M111" s="23">
        <v>0</v>
      </c>
      <c r="N111" s="23">
        <v>0</v>
      </c>
      <c r="O111" s="7">
        <f t="shared" si="10"/>
        <v>0</v>
      </c>
      <c r="P111" s="46">
        <f t="shared" si="11"/>
        <v>0</v>
      </c>
    </row>
    <row r="112" spans="1:16" ht="45" x14ac:dyDescent="0.2">
      <c r="A112" s="20" t="s">
        <v>404</v>
      </c>
      <c r="B112" s="21" t="s">
        <v>405</v>
      </c>
      <c r="C112" s="6">
        <f>C113</f>
        <v>251000</v>
      </c>
      <c r="D112" s="6">
        <f>D113</f>
        <v>323000</v>
      </c>
      <c r="E112" s="6">
        <f>E113</f>
        <v>332822.11</v>
      </c>
      <c r="F112" s="3">
        <f t="shared" si="12"/>
        <v>103.04090092879257</v>
      </c>
      <c r="G112" s="22">
        <f>G113</f>
        <v>221000</v>
      </c>
      <c r="H112" s="22">
        <f>H113</f>
        <v>221000</v>
      </c>
      <c r="I112" s="22">
        <f>I113</f>
        <v>527050.81000000006</v>
      </c>
      <c r="J112" s="23">
        <f>J113</f>
        <v>560000</v>
      </c>
      <c r="K112" s="7">
        <f t="shared" si="9"/>
        <v>253.39366515837102</v>
      </c>
      <c r="L112" s="22">
        <f>L113</f>
        <v>245000</v>
      </c>
      <c r="M112" s="22">
        <f>M113</f>
        <v>245000</v>
      </c>
      <c r="N112" s="23">
        <f>N113</f>
        <v>245000</v>
      </c>
      <c r="O112" s="7">
        <f t="shared" si="10"/>
        <v>73.612897893111722</v>
      </c>
      <c r="P112" s="46">
        <f t="shared" si="11"/>
        <v>43.75</v>
      </c>
    </row>
    <row r="113" spans="1:16" ht="67.5" x14ac:dyDescent="0.2">
      <c r="A113" s="20" t="s">
        <v>406</v>
      </c>
      <c r="B113" s="21" t="s">
        <v>407</v>
      </c>
      <c r="C113" s="6">
        <v>251000</v>
      </c>
      <c r="D113" s="3">
        <v>323000</v>
      </c>
      <c r="E113" s="3">
        <v>332822.11</v>
      </c>
      <c r="F113" s="3">
        <f t="shared" si="12"/>
        <v>103.04090092879257</v>
      </c>
      <c r="G113" s="22">
        <v>221000</v>
      </c>
      <c r="H113" s="3">
        <v>221000</v>
      </c>
      <c r="I113" s="3">
        <v>527050.81000000006</v>
      </c>
      <c r="J113" s="23">
        <v>560000</v>
      </c>
      <c r="K113" s="7">
        <f t="shared" si="9"/>
        <v>253.39366515837102</v>
      </c>
      <c r="L113" s="22">
        <v>245000</v>
      </c>
      <c r="M113" s="22">
        <v>245000</v>
      </c>
      <c r="N113" s="22">
        <v>245000</v>
      </c>
      <c r="O113" s="7">
        <f t="shared" si="10"/>
        <v>73.612897893111722</v>
      </c>
      <c r="P113" s="46">
        <f t="shared" si="11"/>
        <v>43.75</v>
      </c>
    </row>
    <row r="114" spans="1:16" ht="78.75" x14ac:dyDescent="0.2">
      <c r="A114" s="20" t="s">
        <v>408</v>
      </c>
      <c r="B114" s="21" t="s">
        <v>409</v>
      </c>
      <c r="C114" s="6">
        <f>C115</f>
        <v>89000</v>
      </c>
      <c r="D114" s="6">
        <f>D115</f>
        <v>10050</v>
      </c>
      <c r="E114" s="6">
        <f>E115</f>
        <v>10050</v>
      </c>
      <c r="F114" s="3">
        <f t="shared" si="12"/>
        <v>100</v>
      </c>
      <c r="G114" s="22">
        <f>G115</f>
        <v>126000</v>
      </c>
      <c r="H114" s="22">
        <f>H115</f>
        <v>126000</v>
      </c>
      <c r="I114" s="22">
        <f>I115</f>
        <v>0</v>
      </c>
      <c r="J114" s="23">
        <f>J115</f>
        <v>0</v>
      </c>
      <c r="K114" s="7">
        <f t="shared" si="9"/>
        <v>0</v>
      </c>
      <c r="L114" s="22">
        <f>L115</f>
        <v>97000</v>
      </c>
      <c r="M114" s="22">
        <f>M115</f>
        <v>97000</v>
      </c>
      <c r="N114" s="23">
        <f>N115</f>
        <v>97000</v>
      </c>
      <c r="O114" s="7">
        <f t="shared" si="10"/>
        <v>965.17412935323375</v>
      </c>
      <c r="P114" s="46"/>
    </row>
    <row r="115" spans="1:16" ht="101.25" x14ac:dyDescent="0.2">
      <c r="A115" s="20" t="s">
        <v>410</v>
      </c>
      <c r="B115" s="21" t="s">
        <v>411</v>
      </c>
      <c r="C115" s="6">
        <v>89000</v>
      </c>
      <c r="D115" s="3">
        <v>10050</v>
      </c>
      <c r="E115" s="3">
        <v>10050</v>
      </c>
      <c r="F115" s="3">
        <f t="shared" si="12"/>
        <v>100</v>
      </c>
      <c r="G115" s="22">
        <v>126000</v>
      </c>
      <c r="H115" s="3">
        <v>126000</v>
      </c>
      <c r="I115" s="3">
        <v>0</v>
      </c>
      <c r="J115" s="23">
        <v>0</v>
      </c>
      <c r="K115" s="7">
        <f t="shared" si="9"/>
        <v>0</v>
      </c>
      <c r="L115" s="22">
        <v>97000</v>
      </c>
      <c r="M115" s="22">
        <v>97000</v>
      </c>
      <c r="N115" s="22">
        <v>97000</v>
      </c>
      <c r="O115" s="7">
        <f t="shared" si="10"/>
        <v>965.17412935323375</v>
      </c>
      <c r="P115" s="46"/>
    </row>
    <row r="116" spans="1:16" ht="22.5" x14ac:dyDescent="0.2">
      <c r="A116" s="20" t="s">
        <v>412</v>
      </c>
      <c r="B116" s="21" t="s">
        <v>413</v>
      </c>
      <c r="C116" s="6">
        <f>C117</f>
        <v>2000</v>
      </c>
      <c r="D116" s="6">
        <f>D117</f>
        <v>75000</v>
      </c>
      <c r="E116" s="6">
        <f>E117</f>
        <v>74998.87</v>
      </c>
      <c r="F116" s="3">
        <f t="shared" si="12"/>
        <v>99.998493333333329</v>
      </c>
      <c r="G116" s="22">
        <f>G117</f>
        <v>49000</v>
      </c>
      <c r="H116" s="22">
        <f>H117</f>
        <v>49000</v>
      </c>
      <c r="I116" s="22">
        <f>I117</f>
        <v>78825.95</v>
      </c>
      <c r="J116" s="23">
        <f>J117</f>
        <v>83000</v>
      </c>
      <c r="K116" s="7">
        <f t="shared" si="9"/>
        <v>169.38775510204081</v>
      </c>
      <c r="L116" s="22">
        <f>L117</f>
        <v>61000</v>
      </c>
      <c r="M116" s="22">
        <f>M117</f>
        <v>61000</v>
      </c>
      <c r="N116" s="22">
        <f>N117</f>
        <v>61000</v>
      </c>
      <c r="O116" s="7">
        <f t="shared" si="10"/>
        <v>81.334558774018873</v>
      </c>
      <c r="P116" s="46">
        <f t="shared" si="11"/>
        <v>73.493975903614455</v>
      </c>
    </row>
    <row r="117" spans="1:16" ht="45" x14ac:dyDescent="0.2">
      <c r="A117" s="20" t="s">
        <v>414</v>
      </c>
      <c r="B117" s="21" t="s">
        <v>415</v>
      </c>
      <c r="C117" s="6">
        <v>2000</v>
      </c>
      <c r="D117" s="3">
        <v>75000</v>
      </c>
      <c r="E117" s="3">
        <v>74998.87</v>
      </c>
      <c r="F117" s="3">
        <f t="shared" si="12"/>
        <v>99.998493333333329</v>
      </c>
      <c r="G117" s="22">
        <v>49000</v>
      </c>
      <c r="H117" s="3">
        <v>49000</v>
      </c>
      <c r="I117" s="3">
        <v>78825.95</v>
      </c>
      <c r="J117" s="23">
        <v>83000</v>
      </c>
      <c r="K117" s="7">
        <f t="shared" si="9"/>
        <v>169.38775510204081</v>
      </c>
      <c r="L117" s="22">
        <v>61000</v>
      </c>
      <c r="M117" s="22">
        <v>61000</v>
      </c>
      <c r="N117" s="22">
        <v>61000</v>
      </c>
      <c r="O117" s="7">
        <f t="shared" si="10"/>
        <v>81.334558774018873</v>
      </c>
      <c r="P117" s="46">
        <f t="shared" si="11"/>
        <v>73.493975903614455</v>
      </c>
    </row>
    <row r="118" spans="1:16" ht="78.75" x14ac:dyDescent="0.2">
      <c r="A118" s="20" t="s">
        <v>416</v>
      </c>
      <c r="B118" s="21" t="s">
        <v>417</v>
      </c>
      <c r="C118" s="7">
        <f>C119+C121</f>
        <v>0</v>
      </c>
      <c r="D118" s="7">
        <f>D119+D121</f>
        <v>32000</v>
      </c>
      <c r="E118" s="7">
        <f>E119+E121</f>
        <v>1510289.25</v>
      </c>
      <c r="F118" s="3">
        <f t="shared" si="12"/>
        <v>4719.6539062500005</v>
      </c>
      <c r="G118" s="7">
        <f>G119+G121</f>
        <v>0</v>
      </c>
      <c r="H118" s="7">
        <f>H119+H121</f>
        <v>131500</v>
      </c>
      <c r="I118" s="7">
        <f>I119+I121</f>
        <v>143011.38</v>
      </c>
      <c r="J118" s="23">
        <f>J119+J121</f>
        <v>147000</v>
      </c>
      <c r="K118" s="7">
        <f t="shared" si="9"/>
        <v>111.787072243346</v>
      </c>
      <c r="L118" s="22">
        <f>L119+L121</f>
        <v>34470</v>
      </c>
      <c r="M118" s="22">
        <f>M119+M121</f>
        <v>34470</v>
      </c>
      <c r="N118" s="22">
        <f>N119+N121</f>
        <v>34470</v>
      </c>
      <c r="O118" s="7">
        <f t="shared" si="10"/>
        <v>2.2823442595516057</v>
      </c>
      <c r="P118" s="46">
        <f t="shared" si="11"/>
        <v>23.448979591836736</v>
      </c>
    </row>
    <row r="119" spans="1:16" ht="45" x14ac:dyDescent="0.2">
      <c r="A119" s="20" t="s">
        <v>418</v>
      </c>
      <c r="B119" s="21" t="s">
        <v>419</v>
      </c>
      <c r="C119" s="7">
        <f>C120</f>
        <v>0</v>
      </c>
      <c r="D119" s="7">
        <f t="shared" ref="D119:I119" si="21">D120</f>
        <v>0</v>
      </c>
      <c r="E119" s="7">
        <f t="shared" si="21"/>
        <v>1478701.19</v>
      </c>
      <c r="F119" s="3"/>
      <c r="G119" s="7">
        <f t="shared" si="21"/>
        <v>0</v>
      </c>
      <c r="H119" s="7">
        <f t="shared" si="21"/>
        <v>0</v>
      </c>
      <c r="I119" s="7">
        <f t="shared" si="21"/>
        <v>2000</v>
      </c>
      <c r="J119" s="23">
        <f>J120</f>
        <v>2000</v>
      </c>
      <c r="K119" s="7"/>
      <c r="L119" s="22">
        <f>L120</f>
        <v>21600</v>
      </c>
      <c r="M119" s="22">
        <f>M120</f>
        <v>21600</v>
      </c>
      <c r="N119" s="22">
        <f>N120</f>
        <v>21600</v>
      </c>
      <c r="O119" s="7">
        <f t="shared" si="10"/>
        <v>1.4607413685790029</v>
      </c>
      <c r="P119" s="46">
        <f t="shared" si="11"/>
        <v>1080</v>
      </c>
    </row>
    <row r="120" spans="1:16" ht="56.25" x14ac:dyDescent="0.2">
      <c r="A120" s="20" t="s">
        <v>420</v>
      </c>
      <c r="B120" s="21" t="s">
        <v>421</v>
      </c>
      <c r="C120" s="7">
        <v>0</v>
      </c>
      <c r="D120" s="3">
        <v>0</v>
      </c>
      <c r="E120" s="3">
        <v>1478701.19</v>
      </c>
      <c r="F120" s="3"/>
      <c r="G120" s="3">
        <v>0</v>
      </c>
      <c r="H120" s="3">
        <v>0</v>
      </c>
      <c r="I120" s="3">
        <v>2000</v>
      </c>
      <c r="J120" s="23">
        <v>2000</v>
      </c>
      <c r="K120" s="7"/>
      <c r="L120" s="22">
        <v>21600</v>
      </c>
      <c r="M120" s="22">
        <v>21600</v>
      </c>
      <c r="N120" s="22">
        <v>21600</v>
      </c>
      <c r="O120" s="7">
        <f t="shared" si="10"/>
        <v>1.4607413685790029</v>
      </c>
      <c r="P120" s="46">
        <f t="shared" si="11"/>
        <v>1080</v>
      </c>
    </row>
    <row r="121" spans="1:16" ht="67.5" x14ac:dyDescent="0.2">
      <c r="A121" s="20" t="s">
        <v>0</v>
      </c>
      <c r="B121" s="21" t="s">
        <v>1</v>
      </c>
      <c r="C121" s="7">
        <f>C122</f>
        <v>0</v>
      </c>
      <c r="D121" s="7">
        <f>D122</f>
        <v>32000</v>
      </c>
      <c r="E121" s="7">
        <f>E122</f>
        <v>31588.06</v>
      </c>
      <c r="F121" s="3">
        <f t="shared" si="12"/>
        <v>98.712687500000001</v>
      </c>
      <c r="G121" s="7">
        <f>G122</f>
        <v>0</v>
      </c>
      <c r="H121" s="7">
        <f>H122</f>
        <v>131500</v>
      </c>
      <c r="I121" s="7">
        <f>I122</f>
        <v>141011.38</v>
      </c>
      <c r="J121" s="23">
        <f>J122</f>
        <v>145000</v>
      </c>
      <c r="K121" s="7">
        <f t="shared" si="9"/>
        <v>110.26615969581751</v>
      </c>
      <c r="L121" s="22">
        <f>L122</f>
        <v>12870</v>
      </c>
      <c r="M121" s="22">
        <f>M122</f>
        <v>12870</v>
      </c>
      <c r="N121" s="22">
        <f>N122</f>
        <v>12870</v>
      </c>
      <c r="O121" s="7">
        <f t="shared" si="10"/>
        <v>40.743242858219212</v>
      </c>
      <c r="P121" s="46">
        <f t="shared" si="11"/>
        <v>8.8758620689655174</v>
      </c>
    </row>
    <row r="122" spans="1:16" ht="56.25" x14ac:dyDescent="0.2">
      <c r="A122" s="20" t="s">
        <v>2</v>
      </c>
      <c r="B122" s="21" t="s">
        <v>3</v>
      </c>
      <c r="C122" s="7">
        <v>0</v>
      </c>
      <c r="D122" s="3">
        <v>32000</v>
      </c>
      <c r="E122" s="3">
        <v>31588.06</v>
      </c>
      <c r="F122" s="3">
        <f t="shared" si="12"/>
        <v>98.712687500000001</v>
      </c>
      <c r="G122" s="3">
        <v>0</v>
      </c>
      <c r="H122" s="3">
        <v>131500</v>
      </c>
      <c r="I122" s="3">
        <v>141011.38</v>
      </c>
      <c r="J122" s="23">
        <v>145000</v>
      </c>
      <c r="K122" s="7">
        <f t="shared" si="9"/>
        <v>110.26615969581751</v>
      </c>
      <c r="L122" s="22">
        <v>12870</v>
      </c>
      <c r="M122" s="22">
        <v>12870</v>
      </c>
      <c r="N122" s="22">
        <v>12870</v>
      </c>
      <c r="O122" s="7">
        <f t="shared" si="10"/>
        <v>40.743242858219212</v>
      </c>
      <c r="P122" s="46">
        <f t="shared" si="11"/>
        <v>8.8758620689655174</v>
      </c>
    </row>
    <row r="123" spans="1:16" ht="45" x14ac:dyDescent="0.2">
      <c r="A123" s="33" t="s">
        <v>156</v>
      </c>
      <c r="B123" s="32" t="s">
        <v>157</v>
      </c>
      <c r="C123" s="7">
        <f>C124</f>
        <v>5000</v>
      </c>
      <c r="D123" s="7">
        <f>D124</f>
        <v>0</v>
      </c>
      <c r="E123" s="7">
        <f>E124</f>
        <v>0</v>
      </c>
      <c r="F123" s="3"/>
      <c r="G123" s="7">
        <f>G124</f>
        <v>0</v>
      </c>
      <c r="H123" s="7">
        <f>H124</f>
        <v>0</v>
      </c>
      <c r="I123" s="7">
        <f>I124</f>
        <v>0</v>
      </c>
      <c r="J123" s="7">
        <f>J124</f>
        <v>0</v>
      </c>
      <c r="K123" s="7"/>
      <c r="L123" s="7">
        <f>L124</f>
        <v>0</v>
      </c>
      <c r="M123" s="7">
        <f>M124</f>
        <v>0</v>
      </c>
      <c r="N123" s="7">
        <f>N124</f>
        <v>0</v>
      </c>
      <c r="O123" s="7"/>
      <c r="P123" s="46"/>
    </row>
    <row r="124" spans="1:16" ht="33.75" x14ac:dyDescent="0.2">
      <c r="A124" s="33" t="s">
        <v>158</v>
      </c>
      <c r="B124" s="32" t="s">
        <v>159</v>
      </c>
      <c r="C124" s="7">
        <v>5000</v>
      </c>
      <c r="D124" s="3">
        <v>0</v>
      </c>
      <c r="E124" s="3">
        <v>0</v>
      </c>
      <c r="F124" s="3"/>
      <c r="G124" s="3">
        <v>0</v>
      </c>
      <c r="H124" s="3">
        <v>0</v>
      </c>
      <c r="I124" s="3">
        <v>0</v>
      </c>
      <c r="J124" s="3">
        <v>0</v>
      </c>
      <c r="K124" s="7"/>
      <c r="L124" s="7">
        <v>0</v>
      </c>
      <c r="M124" s="7">
        <v>0</v>
      </c>
      <c r="N124" s="7">
        <v>0</v>
      </c>
      <c r="O124" s="7"/>
      <c r="P124" s="46"/>
    </row>
    <row r="125" spans="1:16" x14ac:dyDescent="0.2">
      <c r="A125" s="20" t="s">
        <v>4</v>
      </c>
      <c r="B125" s="21" t="s">
        <v>5</v>
      </c>
      <c r="C125" s="7">
        <f>C126</f>
        <v>21000</v>
      </c>
      <c r="D125" s="7">
        <f t="shared" ref="D125:I125" si="22">D126</f>
        <v>1005400</v>
      </c>
      <c r="E125" s="7">
        <f t="shared" si="22"/>
        <v>983648.65999999992</v>
      </c>
      <c r="F125" s="3">
        <f t="shared" si="12"/>
        <v>97.836548637358263</v>
      </c>
      <c r="G125" s="7">
        <f t="shared" si="22"/>
        <v>115150</v>
      </c>
      <c r="H125" s="7">
        <f t="shared" si="22"/>
        <v>491000</v>
      </c>
      <c r="I125" s="7">
        <f t="shared" si="22"/>
        <v>546170.04</v>
      </c>
      <c r="J125" s="23">
        <f>J126</f>
        <v>630096.30000000005</v>
      </c>
      <c r="K125" s="7">
        <f t="shared" si="9"/>
        <v>128.32918533604888</v>
      </c>
      <c r="L125" s="7">
        <f>L126</f>
        <v>0</v>
      </c>
      <c r="M125" s="7">
        <f>M126</f>
        <v>0</v>
      </c>
      <c r="N125" s="7">
        <f>N126</f>
        <v>0</v>
      </c>
      <c r="O125" s="7">
        <f t="shared" si="10"/>
        <v>0</v>
      </c>
      <c r="P125" s="46">
        <f t="shared" si="11"/>
        <v>0</v>
      </c>
    </row>
    <row r="126" spans="1:16" ht="56.25" x14ac:dyDescent="0.2">
      <c r="A126" s="20" t="s">
        <v>6</v>
      </c>
      <c r="B126" s="21" t="s">
        <v>7</v>
      </c>
      <c r="C126" s="7">
        <f>C127+C128</f>
        <v>21000</v>
      </c>
      <c r="D126" s="7">
        <f t="shared" ref="D126:I126" si="23">D127+D128</f>
        <v>1005400</v>
      </c>
      <c r="E126" s="7">
        <f t="shared" si="23"/>
        <v>983648.65999999992</v>
      </c>
      <c r="F126" s="3">
        <f t="shared" si="12"/>
        <v>97.836548637358263</v>
      </c>
      <c r="G126" s="7">
        <f t="shared" si="23"/>
        <v>115150</v>
      </c>
      <c r="H126" s="7">
        <f t="shared" si="23"/>
        <v>491000</v>
      </c>
      <c r="I126" s="7">
        <f t="shared" si="23"/>
        <v>546170.04</v>
      </c>
      <c r="J126" s="23">
        <f>J127+J128</f>
        <v>630096.30000000005</v>
      </c>
      <c r="K126" s="7">
        <f t="shared" si="9"/>
        <v>128.32918533604888</v>
      </c>
      <c r="L126" s="7">
        <f>L127+L128</f>
        <v>0</v>
      </c>
      <c r="M126" s="7">
        <f>M127+M128</f>
        <v>0</v>
      </c>
      <c r="N126" s="7">
        <v>0</v>
      </c>
      <c r="O126" s="7">
        <f t="shared" si="10"/>
        <v>0</v>
      </c>
      <c r="P126" s="46">
        <f t="shared" si="11"/>
        <v>0</v>
      </c>
    </row>
    <row r="127" spans="1:16" ht="45" x14ac:dyDescent="0.2">
      <c r="A127" s="20" t="s">
        <v>8</v>
      </c>
      <c r="B127" s="21" t="s">
        <v>9</v>
      </c>
      <c r="C127" s="7">
        <v>0</v>
      </c>
      <c r="D127" s="3">
        <v>984400</v>
      </c>
      <c r="E127" s="3">
        <v>963736.45</v>
      </c>
      <c r="F127" s="3">
        <f t="shared" si="12"/>
        <v>97.900899024786668</v>
      </c>
      <c r="G127" s="22">
        <v>99150</v>
      </c>
      <c r="H127" s="3">
        <v>475000</v>
      </c>
      <c r="I127" s="3">
        <v>546073.74</v>
      </c>
      <c r="J127" s="23">
        <v>630000</v>
      </c>
      <c r="K127" s="7">
        <f t="shared" si="9"/>
        <v>132.63157894736841</v>
      </c>
      <c r="L127" s="29">
        <v>0</v>
      </c>
      <c r="M127" s="29">
        <v>0</v>
      </c>
      <c r="N127" s="29">
        <v>0</v>
      </c>
      <c r="O127" s="7">
        <f t="shared" si="10"/>
        <v>0</v>
      </c>
      <c r="P127" s="46">
        <f t="shared" si="11"/>
        <v>0</v>
      </c>
    </row>
    <row r="128" spans="1:16" ht="56.25" x14ac:dyDescent="0.2">
      <c r="A128" s="20" t="s">
        <v>10</v>
      </c>
      <c r="B128" s="21" t="s">
        <v>11</v>
      </c>
      <c r="C128" s="6">
        <v>21000</v>
      </c>
      <c r="D128" s="3">
        <v>21000</v>
      </c>
      <c r="E128" s="3">
        <v>19912.21</v>
      </c>
      <c r="F128" s="3">
        <f t="shared" si="12"/>
        <v>94.820047619047614</v>
      </c>
      <c r="G128" s="22">
        <v>16000</v>
      </c>
      <c r="H128" s="3">
        <v>16000</v>
      </c>
      <c r="I128" s="3">
        <v>96.3</v>
      </c>
      <c r="J128" s="23">
        <v>96.3</v>
      </c>
      <c r="K128" s="7">
        <f t="shared" si="9"/>
        <v>0.60187499999999994</v>
      </c>
      <c r="L128" s="29">
        <v>0</v>
      </c>
      <c r="M128" s="29">
        <v>0</v>
      </c>
      <c r="N128" s="29">
        <v>0</v>
      </c>
      <c r="O128" s="7">
        <f t="shared" si="10"/>
        <v>0</v>
      </c>
      <c r="P128" s="46">
        <f t="shared" si="11"/>
        <v>0</v>
      </c>
    </row>
    <row r="129" spans="1:16" x14ac:dyDescent="0.2">
      <c r="A129" s="20" t="s">
        <v>12</v>
      </c>
      <c r="B129" s="21" t="s">
        <v>13</v>
      </c>
      <c r="C129" s="7">
        <f>C130</f>
        <v>0</v>
      </c>
      <c r="D129" s="7">
        <f>D130</f>
        <v>0</v>
      </c>
      <c r="E129" s="7">
        <f>E130</f>
        <v>15.35</v>
      </c>
      <c r="F129" s="3"/>
      <c r="G129" s="7">
        <f>G130</f>
        <v>0</v>
      </c>
      <c r="H129" s="7">
        <f>H130</f>
        <v>0</v>
      </c>
      <c r="I129" s="7">
        <f>I130</f>
        <v>0</v>
      </c>
      <c r="J129" s="7">
        <f>J130</f>
        <v>0</v>
      </c>
      <c r="K129" s="7"/>
      <c r="L129" s="7">
        <f>L130</f>
        <v>0</v>
      </c>
      <c r="M129" s="7">
        <f>M130</f>
        <v>0</v>
      </c>
      <c r="N129" s="7">
        <f>N130</f>
        <v>0</v>
      </c>
      <c r="O129" s="7">
        <f t="shared" si="10"/>
        <v>0</v>
      </c>
      <c r="P129" s="46"/>
    </row>
    <row r="130" spans="1:16" ht="78.75" x14ac:dyDescent="0.2">
      <c r="A130" s="20" t="s">
        <v>14</v>
      </c>
      <c r="B130" s="21" t="s">
        <v>15</v>
      </c>
      <c r="C130" s="3">
        <v>0</v>
      </c>
      <c r="D130" s="3">
        <v>0</v>
      </c>
      <c r="E130" s="3">
        <v>15.35</v>
      </c>
      <c r="F130" s="3"/>
      <c r="G130" s="3">
        <v>0</v>
      </c>
      <c r="H130" s="3">
        <v>0</v>
      </c>
      <c r="I130" s="3">
        <v>0</v>
      </c>
      <c r="J130" s="3">
        <v>0</v>
      </c>
      <c r="K130" s="7"/>
      <c r="L130" s="7">
        <v>0</v>
      </c>
      <c r="M130" s="7">
        <v>0</v>
      </c>
      <c r="N130" s="7">
        <v>0</v>
      </c>
      <c r="O130" s="7">
        <f t="shared" si="10"/>
        <v>0</v>
      </c>
      <c r="P130" s="46"/>
    </row>
    <row r="131" spans="1:16" x14ac:dyDescent="0.2">
      <c r="A131" s="17" t="s">
        <v>16</v>
      </c>
      <c r="B131" s="18" t="s">
        <v>17</v>
      </c>
      <c r="C131" s="2">
        <f>C132+C134+C136</f>
        <v>844767</v>
      </c>
      <c r="D131" s="2">
        <f>D132+D134+D136</f>
        <v>774926.49</v>
      </c>
      <c r="E131" s="2">
        <f>E132+E134+E136</f>
        <v>774996.49</v>
      </c>
      <c r="F131" s="2">
        <f t="shared" si="12"/>
        <v>100.00903311487004</v>
      </c>
      <c r="G131" s="2">
        <f>G132+G134+G136</f>
        <v>611947</v>
      </c>
      <c r="H131" s="2">
        <f>H132+H134+H136</f>
        <v>611947</v>
      </c>
      <c r="I131" s="2">
        <f>I132+I134+I136</f>
        <v>604737.04</v>
      </c>
      <c r="J131" s="19">
        <f>J132+J136</f>
        <v>603990.04</v>
      </c>
      <c r="K131" s="7">
        <f t="shared" si="9"/>
        <v>98.699730532219291</v>
      </c>
      <c r="L131" s="19">
        <f>L132+L136</f>
        <v>457099</v>
      </c>
      <c r="M131" s="19">
        <f>M132+M136</f>
        <v>17000</v>
      </c>
      <c r="N131" s="19">
        <f>N132+N136</f>
        <v>0</v>
      </c>
      <c r="O131" s="8">
        <f t="shared" si="10"/>
        <v>58.980783254902228</v>
      </c>
      <c r="P131" s="45">
        <f t="shared" si="11"/>
        <v>75.679890350509751</v>
      </c>
    </row>
    <row r="132" spans="1:16" x14ac:dyDescent="0.2">
      <c r="A132" s="20" t="s">
        <v>167</v>
      </c>
      <c r="B132" s="21" t="s">
        <v>169</v>
      </c>
      <c r="C132" s="3">
        <f>C133</f>
        <v>0</v>
      </c>
      <c r="D132" s="3">
        <f>D133</f>
        <v>0</v>
      </c>
      <c r="E132" s="3">
        <f>E133</f>
        <v>0</v>
      </c>
      <c r="F132" s="2"/>
      <c r="G132" s="3">
        <f>G133</f>
        <v>0</v>
      </c>
      <c r="H132" s="3">
        <v>0</v>
      </c>
      <c r="I132" s="3">
        <v>747</v>
      </c>
      <c r="J132" s="23">
        <f>J133</f>
        <v>0</v>
      </c>
      <c r="K132" s="7"/>
      <c r="L132" s="23">
        <f>L133</f>
        <v>0</v>
      </c>
      <c r="M132" s="23">
        <f>M133</f>
        <v>0</v>
      </c>
      <c r="N132" s="23">
        <f>N133</f>
        <v>0</v>
      </c>
      <c r="O132" s="7"/>
      <c r="P132" s="46"/>
    </row>
    <row r="133" spans="1:16" ht="22.5" x14ac:dyDescent="0.2">
      <c r="A133" s="20" t="s">
        <v>168</v>
      </c>
      <c r="B133" s="21" t="s">
        <v>170</v>
      </c>
      <c r="C133" s="3">
        <v>0</v>
      </c>
      <c r="D133" s="3">
        <v>0</v>
      </c>
      <c r="E133" s="3">
        <v>0</v>
      </c>
      <c r="F133" s="2"/>
      <c r="G133" s="3">
        <v>0</v>
      </c>
      <c r="H133" s="3">
        <v>0</v>
      </c>
      <c r="I133" s="3">
        <v>747</v>
      </c>
      <c r="J133" s="23">
        <v>0</v>
      </c>
      <c r="K133" s="7"/>
      <c r="L133" s="23">
        <v>0</v>
      </c>
      <c r="M133" s="23">
        <v>0</v>
      </c>
      <c r="N133" s="23">
        <v>0</v>
      </c>
      <c r="O133" s="7"/>
      <c r="P133" s="46"/>
    </row>
    <row r="134" spans="1:16" x14ac:dyDescent="0.2">
      <c r="A134" s="31" t="s">
        <v>160</v>
      </c>
      <c r="B134" s="32" t="s">
        <v>161</v>
      </c>
      <c r="C134" s="5">
        <f>C135</f>
        <v>3400</v>
      </c>
      <c r="D134" s="5">
        <f>D135</f>
        <v>0</v>
      </c>
      <c r="E134" s="5">
        <f>E135</f>
        <v>0</v>
      </c>
      <c r="F134" s="2"/>
      <c r="G134" s="5">
        <f>G135</f>
        <v>0</v>
      </c>
      <c r="H134" s="23">
        <f>H135</f>
        <v>0</v>
      </c>
      <c r="I134" s="23">
        <f>I135</f>
        <v>0</v>
      </c>
      <c r="J134" s="23">
        <f>J135</f>
        <v>0</v>
      </c>
      <c r="K134" s="7"/>
      <c r="L134" s="23">
        <f>L135</f>
        <v>0</v>
      </c>
      <c r="M134" s="23">
        <f>M135</f>
        <v>0</v>
      </c>
      <c r="N134" s="23">
        <f>N135</f>
        <v>0</v>
      </c>
      <c r="O134" s="7"/>
      <c r="P134" s="46"/>
    </row>
    <row r="135" spans="1:16" x14ac:dyDescent="0.2">
      <c r="A135" s="31" t="s">
        <v>162</v>
      </c>
      <c r="B135" s="32" t="s">
        <v>163</v>
      </c>
      <c r="C135" s="5">
        <v>3400</v>
      </c>
      <c r="D135" s="3">
        <v>0</v>
      </c>
      <c r="E135" s="3">
        <v>0</v>
      </c>
      <c r="F135" s="2"/>
      <c r="G135" s="3">
        <v>0</v>
      </c>
      <c r="H135" s="23">
        <v>0</v>
      </c>
      <c r="I135" s="23">
        <v>0</v>
      </c>
      <c r="J135" s="23">
        <v>0</v>
      </c>
      <c r="K135" s="7"/>
      <c r="L135" s="23">
        <v>0</v>
      </c>
      <c r="M135" s="23">
        <v>0</v>
      </c>
      <c r="N135" s="23">
        <v>0</v>
      </c>
      <c r="O135" s="7"/>
      <c r="P135" s="46"/>
    </row>
    <row r="136" spans="1:16" x14ac:dyDescent="0.2">
      <c r="A136" s="20" t="s">
        <v>18</v>
      </c>
      <c r="B136" s="21" t="s">
        <v>19</v>
      </c>
      <c r="C136" s="5">
        <f>C137</f>
        <v>841367</v>
      </c>
      <c r="D136" s="5">
        <f>D137</f>
        <v>774926.49</v>
      </c>
      <c r="E136" s="5">
        <f>E137</f>
        <v>774996.49</v>
      </c>
      <c r="F136" s="3">
        <f t="shared" si="12"/>
        <v>100.00903311487004</v>
      </c>
      <c r="G136" s="5">
        <f>G137</f>
        <v>611947</v>
      </c>
      <c r="H136" s="3">
        <v>611947</v>
      </c>
      <c r="I136" s="3">
        <v>603990.04</v>
      </c>
      <c r="J136" s="23">
        <f>J137</f>
        <v>603990.04</v>
      </c>
      <c r="K136" s="7">
        <f t="shared" si="9"/>
        <v>98.699730532219291</v>
      </c>
      <c r="L136" s="22">
        <f>L137</f>
        <v>457099</v>
      </c>
      <c r="M136" s="22">
        <f>M137</f>
        <v>17000</v>
      </c>
      <c r="N136" s="22">
        <f>N137</f>
        <v>0</v>
      </c>
      <c r="O136" s="7">
        <f t="shared" si="10"/>
        <v>58.980783254902228</v>
      </c>
      <c r="P136" s="46">
        <f t="shared" si="11"/>
        <v>75.679890350509751</v>
      </c>
    </row>
    <row r="137" spans="1:16" ht="22.5" x14ac:dyDescent="0.2">
      <c r="A137" s="20" t="s">
        <v>20</v>
      </c>
      <c r="B137" s="21" t="s">
        <v>21</v>
      </c>
      <c r="C137" s="5">
        <v>841367</v>
      </c>
      <c r="D137" s="3">
        <v>774926.49</v>
      </c>
      <c r="E137" s="3">
        <v>774996.49</v>
      </c>
      <c r="F137" s="3">
        <f t="shared" si="12"/>
        <v>100.00903311487004</v>
      </c>
      <c r="G137" s="22">
        <f>396747+215200</f>
        <v>611947</v>
      </c>
      <c r="H137" s="3">
        <v>611947</v>
      </c>
      <c r="I137" s="3">
        <v>603990.04</v>
      </c>
      <c r="J137" s="23">
        <v>603990.04</v>
      </c>
      <c r="K137" s="7">
        <f t="shared" ref="K137:K198" si="24">J137/H137*100</f>
        <v>98.699730532219291</v>
      </c>
      <c r="L137" s="22">
        <f>506099-17000-32000</f>
        <v>457099</v>
      </c>
      <c r="M137" s="22">
        <v>17000</v>
      </c>
      <c r="N137" s="23">
        <v>0</v>
      </c>
      <c r="O137" s="7">
        <f t="shared" ref="O137:O206" si="25">L137/E137*100</f>
        <v>58.980783254902228</v>
      </c>
      <c r="P137" s="46">
        <f t="shared" ref="P137:P206" si="26">L137/J137*100</f>
        <v>75.679890350509751</v>
      </c>
    </row>
    <row r="138" spans="1:16" x14ac:dyDescent="0.2">
      <c r="A138" s="15" t="s">
        <v>22</v>
      </c>
      <c r="B138" s="16" t="s">
        <v>23</v>
      </c>
      <c r="C138" s="34">
        <f>C139+C196+C199+C205</f>
        <v>1022443189</v>
      </c>
      <c r="D138" s="1">
        <v>951209174.88</v>
      </c>
      <c r="E138" s="1">
        <v>930492321.03999996</v>
      </c>
      <c r="F138" s="1">
        <f t="shared" si="12"/>
        <v>97.82205067117718</v>
      </c>
      <c r="G138" s="34">
        <f>G139+G196+G199+G205</f>
        <v>996443086</v>
      </c>
      <c r="H138" s="34">
        <f>H139+H196+H199+H205</f>
        <v>1033804615.85</v>
      </c>
      <c r="I138" s="34">
        <f>I139+I196+I199+I205</f>
        <v>830476518.88999999</v>
      </c>
      <c r="J138" s="34">
        <f>J139+J196+J199+J205</f>
        <v>1033804615.84</v>
      </c>
      <c r="K138" s="1">
        <f t="shared" si="24"/>
        <v>99.999999999032696</v>
      </c>
      <c r="L138" s="34">
        <f>L139+L196+L199+L205</f>
        <v>930422825</v>
      </c>
      <c r="M138" s="34">
        <f>M139+M196+M199+M205</f>
        <v>725872800</v>
      </c>
      <c r="N138" s="34">
        <f>N139+N196+N199+N205</f>
        <v>724752900</v>
      </c>
      <c r="O138" s="1">
        <f t="shared" si="25"/>
        <v>99.992531261308827</v>
      </c>
      <c r="P138" s="44">
        <f t="shared" si="26"/>
        <v>89.99987142096488</v>
      </c>
    </row>
    <row r="139" spans="1:16" ht="32.25" x14ac:dyDescent="0.2">
      <c r="A139" s="17" t="s">
        <v>24</v>
      </c>
      <c r="B139" s="18" t="s">
        <v>25</v>
      </c>
      <c r="C139" s="35">
        <f>C140+C147+C174+C191</f>
        <v>1022443189</v>
      </c>
      <c r="D139" s="2">
        <v>944133507</v>
      </c>
      <c r="E139" s="2">
        <v>923831698.62</v>
      </c>
      <c r="F139" s="2">
        <f t="shared" si="12"/>
        <v>97.84968881736765</v>
      </c>
      <c r="G139" s="35">
        <f>G140+G147+G174+G191</f>
        <v>996443086</v>
      </c>
      <c r="H139" s="2">
        <v>1003387532</v>
      </c>
      <c r="I139" s="2">
        <v>800059435.04999995</v>
      </c>
      <c r="J139" s="35">
        <f>J140+J147+J174+J191</f>
        <v>1003387532</v>
      </c>
      <c r="K139" s="7">
        <f t="shared" si="24"/>
        <v>100</v>
      </c>
      <c r="L139" s="35">
        <f>L140+L147+L174+L191</f>
        <v>930422825</v>
      </c>
      <c r="M139" s="35">
        <f>M140+M147+M174+M191</f>
        <v>725872800</v>
      </c>
      <c r="N139" s="35">
        <f>N140+N147+N174+N191</f>
        <v>724752900</v>
      </c>
      <c r="O139" s="8">
        <f t="shared" si="25"/>
        <v>100.71345531765641</v>
      </c>
      <c r="P139" s="45">
        <f t="shared" si="26"/>
        <v>92.728162880939607</v>
      </c>
    </row>
    <row r="140" spans="1:16" x14ac:dyDescent="0.2">
      <c r="A140" s="20" t="s">
        <v>26</v>
      </c>
      <c r="B140" s="18" t="s">
        <v>27</v>
      </c>
      <c r="C140" s="6">
        <f>C141+C143</f>
        <v>218756000</v>
      </c>
      <c r="D140" s="3">
        <v>216007600</v>
      </c>
      <c r="E140" s="3">
        <v>214701377</v>
      </c>
      <c r="F140" s="3">
        <f t="shared" si="12"/>
        <v>99.395288406519029</v>
      </c>
      <c r="G140" s="22">
        <f>G141</f>
        <v>250513000</v>
      </c>
      <c r="H140" s="3">
        <v>255743000</v>
      </c>
      <c r="I140" s="3">
        <v>217149706.77000001</v>
      </c>
      <c r="J140" s="3">
        <f>J141+J143</f>
        <v>255743000</v>
      </c>
      <c r="K140" s="7">
        <f t="shared" si="24"/>
        <v>100</v>
      </c>
      <c r="L140" s="22">
        <f>L141+L143+L145</f>
        <v>264767000</v>
      </c>
      <c r="M140" s="22">
        <f>M141+M143+M145</f>
        <v>63491000</v>
      </c>
      <c r="N140" s="22">
        <f>N141+N143+N145</f>
        <v>62623000</v>
      </c>
      <c r="O140" s="7">
        <f t="shared" si="25"/>
        <v>123.31872468614861</v>
      </c>
      <c r="P140" s="46">
        <f t="shared" si="26"/>
        <v>103.52854232569415</v>
      </c>
    </row>
    <row r="141" spans="1:16" x14ac:dyDescent="0.2">
      <c r="A141" s="20" t="s">
        <v>28</v>
      </c>
      <c r="B141" s="21" t="s">
        <v>29</v>
      </c>
      <c r="C141" s="6">
        <f>C142</f>
        <v>218756000</v>
      </c>
      <c r="D141" s="3">
        <v>208892000</v>
      </c>
      <c r="E141" s="3">
        <v>208892000</v>
      </c>
      <c r="F141" s="3">
        <f t="shared" si="12"/>
        <v>100</v>
      </c>
      <c r="G141" s="22">
        <f>G142</f>
        <v>250513000</v>
      </c>
      <c r="H141" s="3">
        <v>250513000</v>
      </c>
      <c r="I141" s="3">
        <v>216361914.77000001</v>
      </c>
      <c r="J141" s="3">
        <f>J142</f>
        <v>250513000</v>
      </c>
      <c r="K141" s="7">
        <f t="shared" si="24"/>
        <v>100</v>
      </c>
      <c r="L141" s="22">
        <f>L142</f>
        <v>262267000</v>
      </c>
      <c r="M141" s="22">
        <f>M142</f>
        <v>63491000</v>
      </c>
      <c r="N141" s="22">
        <f>N142</f>
        <v>62623000</v>
      </c>
      <c r="O141" s="7">
        <f t="shared" si="25"/>
        <v>125.55148114815312</v>
      </c>
      <c r="P141" s="46">
        <f t="shared" si="26"/>
        <v>104.69197207330558</v>
      </c>
    </row>
    <row r="142" spans="1:16" ht="33.75" x14ac:dyDescent="0.2">
      <c r="A142" s="20" t="s">
        <v>30</v>
      </c>
      <c r="B142" s="21" t="s">
        <v>31</v>
      </c>
      <c r="C142" s="6">
        <v>218756000</v>
      </c>
      <c r="D142" s="3">
        <v>208892000</v>
      </c>
      <c r="E142" s="3">
        <v>208892000</v>
      </c>
      <c r="F142" s="3">
        <f t="shared" si="12"/>
        <v>100</v>
      </c>
      <c r="G142" s="22">
        <v>250513000</v>
      </c>
      <c r="H142" s="3">
        <v>250513000</v>
      </c>
      <c r="I142" s="3">
        <v>216361914.77000001</v>
      </c>
      <c r="J142" s="3">
        <v>250513000</v>
      </c>
      <c r="K142" s="7">
        <f t="shared" si="24"/>
        <v>100</v>
      </c>
      <c r="L142" s="22">
        <v>262267000</v>
      </c>
      <c r="M142" s="22">
        <v>63491000</v>
      </c>
      <c r="N142" s="22">
        <v>62623000</v>
      </c>
      <c r="O142" s="7">
        <f t="shared" si="25"/>
        <v>125.55148114815312</v>
      </c>
      <c r="P142" s="46">
        <f t="shared" si="26"/>
        <v>104.69197207330558</v>
      </c>
    </row>
    <row r="143" spans="1:16" ht="22.5" x14ac:dyDescent="0.2">
      <c r="A143" s="20" t="s">
        <v>32</v>
      </c>
      <c r="B143" s="21" t="s">
        <v>33</v>
      </c>
      <c r="C143" s="7">
        <f>C144</f>
        <v>0</v>
      </c>
      <c r="D143" s="3">
        <v>7115600</v>
      </c>
      <c r="E143" s="3">
        <v>5809377</v>
      </c>
      <c r="F143" s="3">
        <f t="shared" si="12"/>
        <v>81.642827027938608</v>
      </c>
      <c r="G143" s="22">
        <f>G144</f>
        <v>0</v>
      </c>
      <c r="H143" s="3">
        <v>5230000</v>
      </c>
      <c r="I143" s="3">
        <v>787792</v>
      </c>
      <c r="J143" s="3">
        <f>J144</f>
        <v>5230000</v>
      </c>
      <c r="K143" s="7">
        <f t="shared" si="24"/>
        <v>100</v>
      </c>
      <c r="L143" s="7">
        <f>L144</f>
        <v>0</v>
      </c>
      <c r="M143" s="7">
        <f>M144</f>
        <v>0</v>
      </c>
      <c r="N143" s="7">
        <f>N144</f>
        <v>0</v>
      </c>
      <c r="O143" s="7">
        <f t="shared" si="25"/>
        <v>0</v>
      </c>
      <c r="P143" s="46">
        <f t="shared" si="26"/>
        <v>0</v>
      </c>
    </row>
    <row r="144" spans="1:16" ht="22.5" x14ac:dyDescent="0.2">
      <c r="A144" s="20" t="s">
        <v>34</v>
      </c>
      <c r="B144" s="21" t="s">
        <v>35</v>
      </c>
      <c r="C144" s="7">
        <v>0</v>
      </c>
      <c r="D144" s="3">
        <v>7115600</v>
      </c>
      <c r="E144" s="3">
        <v>5809377</v>
      </c>
      <c r="F144" s="3">
        <f t="shared" si="12"/>
        <v>81.642827027938608</v>
      </c>
      <c r="G144" s="23">
        <v>0</v>
      </c>
      <c r="H144" s="3">
        <v>5230000</v>
      </c>
      <c r="I144" s="3">
        <v>787792</v>
      </c>
      <c r="J144" s="3">
        <v>5230000</v>
      </c>
      <c r="K144" s="7">
        <f t="shared" si="24"/>
        <v>100</v>
      </c>
      <c r="L144" s="7">
        <v>0</v>
      </c>
      <c r="M144" s="7">
        <v>0</v>
      </c>
      <c r="N144" s="7">
        <v>0</v>
      </c>
      <c r="O144" s="7">
        <f t="shared" si="25"/>
        <v>0</v>
      </c>
      <c r="P144" s="46">
        <f t="shared" si="26"/>
        <v>0</v>
      </c>
    </row>
    <row r="145" spans="1:16" x14ac:dyDescent="0.2">
      <c r="A145" s="20" t="s">
        <v>192</v>
      </c>
      <c r="B145" s="32" t="s">
        <v>193</v>
      </c>
      <c r="C145" s="7">
        <f>C146</f>
        <v>0</v>
      </c>
      <c r="D145" s="7">
        <f>D146</f>
        <v>0</v>
      </c>
      <c r="E145" s="7">
        <f>E146</f>
        <v>0</v>
      </c>
      <c r="F145" s="3"/>
      <c r="G145" s="7">
        <f>G146</f>
        <v>0</v>
      </c>
      <c r="H145" s="7">
        <f>H146</f>
        <v>0</v>
      </c>
      <c r="I145" s="7">
        <f>I146</f>
        <v>0</v>
      </c>
      <c r="J145" s="7">
        <f>J146</f>
        <v>0</v>
      </c>
      <c r="K145" s="7"/>
      <c r="L145" s="7">
        <f>L146</f>
        <v>2500000</v>
      </c>
      <c r="M145" s="7">
        <f>M146</f>
        <v>0</v>
      </c>
      <c r="N145" s="7">
        <f>N146</f>
        <v>0</v>
      </c>
      <c r="O145" s="7"/>
      <c r="P145" s="46"/>
    </row>
    <row r="146" spans="1:16" x14ac:dyDescent="0.2">
      <c r="A146" s="20" t="s">
        <v>194</v>
      </c>
      <c r="B146" s="32" t="s">
        <v>195</v>
      </c>
      <c r="C146" s="7">
        <v>0</v>
      </c>
      <c r="D146" s="7">
        <v>0</v>
      </c>
      <c r="E146" s="7">
        <v>0</v>
      </c>
      <c r="F146" s="3"/>
      <c r="G146" s="7">
        <v>0</v>
      </c>
      <c r="H146" s="7">
        <v>0</v>
      </c>
      <c r="I146" s="7">
        <v>0</v>
      </c>
      <c r="J146" s="7">
        <v>0</v>
      </c>
      <c r="K146" s="7"/>
      <c r="L146" s="22">
        <v>2500000</v>
      </c>
      <c r="M146" s="7">
        <v>0</v>
      </c>
      <c r="N146" s="7">
        <v>0</v>
      </c>
      <c r="O146" s="7"/>
      <c r="P146" s="46"/>
    </row>
    <row r="147" spans="1:16" ht="22.5" x14ac:dyDescent="0.2">
      <c r="A147" s="20" t="s">
        <v>36</v>
      </c>
      <c r="B147" s="18" t="s">
        <v>37</v>
      </c>
      <c r="C147" s="7">
        <f>C148+C150+C152+C154+C158+C160+C162+C164+C166+C168+C172</f>
        <v>359108489</v>
      </c>
      <c r="D147" s="7">
        <f>D148+D150+D152+D154+D158+D160+D162+D164+D166+D168+D172</f>
        <v>300531307</v>
      </c>
      <c r="E147" s="7">
        <f>E148+E150+E152+E154+E158+E160+E162+E164+E166+E168+E172</f>
        <v>296822925.75999999</v>
      </c>
      <c r="F147" s="3">
        <f t="shared" si="12"/>
        <v>98.766058259614198</v>
      </c>
      <c r="G147" s="7">
        <f>G148+G150+G152+G154+G158+G160+G162+G164+G166+G168+G172</f>
        <v>254912886</v>
      </c>
      <c r="H147" s="7">
        <f>H148+H150+H152+H154+H158+H160+H162+H164+H166+H168+H172</f>
        <v>294765432</v>
      </c>
      <c r="I147" s="7">
        <f>I148+I150+I152+I154+I158+I160+I162+I164+I166+I168+I172</f>
        <v>225937488.70000002</v>
      </c>
      <c r="J147" s="3">
        <f>J148+J150+J152+J154+J158+J160+J162+J164+J166+J168+J172</f>
        <v>294765432</v>
      </c>
      <c r="K147" s="7">
        <f t="shared" si="24"/>
        <v>100</v>
      </c>
      <c r="L147" s="23">
        <f>L148+L150+L152+L154+L156+L158+L160+L162+L164+L167+L168+L170+L172</f>
        <v>146067425</v>
      </c>
      <c r="M147" s="23">
        <f>M148+M150+M152+M154+M156+M158+M160+M162+M164+M167+M168+M170+M172</f>
        <v>141887700</v>
      </c>
      <c r="N147" s="23">
        <f>N148+N150+N152+N154+N156+N158+N160+N162+N164+N167+N168+N170+N172</f>
        <v>141180900</v>
      </c>
      <c r="O147" s="7">
        <f t="shared" si="25"/>
        <v>49.210290824403742</v>
      </c>
      <c r="P147" s="46">
        <f t="shared" si="26"/>
        <v>49.553783837176674</v>
      </c>
    </row>
    <row r="148" spans="1:16" ht="22.5" x14ac:dyDescent="0.2">
      <c r="A148" s="20" t="s">
        <v>171</v>
      </c>
      <c r="B148" s="21" t="s">
        <v>173</v>
      </c>
      <c r="C148" s="7">
        <f>C149</f>
        <v>0</v>
      </c>
      <c r="D148" s="7">
        <f>D149</f>
        <v>0</v>
      </c>
      <c r="E148" s="7">
        <f>E149</f>
        <v>0</v>
      </c>
      <c r="F148" s="3"/>
      <c r="G148" s="22">
        <f>G149</f>
        <v>1994700</v>
      </c>
      <c r="H148" s="3">
        <v>1994700</v>
      </c>
      <c r="I148" s="3">
        <v>1900000</v>
      </c>
      <c r="J148" s="3">
        <f>J149</f>
        <v>1994700</v>
      </c>
      <c r="K148" s="7">
        <f t="shared" si="24"/>
        <v>100</v>
      </c>
      <c r="L148" s="22">
        <f>L149</f>
        <v>22865700</v>
      </c>
      <c r="M148" s="22">
        <f>M149</f>
        <v>0</v>
      </c>
      <c r="N148" s="22">
        <f>N149</f>
        <v>0</v>
      </c>
      <c r="O148" s="7"/>
      <c r="P148" s="46">
        <f t="shared" si="26"/>
        <v>1146.322755301549</v>
      </c>
    </row>
    <row r="149" spans="1:16" ht="22.5" x14ac:dyDescent="0.2">
      <c r="A149" s="20" t="s">
        <v>172</v>
      </c>
      <c r="B149" s="21" t="s">
        <v>174</v>
      </c>
      <c r="C149" s="7">
        <v>0</v>
      </c>
      <c r="D149" s="3">
        <v>0</v>
      </c>
      <c r="E149" s="3">
        <v>0</v>
      </c>
      <c r="F149" s="3"/>
      <c r="G149" s="22">
        <v>1994700</v>
      </c>
      <c r="H149" s="3">
        <v>1994700</v>
      </c>
      <c r="I149" s="3">
        <v>1900000</v>
      </c>
      <c r="J149" s="3">
        <v>1994700</v>
      </c>
      <c r="K149" s="7">
        <f t="shared" si="24"/>
        <v>100</v>
      </c>
      <c r="L149" s="22">
        <v>22865700</v>
      </c>
      <c r="M149" s="22">
        <v>0</v>
      </c>
      <c r="N149" s="22">
        <v>0</v>
      </c>
      <c r="O149" s="7"/>
      <c r="P149" s="46">
        <f t="shared" si="26"/>
        <v>1146.322755301549</v>
      </c>
    </row>
    <row r="150" spans="1:16" ht="56.25" x14ac:dyDescent="0.2">
      <c r="A150" s="20" t="s">
        <v>38</v>
      </c>
      <c r="B150" s="21" t="s">
        <v>39</v>
      </c>
      <c r="C150" s="7">
        <f>C151</f>
        <v>15072600</v>
      </c>
      <c r="D150" s="3">
        <v>15072600</v>
      </c>
      <c r="E150" s="3">
        <v>15072600</v>
      </c>
      <c r="F150" s="3">
        <f t="shared" si="12"/>
        <v>100</v>
      </c>
      <c r="G150" s="22">
        <f>G151</f>
        <v>14998400</v>
      </c>
      <c r="H150" s="3">
        <v>14998400</v>
      </c>
      <c r="I150" s="3">
        <v>14077445</v>
      </c>
      <c r="J150" s="3">
        <f>J151</f>
        <v>14998400</v>
      </c>
      <c r="K150" s="7">
        <f t="shared" si="24"/>
        <v>100</v>
      </c>
      <c r="L150" s="23">
        <f>L151</f>
        <v>0</v>
      </c>
      <c r="M150" s="23">
        <f>M151</f>
        <v>0</v>
      </c>
      <c r="N150" s="23">
        <f>N151</f>
        <v>0</v>
      </c>
      <c r="O150" s="7">
        <f t="shared" si="25"/>
        <v>0</v>
      </c>
      <c r="P150" s="46">
        <f t="shared" si="26"/>
        <v>0</v>
      </c>
    </row>
    <row r="151" spans="1:16" ht="67.5" x14ac:dyDescent="0.2">
      <c r="A151" s="20" t="s">
        <v>40</v>
      </c>
      <c r="B151" s="21" t="s">
        <v>41</v>
      </c>
      <c r="C151" s="7">
        <v>15072600</v>
      </c>
      <c r="D151" s="3">
        <v>15072600</v>
      </c>
      <c r="E151" s="3">
        <v>15072600</v>
      </c>
      <c r="F151" s="3">
        <f t="shared" si="12"/>
        <v>100</v>
      </c>
      <c r="G151" s="22">
        <v>14998400</v>
      </c>
      <c r="H151" s="3">
        <v>14998400</v>
      </c>
      <c r="I151" s="3">
        <v>14077445</v>
      </c>
      <c r="J151" s="3">
        <v>14998400</v>
      </c>
      <c r="K151" s="7">
        <f t="shared" si="24"/>
        <v>100</v>
      </c>
      <c r="L151" s="23">
        <v>0</v>
      </c>
      <c r="M151" s="23">
        <v>0</v>
      </c>
      <c r="N151" s="23">
        <v>0</v>
      </c>
      <c r="O151" s="7">
        <f t="shared" si="25"/>
        <v>0</v>
      </c>
      <c r="P151" s="46">
        <f t="shared" si="26"/>
        <v>0</v>
      </c>
    </row>
    <row r="152" spans="1:16" ht="78.75" x14ac:dyDescent="0.2">
      <c r="A152" s="20" t="s">
        <v>42</v>
      </c>
      <c r="B152" s="21" t="s">
        <v>43</v>
      </c>
      <c r="C152" s="6">
        <f>C153</f>
        <v>275942295</v>
      </c>
      <c r="D152" s="3">
        <v>206700222</v>
      </c>
      <c r="E152" s="3">
        <v>204865771</v>
      </c>
      <c r="F152" s="3">
        <f t="shared" ref="F152:F198" si="27">E152/D152*100</f>
        <v>99.112506516804814</v>
      </c>
      <c r="G152" s="22">
        <f>G153</f>
        <v>112296856</v>
      </c>
      <c r="H152" s="3">
        <v>174304862</v>
      </c>
      <c r="I152" s="3">
        <v>145046722</v>
      </c>
      <c r="J152" s="3">
        <f>J153</f>
        <v>174304862</v>
      </c>
      <c r="K152" s="7">
        <f t="shared" si="24"/>
        <v>100</v>
      </c>
      <c r="L152" s="22">
        <v>52011190</v>
      </c>
      <c r="M152" s="22">
        <f>M153</f>
        <v>0</v>
      </c>
      <c r="N152" s="23">
        <f>N153</f>
        <v>0</v>
      </c>
      <c r="O152" s="7">
        <f t="shared" si="25"/>
        <v>25.387935596132355</v>
      </c>
      <c r="P152" s="46">
        <f t="shared" si="26"/>
        <v>29.839207812803291</v>
      </c>
    </row>
    <row r="153" spans="1:16" ht="78.75" x14ac:dyDescent="0.2">
      <c r="A153" s="20" t="s">
        <v>44</v>
      </c>
      <c r="B153" s="21" t="s">
        <v>45</v>
      </c>
      <c r="C153" s="6">
        <v>275942295</v>
      </c>
      <c r="D153" s="3">
        <v>206700222</v>
      </c>
      <c r="E153" s="3">
        <v>204865771</v>
      </c>
      <c r="F153" s="3">
        <f t="shared" si="27"/>
        <v>99.112506516804814</v>
      </c>
      <c r="G153" s="22">
        <v>112296856</v>
      </c>
      <c r="H153" s="3">
        <v>174304862</v>
      </c>
      <c r="I153" s="3">
        <v>145046722</v>
      </c>
      <c r="J153" s="3">
        <v>174304862</v>
      </c>
      <c r="K153" s="7">
        <f t="shared" si="24"/>
        <v>100</v>
      </c>
      <c r="L153" s="22">
        <v>52011190</v>
      </c>
      <c r="M153" s="22">
        <v>0</v>
      </c>
      <c r="N153" s="23">
        <v>0</v>
      </c>
      <c r="O153" s="7">
        <f t="shared" si="25"/>
        <v>25.387935596132355</v>
      </c>
      <c r="P153" s="46">
        <f t="shared" si="26"/>
        <v>29.839207812803291</v>
      </c>
    </row>
    <row r="154" spans="1:16" ht="67.5" x14ac:dyDescent="0.2">
      <c r="A154" s="20" t="s">
        <v>46</v>
      </c>
      <c r="B154" s="21" t="s">
        <v>47</v>
      </c>
      <c r="C154" s="6">
        <f>C155</f>
        <v>11737894</v>
      </c>
      <c r="D154" s="3">
        <v>8526385</v>
      </c>
      <c r="E154" s="3">
        <v>8450638</v>
      </c>
      <c r="F154" s="3">
        <f t="shared" si="27"/>
        <v>99.11161647052063</v>
      </c>
      <c r="G154" s="22">
        <f>G155</f>
        <v>32695230</v>
      </c>
      <c r="H154" s="3">
        <v>31910770</v>
      </c>
      <c r="I154" s="3">
        <v>7380086</v>
      </c>
      <c r="J154" s="3">
        <f>J155</f>
        <v>31910770</v>
      </c>
      <c r="K154" s="7">
        <f t="shared" si="24"/>
        <v>100</v>
      </c>
      <c r="L154" s="22">
        <v>12930848</v>
      </c>
      <c r="M154" s="22">
        <f>M155</f>
        <v>0</v>
      </c>
      <c r="N154" s="23">
        <f>N155</f>
        <v>0</v>
      </c>
      <c r="O154" s="7">
        <f t="shared" si="25"/>
        <v>153.01623380388557</v>
      </c>
      <c r="P154" s="46">
        <f t="shared" si="26"/>
        <v>40.521892765357904</v>
      </c>
    </row>
    <row r="155" spans="1:16" ht="67.5" x14ac:dyDescent="0.2">
      <c r="A155" s="20" t="s">
        <v>48</v>
      </c>
      <c r="B155" s="21" t="s">
        <v>49</v>
      </c>
      <c r="C155" s="6">
        <v>11737894</v>
      </c>
      <c r="D155" s="3">
        <v>8526385</v>
      </c>
      <c r="E155" s="3">
        <v>8450638</v>
      </c>
      <c r="F155" s="3">
        <f t="shared" si="27"/>
        <v>99.11161647052063</v>
      </c>
      <c r="G155" s="22">
        <v>32695230</v>
      </c>
      <c r="H155" s="3">
        <v>31910770</v>
      </c>
      <c r="I155" s="3">
        <v>7380086</v>
      </c>
      <c r="J155" s="3">
        <v>31910770</v>
      </c>
      <c r="K155" s="7">
        <f t="shared" si="24"/>
        <v>100</v>
      </c>
      <c r="L155" s="22">
        <v>12930848</v>
      </c>
      <c r="M155" s="22">
        <v>0</v>
      </c>
      <c r="N155" s="23">
        <v>0</v>
      </c>
      <c r="O155" s="7">
        <f t="shared" si="25"/>
        <v>153.01623380388557</v>
      </c>
      <c r="P155" s="46">
        <f t="shared" si="26"/>
        <v>40.521892765357904</v>
      </c>
    </row>
    <row r="156" spans="1:16" ht="45" x14ac:dyDescent="0.2">
      <c r="A156" s="31" t="s">
        <v>196</v>
      </c>
      <c r="B156" s="32" t="s">
        <v>197</v>
      </c>
      <c r="C156" s="6">
        <f>C157</f>
        <v>0</v>
      </c>
      <c r="D156" s="3">
        <f>D157</f>
        <v>0</v>
      </c>
      <c r="E156" s="3">
        <f>E157</f>
        <v>0</v>
      </c>
      <c r="F156" s="3"/>
      <c r="G156" s="22">
        <f>G157</f>
        <v>0</v>
      </c>
      <c r="H156" s="3">
        <f>H157</f>
        <v>0</v>
      </c>
      <c r="I156" s="3">
        <f>I157</f>
        <v>0</v>
      </c>
      <c r="J156" s="3">
        <f>J157</f>
        <v>0</v>
      </c>
      <c r="K156" s="7"/>
      <c r="L156" s="22">
        <v>0</v>
      </c>
      <c r="M156" s="22">
        <v>8204200</v>
      </c>
      <c r="N156" s="23">
        <v>0</v>
      </c>
      <c r="O156" s="7"/>
      <c r="P156" s="46"/>
    </row>
    <row r="157" spans="1:16" ht="56.25" x14ac:dyDescent="0.2">
      <c r="A157" s="31" t="s">
        <v>198</v>
      </c>
      <c r="B157" s="32" t="s">
        <v>199</v>
      </c>
      <c r="C157" s="6">
        <v>0</v>
      </c>
      <c r="D157" s="3">
        <v>0</v>
      </c>
      <c r="E157" s="3">
        <v>0</v>
      </c>
      <c r="F157" s="3"/>
      <c r="G157" s="22">
        <v>0</v>
      </c>
      <c r="H157" s="3">
        <v>0</v>
      </c>
      <c r="I157" s="3">
        <v>0</v>
      </c>
      <c r="J157" s="3">
        <v>0</v>
      </c>
      <c r="K157" s="7"/>
      <c r="L157" s="22">
        <v>0</v>
      </c>
      <c r="M157" s="22">
        <v>8204200</v>
      </c>
      <c r="N157" s="23">
        <v>0</v>
      </c>
      <c r="O157" s="7"/>
      <c r="P157" s="46"/>
    </row>
    <row r="158" spans="1:16" ht="33.75" x14ac:dyDescent="0.2">
      <c r="A158" s="20" t="s">
        <v>175</v>
      </c>
      <c r="B158" s="21" t="s">
        <v>177</v>
      </c>
      <c r="C158" s="3">
        <f>C159</f>
        <v>0</v>
      </c>
      <c r="D158" s="3">
        <f>D159</f>
        <v>0</v>
      </c>
      <c r="E158" s="3">
        <f>E159</f>
        <v>0</v>
      </c>
      <c r="F158" s="3"/>
      <c r="G158" s="22">
        <f>G159</f>
        <v>345600</v>
      </c>
      <c r="H158" s="3">
        <v>345600</v>
      </c>
      <c r="I158" s="3">
        <v>345600</v>
      </c>
      <c r="J158" s="3">
        <f>J159</f>
        <v>345600</v>
      </c>
      <c r="K158" s="7">
        <f t="shared" si="24"/>
        <v>100</v>
      </c>
      <c r="L158" s="23">
        <f>L159</f>
        <v>0</v>
      </c>
      <c r="M158" s="23">
        <f>M159</f>
        <v>0</v>
      </c>
      <c r="N158" s="23">
        <f>N159</f>
        <v>0</v>
      </c>
      <c r="O158" s="7"/>
      <c r="P158" s="46">
        <f t="shared" si="26"/>
        <v>0</v>
      </c>
    </row>
    <row r="159" spans="1:16" ht="45" x14ac:dyDescent="0.2">
      <c r="A159" s="20" t="s">
        <v>176</v>
      </c>
      <c r="B159" s="21" t="s">
        <v>178</v>
      </c>
      <c r="C159" s="6">
        <v>0</v>
      </c>
      <c r="D159" s="3">
        <v>0</v>
      </c>
      <c r="E159" s="3">
        <v>0</v>
      </c>
      <c r="F159" s="3"/>
      <c r="G159" s="22">
        <v>345600</v>
      </c>
      <c r="H159" s="3">
        <v>345600</v>
      </c>
      <c r="I159" s="3">
        <v>345600</v>
      </c>
      <c r="J159" s="3">
        <v>345600</v>
      </c>
      <c r="K159" s="7">
        <f t="shared" si="24"/>
        <v>100</v>
      </c>
      <c r="L159" s="23">
        <v>0</v>
      </c>
      <c r="M159" s="23">
        <v>0</v>
      </c>
      <c r="N159" s="23">
        <v>0</v>
      </c>
      <c r="O159" s="7"/>
      <c r="P159" s="46">
        <f t="shared" si="26"/>
        <v>0</v>
      </c>
    </row>
    <row r="160" spans="1:16" ht="45" x14ac:dyDescent="0.2">
      <c r="A160" s="20" t="s">
        <v>50</v>
      </c>
      <c r="B160" s="21" t="s">
        <v>51</v>
      </c>
      <c r="C160" s="6">
        <f>C161</f>
        <v>23368700</v>
      </c>
      <c r="D160" s="3">
        <v>23368700</v>
      </c>
      <c r="E160" s="3">
        <v>21639116</v>
      </c>
      <c r="F160" s="3">
        <f t="shared" si="27"/>
        <v>92.598715375694837</v>
      </c>
      <c r="G160" s="22">
        <f>G161</f>
        <v>20787400</v>
      </c>
      <c r="H160" s="3">
        <v>20787400</v>
      </c>
      <c r="I160" s="3">
        <v>12238182.99</v>
      </c>
      <c r="J160" s="3">
        <f>J161</f>
        <v>20787400</v>
      </c>
      <c r="K160" s="7">
        <f t="shared" si="24"/>
        <v>100</v>
      </c>
      <c r="L160" s="22">
        <v>23495200</v>
      </c>
      <c r="M160" s="22">
        <v>23495200</v>
      </c>
      <c r="N160" s="22">
        <v>22520000</v>
      </c>
      <c r="O160" s="7">
        <f t="shared" si="25"/>
        <v>108.57744835787193</v>
      </c>
      <c r="P160" s="46">
        <f t="shared" si="26"/>
        <v>113.02616007773941</v>
      </c>
    </row>
    <row r="161" spans="1:16" ht="45" x14ac:dyDescent="0.2">
      <c r="A161" s="20" t="s">
        <v>52</v>
      </c>
      <c r="B161" s="21" t="s">
        <v>53</v>
      </c>
      <c r="C161" s="6">
        <v>23368700</v>
      </c>
      <c r="D161" s="3">
        <v>23368700</v>
      </c>
      <c r="E161" s="3">
        <v>21639116</v>
      </c>
      <c r="F161" s="3">
        <f t="shared" si="27"/>
        <v>92.598715375694837</v>
      </c>
      <c r="G161" s="22">
        <v>20787400</v>
      </c>
      <c r="H161" s="3">
        <v>20787400</v>
      </c>
      <c r="I161" s="3">
        <v>12238182.99</v>
      </c>
      <c r="J161" s="3">
        <v>20787400</v>
      </c>
      <c r="K161" s="7">
        <f t="shared" si="24"/>
        <v>100</v>
      </c>
      <c r="L161" s="22">
        <v>23495200</v>
      </c>
      <c r="M161" s="22">
        <v>23495200</v>
      </c>
      <c r="N161" s="23">
        <v>22520000</v>
      </c>
      <c r="O161" s="7">
        <f t="shared" si="25"/>
        <v>108.57744835787193</v>
      </c>
      <c r="P161" s="46">
        <f t="shared" si="26"/>
        <v>113.02616007773941</v>
      </c>
    </row>
    <row r="162" spans="1:16" ht="22.5" x14ac:dyDescent="0.2">
      <c r="A162" s="20" t="s">
        <v>54</v>
      </c>
      <c r="B162" s="21" t="s">
        <v>55</v>
      </c>
      <c r="C162" s="6">
        <f>C163</f>
        <v>5505000</v>
      </c>
      <c r="D162" s="3">
        <v>5505000</v>
      </c>
      <c r="E162" s="3">
        <v>5505000</v>
      </c>
      <c r="F162" s="3">
        <f t="shared" si="27"/>
        <v>100</v>
      </c>
      <c r="G162" s="22">
        <f>G163</f>
        <v>8456200</v>
      </c>
      <c r="H162" s="3">
        <v>8339200</v>
      </c>
      <c r="I162" s="3">
        <v>8339200</v>
      </c>
      <c r="J162" s="3">
        <f>J163</f>
        <v>8339200</v>
      </c>
      <c r="K162" s="7">
        <f t="shared" si="24"/>
        <v>100</v>
      </c>
      <c r="L162" s="22">
        <v>8525800</v>
      </c>
      <c r="M162" s="22">
        <v>8738300</v>
      </c>
      <c r="N162" s="22">
        <v>9427500</v>
      </c>
      <c r="O162" s="7">
        <f t="shared" si="25"/>
        <v>154.87375113533153</v>
      </c>
      <c r="P162" s="46">
        <f t="shared" si="26"/>
        <v>102.23762471220262</v>
      </c>
    </row>
    <row r="163" spans="1:16" ht="22.5" x14ac:dyDescent="0.2">
      <c r="A163" s="20" t="s">
        <v>56</v>
      </c>
      <c r="B163" s="21" t="s">
        <v>57</v>
      </c>
      <c r="C163" s="6">
        <v>5505000</v>
      </c>
      <c r="D163" s="3">
        <v>5505000</v>
      </c>
      <c r="E163" s="3">
        <v>5505000</v>
      </c>
      <c r="F163" s="3">
        <f t="shared" si="27"/>
        <v>100</v>
      </c>
      <c r="G163" s="22">
        <v>8456200</v>
      </c>
      <c r="H163" s="3">
        <v>8339200</v>
      </c>
      <c r="I163" s="3">
        <v>8339200</v>
      </c>
      <c r="J163" s="3">
        <v>8339200</v>
      </c>
      <c r="K163" s="7">
        <f t="shared" si="24"/>
        <v>100</v>
      </c>
      <c r="L163" s="22">
        <v>8525800</v>
      </c>
      <c r="M163" s="22">
        <v>8738300</v>
      </c>
      <c r="N163" s="23">
        <v>9427500</v>
      </c>
      <c r="O163" s="7">
        <f t="shared" si="25"/>
        <v>154.87375113533153</v>
      </c>
      <c r="P163" s="46">
        <f t="shared" si="26"/>
        <v>102.23762471220262</v>
      </c>
    </row>
    <row r="164" spans="1:16" ht="22.5" x14ac:dyDescent="0.2">
      <c r="A164" s="20" t="s">
        <v>179</v>
      </c>
      <c r="B164" s="21" t="s">
        <v>181</v>
      </c>
      <c r="C164" s="6">
        <f>C165</f>
        <v>0</v>
      </c>
      <c r="D164" s="3">
        <f>D165</f>
        <v>0</v>
      </c>
      <c r="E164" s="3">
        <f>E165</f>
        <v>0</v>
      </c>
      <c r="F164" s="3"/>
      <c r="G164" s="22">
        <f>G165</f>
        <v>496300</v>
      </c>
      <c r="H164" s="3">
        <v>694700</v>
      </c>
      <c r="I164" s="3">
        <v>0</v>
      </c>
      <c r="J164" s="3">
        <f>J165</f>
        <v>694700</v>
      </c>
      <c r="K164" s="7">
        <f t="shared" si="24"/>
        <v>100</v>
      </c>
      <c r="L164" s="23">
        <f>L165</f>
        <v>0</v>
      </c>
      <c r="M164" s="23">
        <f>M165</f>
        <v>0</v>
      </c>
      <c r="N164" s="23">
        <f>N165</f>
        <v>0</v>
      </c>
      <c r="O164" s="7"/>
      <c r="P164" s="46">
        <f t="shared" si="26"/>
        <v>0</v>
      </c>
    </row>
    <row r="165" spans="1:16" ht="22.5" x14ac:dyDescent="0.2">
      <c r="A165" s="20" t="s">
        <v>180</v>
      </c>
      <c r="B165" s="21" t="s">
        <v>182</v>
      </c>
      <c r="C165" s="6">
        <v>0</v>
      </c>
      <c r="D165" s="3">
        <v>0</v>
      </c>
      <c r="E165" s="3">
        <v>0</v>
      </c>
      <c r="F165" s="3"/>
      <c r="G165" s="22">
        <v>496300</v>
      </c>
      <c r="H165" s="3">
        <v>694700</v>
      </c>
      <c r="I165" s="3">
        <v>0</v>
      </c>
      <c r="J165" s="3">
        <v>694700</v>
      </c>
      <c r="K165" s="7">
        <f t="shared" si="24"/>
        <v>100</v>
      </c>
      <c r="L165" s="23">
        <v>0</v>
      </c>
      <c r="M165" s="23">
        <v>0</v>
      </c>
      <c r="N165" s="23">
        <v>0</v>
      </c>
      <c r="O165" s="7"/>
      <c r="P165" s="46">
        <f t="shared" si="26"/>
        <v>0</v>
      </c>
    </row>
    <row r="166" spans="1:16" x14ac:dyDescent="0.2">
      <c r="A166" s="20" t="s">
        <v>58</v>
      </c>
      <c r="B166" s="21" t="s">
        <v>59</v>
      </c>
      <c r="C166" s="7">
        <f>C167</f>
        <v>0</v>
      </c>
      <c r="D166" s="3">
        <v>550000</v>
      </c>
      <c r="E166" s="3">
        <v>550000</v>
      </c>
      <c r="F166" s="3">
        <f t="shared" si="27"/>
        <v>100</v>
      </c>
      <c r="G166" s="22">
        <f>G167</f>
        <v>0</v>
      </c>
      <c r="H166" s="3">
        <v>309700</v>
      </c>
      <c r="I166" s="3">
        <v>309700</v>
      </c>
      <c r="J166" s="3">
        <f>J167</f>
        <v>309700</v>
      </c>
      <c r="K166" s="7">
        <f t="shared" si="24"/>
        <v>100</v>
      </c>
      <c r="L166" s="23">
        <f>L167</f>
        <v>0</v>
      </c>
      <c r="M166" s="23">
        <f>M167</f>
        <v>0</v>
      </c>
      <c r="N166" s="23">
        <f>N167</f>
        <v>0</v>
      </c>
      <c r="O166" s="7">
        <f t="shared" si="25"/>
        <v>0</v>
      </c>
      <c r="P166" s="46">
        <f t="shared" si="26"/>
        <v>0</v>
      </c>
    </row>
    <row r="167" spans="1:16" ht="22.5" x14ac:dyDescent="0.2">
      <c r="A167" s="20" t="s">
        <v>60</v>
      </c>
      <c r="B167" s="21" t="s">
        <v>61</v>
      </c>
      <c r="C167" s="7">
        <v>0</v>
      </c>
      <c r="D167" s="3">
        <v>550000</v>
      </c>
      <c r="E167" s="3">
        <v>550000</v>
      </c>
      <c r="F167" s="3">
        <f t="shared" si="27"/>
        <v>100</v>
      </c>
      <c r="G167" s="22">
        <v>0</v>
      </c>
      <c r="H167" s="3">
        <v>309700</v>
      </c>
      <c r="I167" s="3">
        <v>309700</v>
      </c>
      <c r="J167" s="3">
        <v>309700</v>
      </c>
      <c r="K167" s="7">
        <f t="shared" si="24"/>
        <v>100</v>
      </c>
      <c r="L167" s="23">
        <v>0</v>
      </c>
      <c r="M167" s="23">
        <v>0</v>
      </c>
      <c r="N167" s="23">
        <v>0</v>
      </c>
      <c r="O167" s="7">
        <f t="shared" si="25"/>
        <v>0</v>
      </c>
      <c r="P167" s="46">
        <f t="shared" si="26"/>
        <v>0</v>
      </c>
    </row>
    <row r="168" spans="1:16" ht="22.5" x14ac:dyDescent="0.2">
      <c r="A168" s="20" t="s">
        <v>62</v>
      </c>
      <c r="B168" s="21" t="s">
        <v>63</v>
      </c>
      <c r="C168" s="6">
        <f>C169</f>
        <v>14386700</v>
      </c>
      <c r="D168" s="3">
        <v>14386700</v>
      </c>
      <c r="E168" s="3">
        <v>14386700</v>
      </c>
      <c r="F168" s="3">
        <f t="shared" si="27"/>
        <v>100</v>
      </c>
      <c r="G168" s="22">
        <f>G169</f>
        <v>14974700</v>
      </c>
      <c r="H168" s="3">
        <v>14974700</v>
      </c>
      <c r="I168" s="3">
        <v>14027818.529999999</v>
      </c>
      <c r="J168" s="3">
        <f>J169</f>
        <v>14974700</v>
      </c>
      <c r="K168" s="7">
        <f t="shared" si="24"/>
        <v>100</v>
      </c>
      <c r="L168" s="22">
        <v>14033700</v>
      </c>
      <c r="M168" s="22">
        <v>15535500</v>
      </c>
      <c r="N168" s="23">
        <f>N169</f>
        <v>0</v>
      </c>
      <c r="O168" s="7">
        <f t="shared" si="25"/>
        <v>97.54634488798682</v>
      </c>
      <c r="P168" s="46">
        <f t="shared" si="26"/>
        <v>93.71606776763474</v>
      </c>
    </row>
    <row r="169" spans="1:16" ht="22.5" x14ac:dyDescent="0.2">
      <c r="A169" s="20" t="s">
        <v>64</v>
      </c>
      <c r="B169" s="21" t="s">
        <v>65</v>
      </c>
      <c r="C169" s="6">
        <v>14386700</v>
      </c>
      <c r="D169" s="3">
        <v>14386700</v>
      </c>
      <c r="E169" s="3">
        <v>14386700</v>
      </c>
      <c r="F169" s="3">
        <f t="shared" si="27"/>
        <v>100</v>
      </c>
      <c r="G169" s="22">
        <v>14974700</v>
      </c>
      <c r="H169" s="3">
        <v>14974700</v>
      </c>
      <c r="I169" s="3">
        <v>14027818.529999999</v>
      </c>
      <c r="J169" s="3">
        <v>14974700</v>
      </c>
      <c r="K169" s="7">
        <f t="shared" si="24"/>
        <v>100</v>
      </c>
      <c r="L169" s="22">
        <v>14033700</v>
      </c>
      <c r="M169" s="22">
        <v>15535500</v>
      </c>
      <c r="N169" s="23">
        <v>0</v>
      </c>
      <c r="O169" s="7">
        <f t="shared" si="25"/>
        <v>97.54634488798682</v>
      </c>
      <c r="P169" s="46">
        <f t="shared" si="26"/>
        <v>93.71606776763474</v>
      </c>
    </row>
    <row r="170" spans="1:16" ht="22.5" x14ac:dyDescent="0.2">
      <c r="A170" s="31" t="s">
        <v>200</v>
      </c>
      <c r="B170" s="32" t="s">
        <v>201</v>
      </c>
      <c r="C170" s="6">
        <f>C171</f>
        <v>0</v>
      </c>
      <c r="D170" s="3">
        <f>D171</f>
        <v>0</v>
      </c>
      <c r="E170" s="3">
        <f>E171</f>
        <v>0</v>
      </c>
      <c r="F170" s="3"/>
      <c r="G170" s="22">
        <f>G171</f>
        <v>0</v>
      </c>
      <c r="H170" s="3">
        <f>H171</f>
        <v>0</v>
      </c>
      <c r="I170" s="3">
        <f>I171</f>
        <v>0</v>
      </c>
      <c r="J170" s="3">
        <f>J171</f>
        <v>0</v>
      </c>
      <c r="K170" s="7"/>
      <c r="L170" s="22">
        <f>L171</f>
        <v>0</v>
      </c>
      <c r="M170" s="22">
        <f>M171</f>
        <v>0</v>
      </c>
      <c r="N170" s="22">
        <v>1338400</v>
      </c>
      <c r="O170" s="7"/>
      <c r="P170" s="46"/>
    </row>
    <row r="171" spans="1:16" ht="22.5" x14ac:dyDescent="0.2">
      <c r="A171" s="31" t="s">
        <v>202</v>
      </c>
      <c r="B171" s="32" t="s">
        <v>203</v>
      </c>
      <c r="C171" s="6">
        <v>0</v>
      </c>
      <c r="D171" s="3">
        <v>0</v>
      </c>
      <c r="E171" s="3">
        <v>0</v>
      </c>
      <c r="F171" s="3"/>
      <c r="G171" s="22">
        <v>0</v>
      </c>
      <c r="H171" s="3">
        <v>0</v>
      </c>
      <c r="I171" s="3">
        <v>0</v>
      </c>
      <c r="J171" s="3">
        <v>0</v>
      </c>
      <c r="K171" s="7"/>
      <c r="L171" s="22">
        <v>0</v>
      </c>
      <c r="M171" s="22">
        <v>0</v>
      </c>
      <c r="N171" s="23">
        <v>1338400</v>
      </c>
      <c r="O171" s="7"/>
      <c r="P171" s="46"/>
    </row>
    <row r="172" spans="1:16" x14ac:dyDescent="0.2">
      <c r="A172" s="20" t="s">
        <v>66</v>
      </c>
      <c r="B172" s="21" t="s">
        <v>67</v>
      </c>
      <c r="C172" s="6">
        <f>C173</f>
        <v>13095300</v>
      </c>
      <c r="D172" s="3">
        <v>26421700</v>
      </c>
      <c r="E172" s="3">
        <v>26353100.760000002</v>
      </c>
      <c r="F172" s="3">
        <f t="shared" si="27"/>
        <v>99.740367803737087</v>
      </c>
      <c r="G172" s="22">
        <f>G173</f>
        <v>47867500</v>
      </c>
      <c r="H172" s="3">
        <v>26105400</v>
      </c>
      <c r="I172" s="3">
        <v>22272734.18</v>
      </c>
      <c r="J172" s="3">
        <f>J173</f>
        <v>26105400</v>
      </c>
      <c r="K172" s="7">
        <f t="shared" si="24"/>
        <v>100</v>
      </c>
      <c r="L172" s="22">
        <f>L173</f>
        <v>12204987</v>
      </c>
      <c r="M172" s="22">
        <v>85914500</v>
      </c>
      <c r="N172" s="23">
        <v>107895000</v>
      </c>
      <c r="O172" s="7">
        <f t="shared" si="25"/>
        <v>46.313286285177163</v>
      </c>
      <c r="P172" s="46">
        <f t="shared" si="26"/>
        <v>46.752729320370499</v>
      </c>
    </row>
    <row r="173" spans="1:16" x14ac:dyDescent="0.2">
      <c r="A173" s="20" t="s">
        <v>68</v>
      </c>
      <c r="B173" s="21" t="s">
        <v>69</v>
      </c>
      <c r="C173" s="6">
        <f>3638500+2445500+3132000+3879300</f>
        <v>13095300</v>
      </c>
      <c r="D173" s="3">
        <v>26421700</v>
      </c>
      <c r="E173" s="3">
        <v>26353100.760000002</v>
      </c>
      <c r="F173" s="3">
        <f t="shared" si="27"/>
        <v>99.740367803737087</v>
      </c>
      <c r="G173" s="22">
        <f>20459200+27408300</f>
        <v>47867500</v>
      </c>
      <c r="H173" s="3">
        <v>26105400</v>
      </c>
      <c r="I173" s="3">
        <v>22272734.18</v>
      </c>
      <c r="J173" s="3">
        <v>26105400</v>
      </c>
      <c r="K173" s="7">
        <f t="shared" si="24"/>
        <v>100</v>
      </c>
      <c r="L173" s="22">
        <f>9580000+2624987</f>
        <v>12204987</v>
      </c>
      <c r="M173" s="22">
        <v>85914500</v>
      </c>
      <c r="N173" s="23">
        <v>107895000</v>
      </c>
      <c r="O173" s="7">
        <f t="shared" si="25"/>
        <v>46.313286285177163</v>
      </c>
      <c r="P173" s="46">
        <f t="shared" si="26"/>
        <v>46.752729320370499</v>
      </c>
    </row>
    <row r="174" spans="1:16" ht="22.5" x14ac:dyDescent="0.2">
      <c r="A174" s="20" t="s">
        <v>70</v>
      </c>
      <c r="B174" s="18" t="s">
        <v>71</v>
      </c>
      <c r="C174" s="7">
        <f>C175+C177+C179+C181+C183+C185+C187+C189</f>
        <v>417267900</v>
      </c>
      <c r="D174" s="7">
        <f>D175+D177+D179+D181+D183+D185+D187+D189</f>
        <v>400570400</v>
      </c>
      <c r="E174" s="7">
        <f>E175+E177+E179+E181+E183+E185+E187+E189</f>
        <v>386145612.53000003</v>
      </c>
      <c r="F174" s="3">
        <f t="shared" si="27"/>
        <v>96.398938246560419</v>
      </c>
      <c r="G174" s="7">
        <f>G175+G177+G179+G181+G183+G185+G187+G189</f>
        <v>463706400</v>
      </c>
      <c r="H174" s="7">
        <f>H175+H177+H179+H181+H183+H185+H187+H189</f>
        <v>424568300</v>
      </c>
      <c r="I174" s="7">
        <f>I175+I177+I179+I181+I183+I185+I187+I189</f>
        <v>335778931.58000004</v>
      </c>
      <c r="J174" s="3">
        <f>J175+J177+J179+J181+J187+J189</f>
        <v>424568300</v>
      </c>
      <c r="K174" s="7">
        <f t="shared" si="24"/>
        <v>100</v>
      </c>
      <c r="L174" s="22">
        <f>L175+L177+L179+L181+L183+L185+L187+L189</f>
        <v>494254100</v>
      </c>
      <c r="M174" s="22">
        <f>M175+M177+M179+M181+M183+M185+M187+M189</f>
        <v>495159800</v>
      </c>
      <c r="N174" s="22">
        <f>N175+N177+N179+N181+N183+N185+N187+N189</f>
        <v>495614700</v>
      </c>
      <c r="O174" s="7">
        <f t="shared" si="25"/>
        <v>127.9968188066881</v>
      </c>
      <c r="P174" s="46">
        <f t="shared" si="26"/>
        <v>116.41333090576947</v>
      </c>
    </row>
    <row r="175" spans="1:16" ht="22.5" x14ac:dyDescent="0.2">
      <c r="A175" s="20" t="s">
        <v>72</v>
      </c>
      <c r="B175" s="21" t="s">
        <v>73</v>
      </c>
      <c r="C175" s="6">
        <f>C176</f>
        <v>396427500</v>
      </c>
      <c r="D175" s="3">
        <v>379015200</v>
      </c>
      <c r="E175" s="3">
        <v>371271219.73000002</v>
      </c>
      <c r="F175" s="3">
        <f t="shared" si="27"/>
        <v>97.956815381019027</v>
      </c>
      <c r="G175" s="22">
        <f>G176</f>
        <v>444220100</v>
      </c>
      <c r="H175" s="3">
        <v>409550400</v>
      </c>
      <c r="I175" s="3">
        <v>324954777.10000002</v>
      </c>
      <c r="J175" s="3">
        <f>J176</f>
        <v>409550400</v>
      </c>
      <c r="K175" s="7">
        <f t="shared" si="24"/>
        <v>100</v>
      </c>
      <c r="L175" s="22">
        <v>476100300</v>
      </c>
      <c r="M175" s="22">
        <v>476932400</v>
      </c>
      <c r="N175" s="23">
        <v>477364500</v>
      </c>
      <c r="O175" s="7">
        <f t="shared" si="25"/>
        <v>128.235175445658</v>
      </c>
      <c r="P175" s="46">
        <f t="shared" si="26"/>
        <v>116.24950189280734</v>
      </c>
    </row>
    <row r="176" spans="1:16" ht="22.5" x14ac:dyDescent="0.2">
      <c r="A176" s="20" t="s">
        <v>74</v>
      </c>
      <c r="B176" s="21" t="s">
        <v>75</v>
      </c>
      <c r="C176" s="6">
        <v>396427500</v>
      </c>
      <c r="D176" s="3">
        <v>379015200</v>
      </c>
      <c r="E176" s="3">
        <v>371271219.73000002</v>
      </c>
      <c r="F176" s="3">
        <f t="shared" si="27"/>
        <v>97.956815381019027</v>
      </c>
      <c r="G176" s="22">
        <v>444220100</v>
      </c>
      <c r="H176" s="3">
        <v>409550400</v>
      </c>
      <c r="I176" s="3">
        <v>324954777.10000002</v>
      </c>
      <c r="J176" s="3">
        <v>409550400</v>
      </c>
      <c r="K176" s="7">
        <f t="shared" si="24"/>
        <v>100</v>
      </c>
      <c r="L176" s="22">
        <v>476100300</v>
      </c>
      <c r="M176" s="22">
        <v>476932400</v>
      </c>
      <c r="N176" s="23">
        <v>477364500</v>
      </c>
      <c r="O176" s="7">
        <f t="shared" si="25"/>
        <v>128.235175445658</v>
      </c>
      <c r="P176" s="46">
        <f t="shared" si="26"/>
        <v>116.24950189280734</v>
      </c>
    </row>
    <row r="177" spans="1:16" ht="56.25" x14ac:dyDescent="0.2">
      <c r="A177" s="20" t="s">
        <v>76</v>
      </c>
      <c r="B177" s="21" t="s">
        <v>77</v>
      </c>
      <c r="C177" s="6">
        <f>C178</f>
        <v>5789900</v>
      </c>
      <c r="D177" s="3">
        <v>5789900</v>
      </c>
      <c r="E177" s="3">
        <v>4239281</v>
      </c>
      <c r="F177" s="3">
        <f t="shared" si="27"/>
        <v>73.218552997461089</v>
      </c>
      <c r="G177" s="22">
        <f>G178</f>
        <v>5789900</v>
      </c>
      <c r="H177" s="3">
        <v>5789900</v>
      </c>
      <c r="I177" s="3">
        <v>2808754</v>
      </c>
      <c r="J177" s="3">
        <f>J178</f>
        <v>5789900</v>
      </c>
      <c r="K177" s="7">
        <f t="shared" si="24"/>
        <v>100</v>
      </c>
      <c r="L177" s="22">
        <v>4776700</v>
      </c>
      <c r="M177" s="22">
        <v>4776700</v>
      </c>
      <c r="N177" s="23">
        <v>4776700</v>
      </c>
      <c r="O177" s="7">
        <f t="shared" si="25"/>
        <v>112.6771261447401</v>
      </c>
      <c r="P177" s="46">
        <f t="shared" si="26"/>
        <v>82.50056132230263</v>
      </c>
    </row>
    <row r="178" spans="1:16" ht="56.25" x14ac:dyDescent="0.2">
      <c r="A178" s="20" t="s">
        <v>78</v>
      </c>
      <c r="B178" s="21" t="s">
        <v>79</v>
      </c>
      <c r="C178" s="6">
        <v>5789900</v>
      </c>
      <c r="D178" s="3">
        <v>5789900</v>
      </c>
      <c r="E178" s="3">
        <v>4239281</v>
      </c>
      <c r="F178" s="3">
        <f t="shared" si="27"/>
        <v>73.218552997461089</v>
      </c>
      <c r="G178" s="22">
        <v>5789900</v>
      </c>
      <c r="H178" s="3">
        <v>5789900</v>
      </c>
      <c r="I178" s="3">
        <v>2808754</v>
      </c>
      <c r="J178" s="3">
        <v>5789900</v>
      </c>
      <c r="K178" s="7">
        <f t="shared" si="24"/>
        <v>100</v>
      </c>
      <c r="L178" s="22">
        <v>4776700</v>
      </c>
      <c r="M178" s="22">
        <v>4776700</v>
      </c>
      <c r="N178" s="23">
        <v>4776700</v>
      </c>
      <c r="O178" s="7">
        <f t="shared" si="25"/>
        <v>112.6771261447401</v>
      </c>
      <c r="P178" s="46">
        <f t="shared" si="26"/>
        <v>82.50056132230263</v>
      </c>
    </row>
    <row r="179" spans="1:16" ht="45" x14ac:dyDescent="0.2">
      <c r="A179" s="20" t="s">
        <v>80</v>
      </c>
      <c r="B179" s="21" t="s">
        <v>81</v>
      </c>
      <c r="C179" s="6">
        <f>C180</f>
        <v>9153600</v>
      </c>
      <c r="D179" s="3">
        <v>9153600</v>
      </c>
      <c r="E179" s="3">
        <v>4531999.5599999996</v>
      </c>
      <c r="F179" s="3">
        <f t="shared" si="27"/>
        <v>49.51057026743576</v>
      </c>
      <c r="G179" s="22">
        <f>G180</f>
        <v>8245700</v>
      </c>
      <c r="H179" s="3">
        <v>3777300</v>
      </c>
      <c r="I179" s="3">
        <v>3777300</v>
      </c>
      <c r="J179" s="3">
        <f>J180</f>
        <v>3777300</v>
      </c>
      <c r="K179" s="7">
        <f t="shared" si="24"/>
        <v>100</v>
      </c>
      <c r="L179" s="22">
        <v>7213700</v>
      </c>
      <c r="M179" s="22">
        <v>7213700</v>
      </c>
      <c r="N179" s="23">
        <v>7231400</v>
      </c>
      <c r="O179" s="7">
        <f t="shared" si="25"/>
        <v>159.17256620386789</v>
      </c>
      <c r="P179" s="46">
        <f t="shared" si="26"/>
        <v>190.97503507796574</v>
      </c>
    </row>
    <row r="180" spans="1:16" ht="45" x14ac:dyDescent="0.2">
      <c r="A180" s="20" t="s">
        <v>82</v>
      </c>
      <c r="B180" s="21" t="s">
        <v>83</v>
      </c>
      <c r="C180" s="6">
        <v>9153600</v>
      </c>
      <c r="D180" s="3">
        <v>9153600</v>
      </c>
      <c r="E180" s="3">
        <v>4531999.5599999996</v>
      </c>
      <c r="F180" s="3">
        <f t="shared" si="27"/>
        <v>49.51057026743576</v>
      </c>
      <c r="G180" s="22">
        <v>8245700</v>
      </c>
      <c r="H180" s="3">
        <v>3777300</v>
      </c>
      <c r="I180" s="3">
        <v>3777300</v>
      </c>
      <c r="J180" s="3">
        <v>3777300</v>
      </c>
      <c r="K180" s="7">
        <f t="shared" si="24"/>
        <v>100</v>
      </c>
      <c r="L180" s="22">
        <v>7213700</v>
      </c>
      <c r="M180" s="22">
        <v>7213700</v>
      </c>
      <c r="N180" s="23">
        <v>7231400</v>
      </c>
      <c r="O180" s="7">
        <f t="shared" si="25"/>
        <v>159.17256620386789</v>
      </c>
      <c r="P180" s="46">
        <f t="shared" si="26"/>
        <v>190.97503507796574</v>
      </c>
    </row>
    <row r="181" spans="1:16" ht="45" x14ac:dyDescent="0.2">
      <c r="A181" s="20" t="s">
        <v>84</v>
      </c>
      <c r="B181" s="21" t="s">
        <v>85</v>
      </c>
      <c r="C181" s="6">
        <f>C182</f>
        <v>72500</v>
      </c>
      <c r="D181" s="3">
        <v>72500</v>
      </c>
      <c r="E181" s="3">
        <v>0</v>
      </c>
      <c r="F181" s="3">
        <f t="shared" si="27"/>
        <v>0</v>
      </c>
      <c r="G181" s="22">
        <f>G182</f>
        <v>273800</v>
      </c>
      <c r="H181" s="3">
        <v>273800</v>
      </c>
      <c r="I181" s="3">
        <v>20000</v>
      </c>
      <c r="J181" s="3">
        <f>J182</f>
        <v>273800</v>
      </c>
      <c r="K181" s="7">
        <f t="shared" si="24"/>
        <v>100</v>
      </c>
      <c r="L181" s="23">
        <f>L182</f>
        <v>0</v>
      </c>
      <c r="M181" s="23">
        <f>M182</f>
        <v>0</v>
      </c>
      <c r="N181" s="23">
        <f>N182</f>
        <v>0</v>
      </c>
      <c r="O181" s="7"/>
      <c r="P181" s="46">
        <f t="shared" si="26"/>
        <v>0</v>
      </c>
    </row>
    <row r="182" spans="1:16" ht="45" x14ac:dyDescent="0.2">
      <c r="A182" s="20" t="s">
        <v>86</v>
      </c>
      <c r="B182" s="21" t="s">
        <v>87</v>
      </c>
      <c r="C182" s="6">
        <v>72500</v>
      </c>
      <c r="D182" s="3">
        <v>72500</v>
      </c>
      <c r="E182" s="3">
        <v>0</v>
      </c>
      <c r="F182" s="3">
        <f t="shared" si="27"/>
        <v>0</v>
      </c>
      <c r="G182" s="22">
        <v>273800</v>
      </c>
      <c r="H182" s="3">
        <v>273800</v>
      </c>
      <c r="I182" s="3">
        <v>20000</v>
      </c>
      <c r="J182" s="3">
        <v>273800</v>
      </c>
      <c r="K182" s="7">
        <f t="shared" si="24"/>
        <v>100</v>
      </c>
      <c r="L182" s="23">
        <v>0</v>
      </c>
      <c r="M182" s="23">
        <v>0</v>
      </c>
      <c r="N182" s="23">
        <v>0</v>
      </c>
      <c r="O182" s="7"/>
      <c r="P182" s="46">
        <f t="shared" si="26"/>
        <v>0</v>
      </c>
    </row>
    <row r="183" spans="1:16" ht="33.75" x14ac:dyDescent="0.2">
      <c r="A183" s="20" t="s">
        <v>88</v>
      </c>
      <c r="B183" s="21" t="s">
        <v>89</v>
      </c>
      <c r="C183" s="6">
        <f>C184</f>
        <v>585700</v>
      </c>
      <c r="D183" s="3">
        <v>585700</v>
      </c>
      <c r="E183" s="3">
        <v>578619.04</v>
      </c>
      <c r="F183" s="3">
        <f t="shared" si="27"/>
        <v>98.791026122588363</v>
      </c>
      <c r="G183" s="6">
        <f>G184</f>
        <v>0</v>
      </c>
      <c r="H183" s="6">
        <f>H184</f>
        <v>0</v>
      </c>
      <c r="I183" s="6">
        <f>I184</f>
        <v>0</v>
      </c>
      <c r="J183" s="6">
        <f>J184</f>
        <v>0</v>
      </c>
      <c r="K183" s="7"/>
      <c r="L183" s="23">
        <f>L184</f>
        <v>0</v>
      </c>
      <c r="M183" s="23">
        <f>M184</f>
        <v>0</v>
      </c>
      <c r="N183" s="23">
        <f>N184</f>
        <v>0</v>
      </c>
      <c r="O183" s="7">
        <f t="shared" si="25"/>
        <v>0</v>
      </c>
      <c r="P183" s="46"/>
    </row>
    <row r="184" spans="1:16" ht="33.75" x14ac:dyDescent="0.2">
      <c r="A184" s="20" t="s">
        <v>90</v>
      </c>
      <c r="B184" s="21" t="s">
        <v>91</v>
      </c>
      <c r="C184" s="6">
        <v>585700</v>
      </c>
      <c r="D184" s="3">
        <v>585700</v>
      </c>
      <c r="E184" s="3">
        <v>578619.04</v>
      </c>
      <c r="F184" s="3">
        <f t="shared" si="27"/>
        <v>98.791026122588363</v>
      </c>
      <c r="G184" s="23">
        <v>0</v>
      </c>
      <c r="H184" s="23">
        <v>0</v>
      </c>
      <c r="I184" s="23">
        <v>0</v>
      </c>
      <c r="J184" s="23">
        <v>0</v>
      </c>
      <c r="K184" s="7"/>
      <c r="L184" s="23">
        <v>0</v>
      </c>
      <c r="M184" s="23">
        <v>0</v>
      </c>
      <c r="N184" s="23">
        <v>0</v>
      </c>
      <c r="O184" s="7">
        <f t="shared" si="25"/>
        <v>0</v>
      </c>
      <c r="P184" s="46"/>
    </row>
    <row r="185" spans="1:16" ht="22.5" x14ac:dyDescent="0.2">
      <c r="A185" s="20" t="s">
        <v>92</v>
      </c>
      <c r="B185" s="21" t="s">
        <v>93</v>
      </c>
      <c r="C185" s="6">
        <f>C186</f>
        <v>0</v>
      </c>
      <c r="D185" s="3">
        <v>714800</v>
      </c>
      <c r="E185" s="3">
        <v>285793.2</v>
      </c>
      <c r="F185" s="3">
        <f t="shared" si="27"/>
        <v>39.98226077224399</v>
      </c>
      <c r="G185" s="6">
        <f>G186</f>
        <v>0</v>
      </c>
      <c r="H185" s="6">
        <f>H186</f>
        <v>0</v>
      </c>
      <c r="I185" s="6">
        <f>I186</f>
        <v>0</v>
      </c>
      <c r="J185" s="6">
        <f>J186</f>
        <v>0</v>
      </c>
      <c r="K185" s="7"/>
      <c r="L185" s="23">
        <f>L186</f>
        <v>0</v>
      </c>
      <c r="M185" s="23">
        <f>M186</f>
        <v>0</v>
      </c>
      <c r="N185" s="23">
        <f>N186</f>
        <v>0</v>
      </c>
      <c r="O185" s="7">
        <f t="shared" si="25"/>
        <v>0</v>
      </c>
      <c r="P185" s="46"/>
    </row>
    <row r="186" spans="1:16" ht="22.5" x14ac:dyDescent="0.2">
      <c r="A186" s="20" t="s">
        <v>94</v>
      </c>
      <c r="B186" s="21" t="s">
        <v>95</v>
      </c>
      <c r="C186" s="6">
        <v>0</v>
      </c>
      <c r="D186" s="3">
        <v>714800</v>
      </c>
      <c r="E186" s="3">
        <v>285793.2</v>
      </c>
      <c r="F186" s="3">
        <f t="shared" si="27"/>
        <v>39.98226077224399</v>
      </c>
      <c r="G186" s="23">
        <v>0</v>
      </c>
      <c r="H186" s="23">
        <v>0</v>
      </c>
      <c r="I186" s="23">
        <v>0</v>
      </c>
      <c r="J186" s="23">
        <v>0</v>
      </c>
      <c r="K186" s="7"/>
      <c r="L186" s="23">
        <v>0</v>
      </c>
      <c r="M186" s="23">
        <v>0</v>
      </c>
      <c r="N186" s="23">
        <v>0</v>
      </c>
      <c r="O186" s="7">
        <f t="shared" si="25"/>
        <v>0</v>
      </c>
      <c r="P186" s="46"/>
    </row>
    <row r="187" spans="1:16" ht="22.5" x14ac:dyDescent="0.2">
      <c r="A187" s="20" t="s">
        <v>96</v>
      </c>
      <c r="B187" s="21" t="s">
        <v>97</v>
      </c>
      <c r="C187" s="6">
        <f>C188</f>
        <v>2081400</v>
      </c>
      <c r="D187" s="3">
        <v>2081400</v>
      </c>
      <c r="E187" s="3">
        <v>2081400</v>
      </c>
      <c r="F187" s="3">
        <f t="shared" si="27"/>
        <v>100</v>
      </c>
      <c r="G187" s="22">
        <f>G188</f>
        <v>1945600</v>
      </c>
      <c r="H187" s="3">
        <v>1945600</v>
      </c>
      <c r="I187" s="3">
        <v>1621330</v>
      </c>
      <c r="J187" s="3">
        <f>J188</f>
        <v>1945600</v>
      </c>
      <c r="K187" s="7">
        <f t="shared" si="24"/>
        <v>100</v>
      </c>
      <c r="L187" s="22">
        <v>1914700</v>
      </c>
      <c r="M187" s="22">
        <v>1988300</v>
      </c>
      <c r="N187" s="23">
        <v>1988300</v>
      </c>
      <c r="O187" s="7">
        <f t="shared" si="25"/>
        <v>91.990967617949465</v>
      </c>
      <c r="P187" s="46">
        <f t="shared" si="26"/>
        <v>98.411800986842096</v>
      </c>
    </row>
    <row r="188" spans="1:16" ht="22.5" x14ac:dyDescent="0.2">
      <c r="A188" s="20" t="s">
        <v>98</v>
      </c>
      <c r="B188" s="21" t="s">
        <v>99</v>
      </c>
      <c r="C188" s="6">
        <v>2081400</v>
      </c>
      <c r="D188" s="3">
        <v>2081400</v>
      </c>
      <c r="E188" s="3">
        <v>2081400</v>
      </c>
      <c r="F188" s="3">
        <f t="shared" si="27"/>
        <v>100</v>
      </c>
      <c r="G188" s="22">
        <v>1945600</v>
      </c>
      <c r="H188" s="3">
        <v>1945600</v>
      </c>
      <c r="I188" s="3">
        <v>1621330</v>
      </c>
      <c r="J188" s="3">
        <v>1945600</v>
      </c>
      <c r="K188" s="7">
        <f t="shared" si="24"/>
        <v>100</v>
      </c>
      <c r="L188" s="22">
        <v>1914700</v>
      </c>
      <c r="M188" s="22">
        <v>1988300</v>
      </c>
      <c r="N188" s="23">
        <v>1988300</v>
      </c>
      <c r="O188" s="7">
        <f t="shared" si="25"/>
        <v>91.990967617949465</v>
      </c>
      <c r="P188" s="46">
        <f t="shared" si="26"/>
        <v>98.411800986842096</v>
      </c>
    </row>
    <row r="189" spans="1:16" x14ac:dyDescent="0.2">
      <c r="A189" s="20" t="s">
        <v>100</v>
      </c>
      <c r="B189" s="21" t="s">
        <v>101</v>
      </c>
      <c r="C189" s="6">
        <f>C190</f>
        <v>3157300</v>
      </c>
      <c r="D189" s="3">
        <v>3157300</v>
      </c>
      <c r="E189" s="3">
        <v>3157300</v>
      </c>
      <c r="F189" s="3">
        <f t="shared" si="27"/>
        <v>100</v>
      </c>
      <c r="G189" s="22">
        <f>G190</f>
        <v>3231300</v>
      </c>
      <c r="H189" s="3">
        <v>3231300</v>
      </c>
      <c r="I189" s="3">
        <v>2596770.48</v>
      </c>
      <c r="J189" s="3">
        <f>J190</f>
        <v>3231300</v>
      </c>
      <c r="K189" s="7">
        <f t="shared" si="24"/>
        <v>100</v>
      </c>
      <c r="L189" s="22">
        <v>4248700</v>
      </c>
      <c r="M189" s="22">
        <v>4248700</v>
      </c>
      <c r="N189" s="23">
        <f>N190</f>
        <v>4253800</v>
      </c>
      <c r="O189" s="7">
        <f t="shared" si="25"/>
        <v>134.56751021442372</v>
      </c>
      <c r="P189" s="46">
        <f t="shared" si="26"/>
        <v>131.4857797171417</v>
      </c>
    </row>
    <row r="190" spans="1:16" x14ac:dyDescent="0.2">
      <c r="A190" s="20" t="s">
        <v>102</v>
      </c>
      <c r="B190" s="21" t="s">
        <v>103</v>
      </c>
      <c r="C190" s="6">
        <v>3157300</v>
      </c>
      <c r="D190" s="3">
        <v>3157300</v>
      </c>
      <c r="E190" s="3">
        <v>3157300</v>
      </c>
      <c r="F190" s="3">
        <f t="shared" si="27"/>
        <v>100</v>
      </c>
      <c r="G190" s="22">
        <v>3231300</v>
      </c>
      <c r="H190" s="3">
        <v>3231300</v>
      </c>
      <c r="I190" s="3">
        <v>2596770.48</v>
      </c>
      <c r="J190" s="3">
        <v>3231300</v>
      </c>
      <c r="K190" s="7">
        <f t="shared" si="24"/>
        <v>100</v>
      </c>
      <c r="L190" s="22">
        <v>4248700</v>
      </c>
      <c r="M190" s="22">
        <v>4248700</v>
      </c>
      <c r="N190" s="23">
        <f>4254100-300</f>
        <v>4253800</v>
      </c>
      <c r="O190" s="7">
        <f t="shared" si="25"/>
        <v>134.56751021442372</v>
      </c>
      <c r="P190" s="46">
        <f t="shared" si="26"/>
        <v>131.4857797171417</v>
      </c>
    </row>
    <row r="191" spans="1:16" x14ac:dyDescent="0.2">
      <c r="A191" s="20" t="s">
        <v>104</v>
      </c>
      <c r="B191" s="18" t="s">
        <v>105</v>
      </c>
      <c r="C191" s="7">
        <f>C192+C194</f>
        <v>27310800</v>
      </c>
      <c r="D191" s="3">
        <v>27024200</v>
      </c>
      <c r="E191" s="3">
        <v>26161783.329999998</v>
      </c>
      <c r="F191" s="3">
        <f t="shared" si="27"/>
        <v>96.80872451358411</v>
      </c>
      <c r="G191" s="22">
        <f>G192</f>
        <v>27310800</v>
      </c>
      <c r="H191" s="3">
        <v>28310800</v>
      </c>
      <c r="I191" s="3">
        <v>21193308</v>
      </c>
      <c r="J191" s="3">
        <f>J192+J194</f>
        <v>28310800</v>
      </c>
      <c r="K191" s="7">
        <f t="shared" si="24"/>
        <v>100</v>
      </c>
      <c r="L191" s="22">
        <f>L192</f>
        <v>25334300</v>
      </c>
      <c r="M191" s="22">
        <f>M192</f>
        <v>25334300</v>
      </c>
      <c r="N191" s="22">
        <f>N192</f>
        <v>25334300</v>
      </c>
      <c r="O191" s="7">
        <f t="shared" si="25"/>
        <v>96.837053041980084</v>
      </c>
      <c r="P191" s="46">
        <f t="shared" si="26"/>
        <v>89.486344433926277</v>
      </c>
    </row>
    <row r="192" spans="1:16" ht="45" x14ac:dyDescent="0.2">
      <c r="A192" s="20" t="s">
        <v>106</v>
      </c>
      <c r="B192" s="21" t="s">
        <v>107</v>
      </c>
      <c r="C192" s="6">
        <f>C193</f>
        <v>27310800</v>
      </c>
      <c r="D192" s="3">
        <v>25424200</v>
      </c>
      <c r="E192" s="3">
        <v>24561783.329999998</v>
      </c>
      <c r="F192" s="3">
        <f t="shared" si="27"/>
        <v>96.607890631760284</v>
      </c>
      <c r="G192" s="22">
        <f>G193</f>
        <v>27310800</v>
      </c>
      <c r="H192" s="3">
        <v>27310800</v>
      </c>
      <c r="I192" s="3">
        <v>20193308</v>
      </c>
      <c r="J192" s="3">
        <f>J193</f>
        <v>27310800</v>
      </c>
      <c r="K192" s="7">
        <f t="shared" si="24"/>
        <v>100</v>
      </c>
      <c r="L192" s="22">
        <v>25334300</v>
      </c>
      <c r="M192" s="22">
        <v>25334300</v>
      </c>
      <c r="N192" s="23">
        <v>25334300</v>
      </c>
      <c r="O192" s="7">
        <f t="shared" si="25"/>
        <v>103.14519780433224</v>
      </c>
      <c r="P192" s="46">
        <f t="shared" si="26"/>
        <v>92.762936274294418</v>
      </c>
    </row>
    <row r="193" spans="1:16" ht="45" x14ac:dyDescent="0.2">
      <c r="A193" s="20" t="s">
        <v>108</v>
      </c>
      <c r="B193" s="21" t="s">
        <v>109</v>
      </c>
      <c r="C193" s="6">
        <v>27310800</v>
      </c>
      <c r="D193" s="3">
        <v>25424200</v>
      </c>
      <c r="E193" s="3">
        <v>24561783.329999998</v>
      </c>
      <c r="F193" s="3">
        <f t="shared" si="27"/>
        <v>96.607890631760284</v>
      </c>
      <c r="G193" s="22">
        <v>27310800</v>
      </c>
      <c r="H193" s="3">
        <v>27310800</v>
      </c>
      <c r="I193" s="3">
        <v>20193308</v>
      </c>
      <c r="J193" s="3">
        <v>27310800</v>
      </c>
      <c r="K193" s="7">
        <f t="shared" si="24"/>
        <v>100</v>
      </c>
      <c r="L193" s="22">
        <v>25334300</v>
      </c>
      <c r="M193" s="22">
        <v>25334300</v>
      </c>
      <c r="N193" s="23">
        <v>25334300</v>
      </c>
      <c r="O193" s="7">
        <f t="shared" si="25"/>
        <v>103.14519780433224</v>
      </c>
      <c r="P193" s="46">
        <f t="shared" si="26"/>
        <v>92.762936274294418</v>
      </c>
    </row>
    <row r="194" spans="1:16" x14ac:dyDescent="0.2">
      <c r="A194" s="20" t="s">
        <v>110</v>
      </c>
      <c r="B194" s="21" t="s">
        <v>111</v>
      </c>
      <c r="C194" s="7">
        <f>C195</f>
        <v>0</v>
      </c>
      <c r="D194" s="7">
        <f>D195</f>
        <v>1600000</v>
      </c>
      <c r="E194" s="7">
        <f>E195</f>
        <v>1600000</v>
      </c>
      <c r="F194" s="3">
        <f t="shared" si="27"/>
        <v>100</v>
      </c>
      <c r="G194" s="23">
        <f>G195</f>
        <v>0</v>
      </c>
      <c r="H194" s="3">
        <v>1000000</v>
      </c>
      <c r="I194" s="3">
        <v>1000000</v>
      </c>
      <c r="J194" s="3">
        <f>J195</f>
        <v>1000000</v>
      </c>
      <c r="K194" s="7">
        <f t="shared" si="24"/>
        <v>100</v>
      </c>
      <c r="L194" s="23">
        <f>L195</f>
        <v>0</v>
      </c>
      <c r="M194" s="23">
        <f>M195</f>
        <v>0</v>
      </c>
      <c r="N194" s="23">
        <f>N195</f>
        <v>0</v>
      </c>
      <c r="O194" s="7">
        <f t="shared" si="25"/>
        <v>0</v>
      </c>
      <c r="P194" s="46">
        <f t="shared" si="26"/>
        <v>0</v>
      </c>
    </row>
    <row r="195" spans="1:16" ht="22.5" x14ac:dyDescent="0.2">
      <c r="A195" s="20" t="s">
        <v>112</v>
      </c>
      <c r="B195" s="21" t="s">
        <v>113</v>
      </c>
      <c r="C195" s="7">
        <v>0</v>
      </c>
      <c r="D195" s="3">
        <v>1600000</v>
      </c>
      <c r="E195" s="3">
        <v>1600000</v>
      </c>
      <c r="F195" s="3">
        <f t="shared" si="27"/>
        <v>100</v>
      </c>
      <c r="G195" s="23"/>
      <c r="H195" s="3">
        <v>1000000</v>
      </c>
      <c r="I195" s="3">
        <v>1000000</v>
      </c>
      <c r="J195" s="3">
        <v>1000000</v>
      </c>
      <c r="K195" s="7">
        <f t="shared" si="24"/>
        <v>100</v>
      </c>
      <c r="L195" s="23">
        <v>0</v>
      </c>
      <c r="M195" s="23">
        <v>0</v>
      </c>
      <c r="N195" s="23">
        <v>0</v>
      </c>
      <c r="O195" s="7">
        <f t="shared" si="25"/>
        <v>0</v>
      </c>
      <c r="P195" s="46">
        <f t="shared" si="26"/>
        <v>0</v>
      </c>
    </row>
    <row r="196" spans="1:16" x14ac:dyDescent="0.2">
      <c r="A196" s="17" t="s">
        <v>114</v>
      </c>
      <c r="B196" s="18" t="s">
        <v>115</v>
      </c>
      <c r="C196" s="8">
        <f t="shared" ref="C196:E197" si="28">C197</f>
        <v>0</v>
      </c>
      <c r="D196" s="8">
        <f t="shared" si="28"/>
        <v>7075667.8799999999</v>
      </c>
      <c r="E196" s="8">
        <f t="shared" si="28"/>
        <v>7075669.3899999997</v>
      </c>
      <c r="F196" s="2">
        <f t="shared" si="27"/>
        <v>100.00002134074163</v>
      </c>
      <c r="G196" s="8">
        <f>G197</f>
        <v>0</v>
      </c>
      <c r="H196" s="2">
        <v>30417083.850000001</v>
      </c>
      <c r="I196" s="2">
        <v>30417083.850000001</v>
      </c>
      <c r="J196" s="19">
        <f>J197</f>
        <v>30417083.850000001</v>
      </c>
      <c r="K196" s="7">
        <f t="shared" si="24"/>
        <v>100</v>
      </c>
      <c r="L196" s="8">
        <f t="shared" ref="L196:N197" si="29">L197</f>
        <v>0</v>
      </c>
      <c r="M196" s="8">
        <f t="shared" si="29"/>
        <v>0</v>
      </c>
      <c r="N196" s="8">
        <f t="shared" si="29"/>
        <v>0</v>
      </c>
      <c r="O196" s="7">
        <f t="shared" si="25"/>
        <v>0</v>
      </c>
      <c r="P196" s="46">
        <f t="shared" si="26"/>
        <v>0</v>
      </c>
    </row>
    <row r="197" spans="1:16" ht="22.5" x14ac:dyDescent="0.2">
      <c r="A197" s="20" t="s">
        <v>116</v>
      </c>
      <c r="B197" s="21" t="s">
        <v>117</v>
      </c>
      <c r="C197" s="7">
        <f t="shared" si="28"/>
        <v>0</v>
      </c>
      <c r="D197" s="7">
        <f t="shared" si="28"/>
        <v>7075667.8799999999</v>
      </c>
      <c r="E197" s="7">
        <f t="shared" si="28"/>
        <v>7075669.3899999997</v>
      </c>
      <c r="F197" s="3">
        <f t="shared" si="27"/>
        <v>100.00002134074163</v>
      </c>
      <c r="G197" s="7">
        <f>G198</f>
        <v>0</v>
      </c>
      <c r="H197" s="3">
        <v>30417083.850000001</v>
      </c>
      <c r="I197" s="3">
        <v>30417083.850000001</v>
      </c>
      <c r="J197" s="23">
        <f>J198</f>
        <v>30417083.850000001</v>
      </c>
      <c r="K197" s="7">
        <f t="shared" si="24"/>
        <v>100</v>
      </c>
      <c r="L197" s="7">
        <f t="shared" si="29"/>
        <v>0</v>
      </c>
      <c r="M197" s="7">
        <f t="shared" si="29"/>
        <v>0</v>
      </c>
      <c r="N197" s="7">
        <f t="shared" si="29"/>
        <v>0</v>
      </c>
      <c r="O197" s="7">
        <f t="shared" si="25"/>
        <v>0</v>
      </c>
      <c r="P197" s="46">
        <f t="shared" si="26"/>
        <v>0</v>
      </c>
    </row>
    <row r="198" spans="1:16" ht="22.5" x14ac:dyDescent="0.2">
      <c r="A198" s="20" t="s">
        <v>116</v>
      </c>
      <c r="B198" s="21" t="s">
        <v>118</v>
      </c>
      <c r="C198" s="7">
        <v>0</v>
      </c>
      <c r="D198" s="3">
        <v>7075667.8799999999</v>
      </c>
      <c r="E198" s="3">
        <v>7075669.3899999997</v>
      </c>
      <c r="F198" s="3">
        <f t="shared" si="27"/>
        <v>100.00002134074163</v>
      </c>
      <c r="G198" s="7">
        <v>0</v>
      </c>
      <c r="H198" s="3">
        <v>30417083.850000001</v>
      </c>
      <c r="I198" s="3">
        <v>30417083.850000001</v>
      </c>
      <c r="J198" s="23">
        <v>30417083.850000001</v>
      </c>
      <c r="K198" s="7">
        <f t="shared" si="24"/>
        <v>100</v>
      </c>
      <c r="L198" s="7">
        <v>0</v>
      </c>
      <c r="M198" s="7">
        <v>0</v>
      </c>
      <c r="N198" s="7">
        <v>0</v>
      </c>
      <c r="O198" s="7">
        <f t="shared" si="25"/>
        <v>0</v>
      </c>
      <c r="P198" s="46">
        <f t="shared" si="26"/>
        <v>0</v>
      </c>
    </row>
    <row r="199" spans="1:16" ht="53.25" x14ac:dyDescent="0.2">
      <c r="A199" s="17" t="s">
        <v>119</v>
      </c>
      <c r="B199" s="18" t="s">
        <v>120</v>
      </c>
      <c r="C199" s="8">
        <f t="shared" ref="C199:E201" si="30">C200</f>
        <v>0</v>
      </c>
      <c r="D199" s="8">
        <f t="shared" si="30"/>
        <v>0</v>
      </c>
      <c r="E199" s="8">
        <f t="shared" si="30"/>
        <v>73302.850000000006</v>
      </c>
      <c r="F199" s="2"/>
      <c r="G199" s="8">
        <f t="shared" ref="G199:J201" si="31">G200</f>
        <v>0</v>
      </c>
      <c r="H199" s="8">
        <f t="shared" si="31"/>
        <v>0</v>
      </c>
      <c r="I199" s="8">
        <f t="shared" si="31"/>
        <v>0</v>
      </c>
      <c r="J199" s="8">
        <f t="shared" si="31"/>
        <v>0</v>
      </c>
      <c r="K199" s="7"/>
      <c r="L199" s="8">
        <f t="shared" ref="L199:N201" si="32">L200</f>
        <v>0</v>
      </c>
      <c r="M199" s="8">
        <f t="shared" si="32"/>
        <v>0</v>
      </c>
      <c r="N199" s="8">
        <f t="shared" si="32"/>
        <v>0</v>
      </c>
      <c r="O199" s="7">
        <f t="shared" si="25"/>
        <v>0</v>
      </c>
      <c r="P199" s="46"/>
    </row>
    <row r="200" spans="1:16" ht="67.5" x14ac:dyDescent="0.2">
      <c r="A200" s="20" t="s">
        <v>121</v>
      </c>
      <c r="B200" s="21" t="s">
        <v>122</v>
      </c>
      <c r="C200" s="7">
        <f t="shared" si="30"/>
        <v>0</v>
      </c>
      <c r="D200" s="7">
        <f t="shared" si="30"/>
        <v>0</v>
      </c>
      <c r="E200" s="7">
        <f t="shared" si="30"/>
        <v>73302.850000000006</v>
      </c>
      <c r="F200" s="3"/>
      <c r="G200" s="7">
        <f t="shared" si="31"/>
        <v>0</v>
      </c>
      <c r="H200" s="7">
        <f t="shared" si="31"/>
        <v>0</v>
      </c>
      <c r="I200" s="7">
        <f t="shared" si="31"/>
        <v>0</v>
      </c>
      <c r="J200" s="7">
        <f t="shared" si="31"/>
        <v>0</v>
      </c>
      <c r="K200" s="7"/>
      <c r="L200" s="7">
        <f t="shared" si="32"/>
        <v>0</v>
      </c>
      <c r="M200" s="7">
        <f t="shared" si="32"/>
        <v>0</v>
      </c>
      <c r="N200" s="7">
        <f t="shared" si="32"/>
        <v>0</v>
      </c>
      <c r="O200" s="7">
        <f t="shared" si="25"/>
        <v>0</v>
      </c>
      <c r="P200" s="46"/>
    </row>
    <row r="201" spans="1:16" ht="56.25" x14ac:dyDescent="0.2">
      <c r="A201" s="20" t="s">
        <v>123</v>
      </c>
      <c r="B201" s="21" t="s">
        <v>124</v>
      </c>
      <c r="C201" s="7">
        <f t="shared" si="30"/>
        <v>0</v>
      </c>
      <c r="D201" s="7">
        <f t="shared" si="30"/>
        <v>0</v>
      </c>
      <c r="E201" s="7">
        <f t="shared" si="30"/>
        <v>73302.850000000006</v>
      </c>
      <c r="F201" s="3"/>
      <c r="G201" s="7">
        <f t="shared" si="31"/>
        <v>0</v>
      </c>
      <c r="H201" s="7">
        <f t="shared" si="31"/>
        <v>0</v>
      </c>
      <c r="I201" s="7">
        <f t="shared" si="31"/>
        <v>0</v>
      </c>
      <c r="J201" s="7">
        <f t="shared" si="31"/>
        <v>0</v>
      </c>
      <c r="K201" s="7"/>
      <c r="L201" s="7">
        <f t="shared" si="32"/>
        <v>0</v>
      </c>
      <c r="M201" s="7">
        <f t="shared" si="32"/>
        <v>0</v>
      </c>
      <c r="N201" s="7">
        <f t="shared" si="32"/>
        <v>0</v>
      </c>
      <c r="O201" s="7">
        <f t="shared" si="25"/>
        <v>0</v>
      </c>
      <c r="P201" s="46"/>
    </row>
    <row r="202" spans="1:16" ht="22.5" x14ac:dyDescent="0.2">
      <c r="A202" s="20" t="s">
        <v>125</v>
      </c>
      <c r="B202" s="21" t="s">
        <v>126</v>
      </c>
      <c r="C202" s="7">
        <f>C203+C204</f>
        <v>0</v>
      </c>
      <c r="D202" s="7">
        <f>D203+D204</f>
        <v>0</v>
      </c>
      <c r="E202" s="7">
        <f>E203+E204</f>
        <v>73302.850000000006</v>
      </c>
      <c r="F202" s="3"/>
      <c r="G202" s="7">
        <f>G203+G204</f>
        <v>0</v>
      </c>
      <c r="H202" s="7">
        <f>H203+H204</f>
        <v>0</v>
      </c>
      <c r="I202" s="7">
        <f>I203+I204</f>
        <v>0</v>
      </c>
      <c r="J202" s="7">
        <f>J203+J204</f>
        <v>0</v>
      </c>
      <c r="K202" s="7"/>
      <c r="L202" s="7">
        <f>L203+L204</f>
        <v>0</v>
      </c>
      <c r="M202" s="7">
        <f>M203+M204</f>
        <v>0</v>
      </c>
      <c r="N202" s="7">
        <f>N203+N204</f>
        <v>0</v>
      </c>
      <c r="O202" s="7">
        <f t="shared" si="25"/>
        <v>0</v>
      </c>
      <c r="P202" s="46"/>
    </row>
    <row r="203" spans="1:16" ht="22.5" x14ac:dyDescent="0.2">
      <c r="A203" s="20" t="s">
        <v>127</v>
      </c>
      <c r="B203" s="21" t="s">
        <v>128</v>
      </c>
      <c r="C203" s="7">
        <v>0</v>
      </c>
      <c r="D203" s="3">
        <v>0</v>
      </c>
      <c r="E203" s="3">
        <v>21753.72</v>
      </c>
      <c r="F203" s="3"/>
      <c r="G203" s="23">
        <v>0</v>
      </c>
      <c r="H203" s="23">
        <v>0</v>
      </c>
      <c r="I203" s="23">
        <v>0</v>
      </c>
      <c r="J203" s="23">
        <v>0</v>
      </c>
      <c r="K203" s="7"/>
      <c r="L203" s="7">
        <v>0</v>
      </c>
      <c r="M203" s="7">
        <v>0</v>
      </c>
      <c r="N203" s="7">
        <v>0</v>
      </c>
      <c r="O203" s="7">
        <f t="shared" si="25"/>
        <v>0</v>
      </c>
      <c r="P203" s="46"/>
    </row>
    <row r="204" spans="1:16" ht="22.5" x14ac:dyDescent="0.2">
      <c r="A204" s="20" t="s">
        <v>129</v>
      </c>
      <c r="B204" s="21" t="s">
        <v>130</v>
      </c>
      <c r="C204" s="7">
        <v>0</v>
      </c>
      <c r="D204" s="3">
        <v>0</v>
      </c>
      <c r="E204" s="3">
        <v>51549.13</v>
      </c>
      <c r="F204" s="3"/>
      <c r="G204" s="23">
        <v>0</v>
      </c>
      <c r="H204" s="23">
        <v>0</v>
      </c>
      <c r="I204" s="23">
        <v>0</v>
      </c>
      <c r="J204" s="23">
        <v>0</v>
      </c>
      <c r="K204" s="7"/>
      <c r="L204" s="7">
        <v>0</v>
      </c>
      <c r="M204" s="7">
        <v>0</v>
      </c>
      <c r="N204" s="7">
        <v>0</v>
      </c>
      <c r="O204" s="7">
        <f t="shared" si="25"/>
        <v>0</v>
      </c>
      <c r="P204" s="46"/>
    </row>
    <row r="205" spans="1:16" ht="32.25" x14ac:dyDescent="0.2">
      <c r="A205" s="17" t="s">
        <v>131</v>
      </c>
      <c r="B205" s="18" t="s">
        <v>132</v>
      </c>
      <c r="C205" s="8">
        <f>C206</f>
        <v>0</v>
      </c>
      <c r="D205" s="2">
        <v>0</v>
      </c>
      <c r="E205" s="2">
        <v>-488349.82</v>
      </c>
      <c r="F205" s="2"/>
      <c r="G205" s="2">
        <v>0</v>
      </c>
      <c r="H205" s="2">
        <v>0</v>
      </c>
      <c r="I205" s="2">
        <v>-0.01</v>
      </c>
      <c r="J205" s="2">
        <f>J206</f>
        <v>-0.01</v>
      </c>
      <c r="K205" s="7"/>
      <c r="L205" s="8">
        <f t="shared" ref="L205:N206" si="33">L206</f>
        <v>0</v>
      </c>
      <c r="M205" s="8">
        <f t="shared" si="33"/>
        <v>0</v>
      </c>
      <c r="N205" s="8">
        <f t="shared" si="33"/>
        <v>0</v>
      </c>
      <c r="O205" s="8">
        <f t="shared" si="25"/>
        <v>0</v>
      </c>
      <c r="P205" s="45">
        <f t="shared" si="26"/>
        <v>0</v>
      </c>
    </row>
    <row r="206" spans="1:16" ht="33.75" x14ac:dyDescent="0.2">
      <c r="A206" s="20" t="s">
        <v>133</v>
      </c>
      <c r="B206" s="21" t="s">
        <v>134</v>
      </c>
      <c r="C206" s="7">
        <f>C207</f>
        <v>0</v>
      </c>
      <c r="D206" s="3">
        <v>0</v>
      </c>
      <c r="E206" s="3">
        <v>-488349.82</v>
      </c>
      <c r="F206" s="3"/>
      <c r="G206" s="3">
        <v>0</v>
      </c>
      <c r="H206" s="3">
        <v>0</v>
      </c>
      <c r="I206" s="3">
        <v>-0.01</v>
      </c>
      <c r="J206" s="3">
        <f>J207</f>
        <v>-0.01</v>
      </c>
      <c r="K206" s="7"/>
      <c r="L206" s="7">
        <f t="shared" si="33"/>
        <v>0</v>
      </c>
      <c r="M206" s="7">
        <f t="shared" si="33"/>
        <v>0</v>
      </c>
      <c r="N206" s="7">
        <f t="shared" si="33"/>
        <v>0</v>
      </c>
      <c r="O206" s="7">
        <f t="shared" si="25"/>
        <v>0</v>
      </c>
      <c r="P206" s="46">
        <f t="shared" si="26"/>
        <v>0</v>
      </c>
    </row>
    <row r="207" spans="1:16" ht="33.75" x14ac:dyDescent="0.2">
      <c r="A207" s="20" t="s">
        <v>135</v>
      </c>
      <c r="B207" s="21" t="s">
        <v>136</v>
      </c>
      <c r="C207" s="7">
        <v>0</v>
      </c>
      <c r="D207" s="3">
        <v>0</v>
      </c>
      <c r="E207" s="3">
        <v>-488349.82</v>
      </c>
      <c r="F207" s="3"/>
      <c r="G207" s="3">
        <v>0</v>
      </c>
      <c r="H207" s="3">
        <v>0</v>
      </c>
      <c r="I207" s="3">
        <v>-0.01</v>
      </c>
      <c r="J207" s="3">
        <v>-0.01</v>
      </c>
      <c r="K207" s="7"/>
      <c r="L207" s="7">
        <v>0</v>
      </c>
      <c r="M207" s="7">
        <v>0</v>
      </c>
      <c r="N207" s="7">
        <v>0</v>
      </c>
      <c r="O207" s="7">
        <f>L207/E207*100</f>
        <v>0</v>
      </c>
      <c r="P207" s="46">
        <f>L207/J207*100</f>
        <v>0</v>
      </c>
    </row>
    <row r="208" spans="1:16" ht="13.5" thickBot="1" x14ac:dyDescent="0.25">
      <c r="A208" s="20" t="s">
        <v>208</v>
      </c>
      <c r="B208" s="3"/>
      <c r="C208" s="3">
        <f>C5+C138</f>
        <v>1471268694</v>
      </c>
      <c r="D208" s="3">
        <f>D5+D138</f>
        <v>1488180707.3699999</v>
      </c>
      <c r="E208" s="3">
        <f>E5+E138</f>
        <v>1493898616.6300001</v>
      </c>
      <c r="F208" s="3">
        <f>E208/D208*100</f>
        <v>100.38422143437845</v>
      </c>
      <c r="G208" s="36">
        <f t="shared" ref="G208:N208" si="34">G5+G138</f>
        <v>1457211183</v>
      </c>
      <c r="H208" s="36">
        <f t="shared" si="34"/>
        <v>1515633392.6800001</v>
      </c>
      <c r="I208" s="36">
        <f t="shared" si="34"/>
        <v>1335960068.79</v>
      </c>
      <c r="J208" s="36">
        <f>J5+J138</f>
        <v>1570885676.0700002</v>
      </c>
      <c r="K208" s="37">
        <f>J208/H208*100</f>
        <v>103.64549129471877</v>
      </c>
      <c r="L208" s="38">
        <f t="shared" si="34"/>
        <v>1519216471</v>
      </c>
      <c r="M208" s="39">
        <f t="shared" si="34"/>
        <v>1341551925</v>
      </c>
      <c r="N208" s="40">
        <f t="shared" si="34"/>
        <v>1370155745</v>
      </c>
      <c r="O208" s="41">
        <f>L208/E208*100</f>
        <v>101.69475050637058</v>
      </c>
      <c r="P208" s="42">
        <f>L208/J208*100</f>
        <v>96.710823336344575</v>
      </c>
    </row>
    <row r="213" spans="1:1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7" spans="1:16" x14ac:dyDescent="0.2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6" x14ac:dyDescent="0.2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6" x14ac:dyDescent="0.2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</sheetData>
  <mergeCells count="7">
    <mergeCell ref="O2:P2"/>
    <mergeCell ref="L3:N3"/>
    <mergeCell ref="A1:P1"/>
    <mergeCell ref="C2:F2"/>
    <mergeCell ref="B2:B3"/>
    <mergeCell ref="A2:A3"/>
    <mergeCell ref="G2:K2"/>
  </mergeCells>
  <phoneticPr fontId="6" type="noConversion"/>
  <pageMargins left="0" right="0" top="0" bottom="0" header="0" footer="0"/>
  <pageSetup paperSize="8" scale="92" fitToHeight="0" orientation="landscape" horizontalDpi="300" verticalDpi="300" r:id="rId1"/>
  <headerFooter alignWithMargins="0"/>
  <ignoredErrors>
    <ignoredError sqref="C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Доходы бюджета</vt:lpstr>
      <vt:lpstr>__bookmark_5</vt:lpstr>
      <vt:lpstr>'Доходы бюджета'!Заголовки_для_печати</vt:lpstr>
      <vt:lpstr>'Доходы бюджета'!Область_печати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2022-12-01T04:09:23Z</cp:lastPrinted>
  <dcterms:created xsi:type="dcterms:W3CDTF">2022-01-18T04:27:31Z</dcterms:created>
  <dcterms:modified xsi:type="dcterms:W3CDTF">2023-12-20T07:40:11Z</dcterms:modified>
</cp:coreProperties>
</file>