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UR" sheetId="1" r:id="rId4"/>
    <sheet state="visible" name="USD" sheetId="2" r:id="rId5"/>
  </sheets>
  <definedNames/>
  <calcPr/>
</workbook>
</file>

<file path=xl/sharedStrings.xml><?xml version="1.0" encoding="utf-8"?>
<sst xmlns="http://schemas.openxmlformats.org/spreadsheetml/2006/main" count="46" uniqueCount="25">
  <si>
    <t>График погашения кредита</t>
  </si>
  <si>
    <t>Расчёты в графике являются предварительными и носят информационный характер (в связи с невозможностью учесть даты фактических платежей, которые могут производиться в разные дни платёжного периода)</t>
  </si>
  <si>
    <t>Сумма  кредита</t>
  </si>
  <si>
    <t>Процентная ставка</t>
  </si>
  <si>
    <t>Срок кредита</t>
  </si>
  <si>
    <t>лет</t>
  </si>
  <si>
    <t>сумма процентов за весь срок:</t>
  </si>
  <si>
    <t xml:space="preserve">сокращен на </t>
  </si>
  <si>
    <t>мес.</t>
  </si>
  <si>
    <t>итого досрочное погашение:</t>
  </si>
  <si>
    <t>платеж</t>
  </si>
  <si>
    <t>руб.</t>
  </si>
  <si>
    <t>срок кредита</t>
  </si>
  <si>
    <t>Месяц</t>
  </si>
  <si>
    <t>Остаток ссудной задолженности</t>
  </si>
  <si>
    <t xml:space="preserve">Проценты </t>
  </si>
  <si>
    <t>Ссудная задолженность</t>
  </si>
  <si>
    <t>Платеж</t>
  </si>
  <si>
    <t>Новая % ставка</t>
  </si>
  <si>
    <t>Сумма досрочного погашения</t>
  </si>
  <si>
    <t>Способ пересчета</t>
  </si>
  <si>
    <t>Итого</t>
  </si>
  <si>
    <t>© SPb VTB24 Meshkova&amp;Novikov</t>
  </si>
  <si>
    <t>$</t>
  </si>
  <si>
    <t>Критерий изменения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</si>
</sst>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0">
    <numFmt numFmtId="164" formatCode="_-* #,##0.00&quot;$&quot;_-;\-* #,##0.00&quot;$&quot;_-;_-* &quot;-&quot;??&quot;$&quot;_-;_-@"/>
    <numFmt numFmtId="165" formatCode="_-* #,##0.00[$р.-419]_-;\-* #,##0.00[$р.-419]_-;_-* &quot;-&quot;??[$р.-419]_-;_-@"/>
    <numFmt numFmtId="166" formatCode="#,##0.00\ &quot;р.&quot;"/>
    <numFmt numFmtId="167" formatCode="#,##0.000\ [$р.-419]"/>
    <numFmt numFmtId="168" formatCode="#,##0.000\ [$р.-419];\-#,##0.000\ [$р.-419]"/>
    <numFmt numFmtId="169" formatCode="#,##0.00[$р.-419]"/>
    <numFmt numFmtId="170" formatCode="#,##0.00[$р.-419];\-#,##0.00[$р.-419]"/>
    <numFmt numFmtId="171" formatCode="#,##0.00\ [$р.-419];\-#,##0.00\ [$р.-419]"/>
    <numFmt numFmtId="172" formatCode="[$$-409]#,##0.00"/>
    <numFmt numFmtId="173" formatCode="_-[$$-409]* #,##0.00_ ;_-[$$-409]* \-#,##0.00\ ;_-[$$-409]* &quot;-&quot;??_ ;_-@_ "/>
  </numFmts>
  <fonts count="24">
    <font>
      <sz val="10.0"/>
      <color rgb="FF000000"/>
      <name val="Arial"/>
      <scheme val="minor"/>
    </font>
    <font>
      <i/>
      <sz val="11.0"/>
      <color rgb="FF7F7F7F"/>
      <name val="Arial"/>
    </font>
    <font>
      <sz val="10.0"/>
      <color rgb="FF3F3F3F"/>
      <name val="Arial"/>
    </font>
    <font>
      <b/>
      <sz val="10.0"/>
      <color rgb="FF3F3F3F"/>
      <name val="Arial"/>
    </font>
    <font>
      <sz val="7.0"/>
      <color rgb="FF7F7F7F"/>
      <name val="Arial"/>
    </font>
    <font>
      <sz val="10.0"/>
      <name val="Arial"/>
    </font>
    <font>
      <b/>
      <i/>
      <sz val="10.0"/>
      <color rgb="FF6977FD"/>
      <name val="Arial"/>
    </font>
    <font>
      <i/>
      <sz val="7.0"/>
      <color rgb="FF7F7F7F"/>
      <name val="Arial"/>
    </font>
    <font/>
    <font>
      <b/>
      <sz val="11.0"/>
      <color rgb="FF6977FD"/>
      <name val="Arial"/>
    </font>
    <font>
      <i/>
      <sz val="9.0"/>
      <color rgb="FF7F7F7F"/>
      <name val="Arial"/>
    </font>
    <font>
      <sz val="9.0"/>
      <name val="Arial"/>
    </font>
    <font>
      <sz val="10.0"/>
      <color rgb="FF7F7F7F"/>
      <name val="Calibri"/>
    </font>
    <font>
      <i/>
      <sz val="10.0"/>
      <color/>
      <name val="Arial"/>
    </font>
    <font>
      <sz val="10.0"/>
      <color/>
      <name val="Arial"/>
    </font>
    <font>
      <sz val="10.0"/>
      <color rgb="FF6977FD"/>
      <name val="Arial"/>
    </font>
    <font>
      <b/>
      <sz val="10.0"/>
      <color rgb="FF6977FD"/>
      <name val="Arial"/>
    </font>
    <font>
      <b/>
      <sz val="10.0"/>
      <name val="Arial"/>
    </font>
    <font>
      <b/>
      <sz val="9.0"/>
      <color rgb="FF3F3F3F"/>
      <name val="Arial"/>
    </font>
    <font>
      <sz val="9.0"/>
      <color rgb="FF3F3F3F"/>
      <name val="Arial"/>
    </font>
    <font>
      <b/>
      <sz val="9.0"/>
      <color rgb="FF6977FD"/>
      <name val="Arial"/>
    </font>
    <font>
      <b/>
      <i/>
      <sz val="9.0"/>
      <color rgb="FF6977FD"/>
      <name val="Arial"/>
    </font>
    <font>
      <b/>
      <i/>
      <sz val="9.0"/>
      <color rgb="FFFF7C80"/>
      <name val="Arial"/>
    </font>
    <font>
      <b/>
      <sz val="9.0"/>
      <name val="Arial"/>
    </font>
  </fonts>
  <fills count="8">
    <fill>
      <patternFill patternType="none"/>
    </fill>
    <fill>
      <patternFill patternType="lightGray"/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rgb="FFC4BD97"/>
        <bgColor rgb="FFC4BD97"/>
      </patternFill>
    </fill>
    <fill>
      <patternFill patternType="solid">
        <fgColor rgb="FFFF7C80"/>
        <bgColor rgb="FFFF7C80"/>
      </patternFill>
    </fill>
    <fill>
      <patternFill patternType="solid">
        <fgColor rgb="FFFFC000"/>
        <bgColor rgb="FFFFC000"/>
      </patternFill>
    </fill>
    <fill>
      <patternFill patternType="solid">
        <fgColor rgb="FFEEECE1"/>
        <bgColor rgb="FFEEECE1"/>
      </patternFill>
    </fill>
  </fills>
  <borders count="37">
    <border/>
    <border>
      <left/>
      <right/>
      <top/>
      <bottom/>
    </border>
    <border>
      <left/>
      <top/>
      <bottom/>
    </border>
    <border>
      <top/>
      <bottom/>
    </border>
    <border>
      <right/>
      <top/>
      <bottom/>
    </border>
    <border>
      <left style="thin">
        <color rgb="FF3F3F3F"/>
      </left>
      <right/>
      <top style="thin">
        <color rgb="FF3F3F3F"/>
      </top>
    </border>
    <border>
      <left style="thin">
        <color rgb="FFFF0000"/>
      </left>
      <right style="thin">
        <color rgb="FFFF0000"/>
      </right>
      <top style="thin">
        <color rgb="FFFF0000"/>
      </top>
    </border>
    <border>
      <left/>
      <right/>
      <top style="thin">
        <color rgb="FF3F3F3F"/>
      </top>
    </border>
    <border>
      <left style="thin">
        <color rgb="FF3F3F3F"/>
      </left>
      <right/>
      <bottom style="thin">
        <color rgb="FF3F3F3F"/>
      </bottom>
    </border>
    <border>
      <left style="thin">
        <color rgb="FFFF0000"/>
      </left>
      <right style="thin">
        <color rgb="FFFF0000"/>
      </right>
      <bottom style="thin">
        <color rgb="FFFF0000"/>
      </bottom>
    </border>
    <border>
      <left/>
      <right/>
      <bottom style="thin">
        <color rgb="FF3F3F3F"/>
      </bottom>
    </border>
    <border>
      <left style="thin">
        <color rgb="FF3F3F3F"/>
      </left>
      <right style="thin">
        <color rgb="FF3F3F3F"/>
      </right>
      <top style="thin">
        <color rgb="FF3F3F3F"/>
      </top>
    </border>
    <border>
      <left style="thin">
        <color rgb="FF3F3F3F"/>
      </left>
      <top style="thin">
        <color rgb="FF3F3F3F"/>
      </top>
    </border>
    <border>
      <top style="thin">
        <color rgb="FF3F3F3F"/>
      </top>
    </border>
    <border>
      <right/>
      <top style="thin">
        <color rgb="FF3F3F3F"/>
      </top>
    </border>
    <border>
      <left style="thin">
        <color rgb="FF494429"/>
      </left>
      <right/>
      <top style="thin">
        <color rgb="FF494429"/>
      </top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</border>
    <border>
      <left style="thin">
        <color rgb="FFFF0000"/>
      </left>
      <top/>
    </border>
    <border>
      <right/>
      <top/>
    </border>
    <border>
      <left style="thin">
        <color rgb="FF3F3F3F"/>
      </left>
      <right style="thin">
        <color rgb="FF3F3F3F"/>
      </right>
      <bottom style="thin">
        <color rgb="FF3F3F3F"/>
      </bottom>
    </border>
    <border>
      <left style="thin">
        <color rgb="FF3F3F3F"/>
      </left>
      <bottom style="thin">
        <color rgb="FF3F3F3F"/>
      </bottom>
    </border>
    <border>
      <bottom style="thin">
        <color rgb="FF3F3F3F"/>
      </bottom>
    </border>
    <border>
      <right/>
      <bottom style="thin">
        <color rgb="FF3F3F3F"/>
      </bottom>
    </border>
    <border>
      <left style="thin">
        <color rgb="FF494429"/>
      </left>
      <right/>
      <bottom style="thin">
        <color rgb="FF494429"/>
      </bottom>
    </border>
    <border>
      <left style="thin">
        <color rgb="FFFF0000"/>
      </left>
      <bottom/>
    </border>
    <border>
      <right/>
      <bottom/>
    </border>
    <border>
      <left style="thin">
        <color/>
      </left>
      <right style="thin">
        <color/>
      </right>
      <bottom style="thin">
        <color/>
      </bottom>
    </border>
    <border>
      <left style="thin">
        <color/>
      </left>
      <bottom style="thin">
        <color/>
      </bottom>
    </border>
    <border>
      <left style="thin">
        <color rgb="FF494429"/>
      </left>
      <top style="thin">
        <color rgb="FF494429"/>
      </top>
      <bottom style="thin">
        <color rgb="FF494429"/>
      </bottom>
    </border>
    <border>
      <left style="thin">
        <color/>
      </left>
      <right style="thin">
        <color/>
      </right>
      <top style="thin">
        <color/>
      </top>
      <bottom style="thin">
        <color/>
      </bottom>
    </border>
    <border>
      <left style="thin">
        <color/>
      </left>
      <top style="thin">
        <color/>
      </top>
      <bottom style="thin">
        <color/>
      </bottom>
    </border>
    <border>
      <top style="thin">
        <color/>
      </top>
      <bottom style="thin">
        <color/>
      </bottom>
    </border>
    <border>
      <right/>
      <top style="thin">
        <color/>
      </top>
      <bottom style="thin">
        <color/>
      </bottom>
    </border>
    <border>
      <left style="thin">
        <color rgb="FF494429"/>
      </left>
      <right/>
      <top style="thin">
        <color rgb="FF494429"/>
      </top>
      <bottom style="thin">
        <color rgb="FF494429"/>
      </bottom>
    </border>
    <border>
      <right style="thin">
        <color/>
      </right>
      <top style="thin">
        <color/>
      </top>
      <bottom style="thin">
        <color/>
      </bottom>
    </border>
    <border>
      <left/>
      <right style="thin">
        <color/>
      </right>
      <top/>
      <bottom style="thin">
        <color/>
      </bottom>
    </border>
    <border>
      <left style="thin">
        <color/>
      </left>
      <right style="thin">
        <color/>
      </right>
      <top/>
      <bottom style="thin">
        <color/>
      </bottom>
    </border>
  </borders>
  <cellStyleXfs count="1">
    <xf borderId="0" fillId="0" fontId="0" numFmtId="0" applyAlignment="1" applyFont="1"/>
  </cellStyleXfs>
  <cellXfs count="11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top"/>
    </xf>
    <xf borderId="1" fillId="0" fontId="2" numFmtId="164" xfId="0" applyBorder="1" applyFont="1" applyNumberFormat="1"/>
    <xf borderId="1" fillId="0" fontId="3" numFmtId="164" xfId="0" applyBorder="1" applyFont="1" applyNumberFormat="1"/>
    <xf borderId="1" fillId="0" fontId="4" numFmtId="164" xfId="0" applyAlignment="1" applyBorder="1" applyFont="1" applyNumberFormat="1">
      <alignment horizontal="right" vertical="top"/>
    </xf>
    <xf borderId="1" fillId="0" fontId="5" numFmtId="0" xfId="0" applyBorder="1" applyFont="1"/>
    <xf borderId="1" fillId="0" fontId="6" numFmtId="0" xfId="0" applyAlignment="1" applyBorder="1" applyFont="1">
      <alignment horizontal="center"/>
    </xf>
    <xf borderId="1" fillId="0" fontId="4" numFmtId="0" xfId="0" applyAlignment="1" applyBorder="1" applyFont="1">
      <alignment horizontal="right" vertical="top"/>
    </xf>
    <xf borderId="0" fillId="0" fontId="5" numFmtId="0" xfId="0" applyFont="1"/>
    <xf borderId="0" fillId="0" fontId="5" numFmtId="1" xfId="0" applyFont="1" applyNumberFormat="1"/>
    <xf borderId="2" fillId="0" fontId="7" numFmtId="0" xfId="0" applyAlignment="1" applyBorder="1" applyFont="1">
      <alignment horizontal="left" shrinkToFit="0" vertical="top" wrapText="1"/>
    </xf>
    <xf borderId="3" fillId="0" fontId="8" numFmtId="0" xfId="0" applyBorder="1" applyFont="1"/>
    <xf borderId="4" fillId="0" fontId="8" numFmtId="0" xfId="0" applyBorder="1" applyFont="1"/>
    <xf borderId="1" fillId="0" fontId="5" numFmtId="0" xfId="0" applyAlignment="1" applyBorder="1" applyFont="1">
      <alignment horizontal="center"/>
    </xf>
    <xf borderId="5" fillId="2" fontId="3" numFmtId="164" xfId="0" applyAlignment="1" applyBorder="1" applyFill="1" applyFont="1" applyNumberFormat="1">
      <alignment horizontal="center" shrinkToFit="0" vertical="center" wrapText="1"/>
    </xf>
    <xf borderId="6" fillId="0" fontId="9" numFmtId="165" xfId="0" applyAlignment="1" applyBorder="1" applyFont="1" applyNumberFormat="1">
      <alignment horizontal="center" vertical="center"/>
    </xf>
    <xf borderId="7" fillId="2" fontId="3" numFmtId="164" xfId="0" applyAlignment="1" applyBorder="1" applyFont="1" applyNumberFormat="1">
      <alignment horizontal="center" shrinkToFit="0" vertical="center" wrapText="1"/>
    </xf>
    <xf borderId="6" fillId="0" fontId="9" numFmtId="10" xfId="0" applyAlignment="1" applyBorder="1" applyFont="1" applyNumberFormat="1">
      <alignment horizontal="center" vertical="center"/>
    </xf>
    <xf borderId="6" fillId="0" fontId="9" numFmtId="1" xfId="0" applyAlignment="1" applyBorder="1" applyFont="1" applyNumberFormat="1">
      <alignment horizontal="center" vertical="center"/>
    </xf>
    <xf borderId="1" fillId="0" fontId="10" numFmtId="0" xfId="0" applyAlignment="1" applyBorder="1" applyFont="1">
      <alignment horizontal="right" vertical="center"/>
    </xf>
    <xf borderId="1" fillId="0" fontId="11" numFmtId="0" xfId="0" applyBorder="1" applyFont="1"/>
    <xf borderId="1" fillId="0" fontId="10" numFmtId="166" xfId="0" applyAlignment="1" applyBorder="1" applyFont="1" applyNumberFormat="1">
      <alignment horizontal="left" vertical="center"/>
    </xf>
    <xf borderId="8" fillId="0" fontId="8" numFmtId="0" xfId="0" applyBorder="1" applyFont="1"/>
    <xf borderId="9" fillId="0" fontId="8" numFmtId="0" xfId="0" applyBorder="1" applyFont="1"/>
    <xf borderId="10" fillId="0" fontId="8" numFmtId="0" xfId="0" applyBorder="1" applyFont="1"/>
    <xf borderId="1" fillId="0" fontId="12" numFmtId="0" xfId="0" applyAlignment="1" applyBorder="1" applyFont="1">
      <alignment horizontal="right" vertical="center"/>
    </xf>
    <xf borderId="1" fillId="0" fontId="3" numFmtId="164" xfId="0" applyAlignment="1" applyBorder="1" applyFont="1" applyNumberFormat="1">
      <alignment horizontal="center"/>
    </xf>
    <xf borderId="1" fillId="0" fontId="6" numFmtId="167" xfId="0" applyAlignment="1" applyBorder="1" applyFont="1" applyNumberFormat="1">
      <alignment horizontal="center"/>
    </xf>
    <xf borderId="0" fillId="0" fontId="5" numFmtId="168" xfId="0" applyFont="1" applyNumberFormat="1"/>
    <xf borderId="11" fillId="3" fontId="3" numFmtId="0" xfId="0" applyAlignment="1" applyBorder="1" applyFill="1" applyFont="1">
      <alignment horizontal="center" vertical="center"/>
    </xf>
    <xf borderId="11" fillId="3" fontId="3" numFmtId="164" xfId="0" applyAlignment="1" applyBorder="1" applyFont="1" applyNumberFormat="1">
      <alignment horizontal="center" shrinkToFit="0" vertical="center" wrapText="1"/>
    </xf>
    <xf borderId="11" fillId="3" fontId="3" numFmtId="164" xfId="0" applyAlignment="1" applyBorder="1" applyFont="1" applyNumberFormat="1">
      <alignment horizontal="center" vertical="center"/>
    </xf>
    <xf borderId="12" fillId="3" fontId="3" numFmtId="164" xfId="0" applyAlignment="1" applyBorder="1" applyFont="1" applyNumberFormat="1">
      <alignment horizontal="center" vertical="center"/>
    </xf>
    <xf borderId="13" fillId="0" fontId="8" numFmtId="0" xfId="0" applyBorder="1" applyFont="1"/>
    <xf borderId="14" fillId="0" fontId="8" numFmtId="0" xfId="0" applyBorder="1" applyFont="1"/>
    <xf borderId="15" fillId="4" fontId="13" numFmtId="164" xfId="0" applyAlignment="1" applyBorder="1" applyFill="1" applyFont="1" applyNumberFormat="1">
      <alignment horizontal="center" shrinkToFit="0" vertical="center" wrapText="1"/>
    </xf>
    <xf borderId="6" fillId="5" fontId="13" numFmtId="0" xfId="0" applyAlignment="1" applyBorder="1" applyFill="1" applyFont="1">
      <alignment horizontal="center" shrinkToFit="0" vertical="center" wrapText="1"/>
    </xf>
    <xf borderId="16" fillId="0" fontId="14" numFmtId="0" xfId="0" applyBorder="1" applyFont="1"/>
    <xf borderId="17" fillId="0" fontId="4" numFmtId="0" xfId="0" applyAlignment="1" applyBorder="1" applyFont="1">
      <alignment horizontal="center" shrinkToFit="0" wrapText="1"/>
    </xf>
    <xf borderId="18" fillId="0" fontId="8" numFmtId="0" xfId="0" applyBorder="1" applyFont="1"/>
    <xf borderId="19" fillId="0" fontId="8" numFmtId="0" xfId="0" applyBorder="1" applyFont="1"/>
    <xf borderId="20" fillId="0" fontId="8" numFmtId="0" xfId="0" applyBorder="1" applyFont="1"/>
    <xf borderId="21" fillId="0" fontId="8" numFmtId="0" xfId="0" applyBorder="1" applyFont="1"/>
    <xf borderId="22" fillId="0" fontId="8" numFmtId="0" xfId="0" applyBorder="1" applyFont="1"/>
    <xf borderId="23" fillId="0" fontId="8" numFmtId="0" xfId="0" applyBorder="1" applyFont="1"/>
    <xf borderId="24" fillId="0" fontId="8" numFmtId="0" xfId="0" applyBorder="1" applyFont="1"/>
    <xf borderId="25" fillId="0" fontId="8" numFmtId="0" xfId="0" applyBorder="1" applyFont="1"/>
    <xf borderId="0" fillId="0" fontId="15" numFmtId="0" xfId="0" applyFont="1"/>
    <xf borderId="0" fillId="0" fontId="15" numFmtId="1" xfId="0" applyFont="1" applyNumberFormat="1"/>
    <xf borderId="26" fillId="0" fontId="2" numFmtId="0" xfId="0" applyAlignment="1" applyBorder="1" applyFont="1">
      <alignment horizontal="center"/>
    </xf>
    <xf borderId="26" fillId="0" fontId="3" numFmtId="164" xfId="0" applyAlignment="1" applyBorder="1" applyFont="1" applyNumberFormat="1">
      <alignment horizontal="center"/>
    </xf>
    <xf borderId="26" fillId="0" fontId="2" numFmtId="164" xfId="0" applyBorder="1" applyFont="1" applyNumberFormat="1"/>
    <xf borderId="26" fillId="0" fontId="2" numFmtId="0" xfId="0" applyAlignment="1" applyBorder="1" applyFont="1">
      <alignment vertical="center"/>
    </xf>
    <xf borderId="27" fillId="0" fontId="2" numFmtId="0" xfId="0" applyAlignment="1" applyBorder="1" applyFont="1">
      <alignment vertical="center"/>
    </xf>
    <xf borderId="28" fillId="0" fontId="16" numFmtId="0" xfId="0" applyAlignment="1" applyBorder="1" applyFont="1">
      <alignment horizontal="center"/>
    </xf>
    <xf borderId="16" fillId="0" fontId="17" numFmtId="0" xfId="0" applyAlignment="1" applyBorder="1" applyFont="1">
      <alignment horizontal="center"/>
    </xf>
    <xf borderId="16" fillId="0" fontId="5" numFmtId="0" xfId="0" applyBorder="1" applyFont="1"/>
    <xf borderId="16" fillId="0" fontId="6" numFmtId="0" xfId="0" applyAlignment="1" applyBorder="1" applyFont="1">
      <alignment horizontal="center"/>
    </xf>
    <xf borderId="1" fillId="6" fontId="14" numFmtId="0" xfId="0" applyBorder="1" applyFill="1" applyFont="1"/>
    <xf borderId="1" fillId="6" fontId="14" numFmtId="1" xfId="0" applyBorder="1" applyFont="1" applyNumberFormat="1"/>
    <xf borderId="1" fillId="6" fontId="14" numFmtId="165" xfId="0" applyBorder="1" applyFont="1" applyNumberFormat="1"/>
    <xf borderId="29" fillId="2" fontId="18" numFmtId="0" xfId="0" applyAlignment="1" applyBorder="1" applyFont="1">
      <alignment horizontal="center"/>
    </xf>
    <xf borderId="29" fillId="2" fontId="19" numFmtId="169" xfId="0" applyBorder="1" applyFont="1" applyNumberFormat="1"/>
    <xf borderId="30" fillId="2" fontId="18" numFmtId="170" xfId="0" applyBorder="1" applyFont="1" applyNumberFormat="1"/>
    <xf borderId="31" fillId="0" fontId="8" numFmtId="0" xfId="0" applyBorder="1" applyFont="1"/>
    <xf borderId="32" fillId="0" fontId="8" numFmtId="0" xfId="0" applyBorder="1" applyFont="1"/>
    <xf borderId="33" fillId="7" fontId="20" numFmtId="10" xfId="0" applyAlignment="1" applyBorder="1" applyFill="1" applyFont="1" applyNumberFormat="1">
      <alignment horizontal="center"/>
    </xf>
    <xf borderId="16" fillId="0" fontId="20" numFmtId="169" xfId="0" applyAlignment="1" applyBorder="1" applyFont="1" applyNumberFormat="1">
      <alignment horizontal="center"/>
    </xf>
    <xf borderId="16" fillId="0" fontId="21" numFmtId="0" xfId="0" applyAlignment="1" applyBorder="1" applyFont="1">
      <alignment horizontal="center"/>
    </xf>
    <xf borderId="1" fillId="0" fontId="22" numFmtId="0" xfId="0" applyAlignment="1" applyBorder="1" applyFont="1">
      <alignment horizontal="center"/>
    </xf>
    <xf borderId="0" fillId="0" fontId="11" numFmtId="0" xfId="0" applyFont="1"/>
    <xf borderId="0" fillId="0" fontId="11" numFmtId="1" xfId="0" applyFont="1" applyNumberFormat="1"/>
    <xf borderId="0" fillId="0" fontId="11" numFmtId="10" xfId="0" applyFont="1" applyNumberFormat="1"/>
    <xf borderId="0" fillId="0" fontId="11" numFmtId="165" xfId="0" applyFont="1" applyNumberFormat="1"/>
    <xf borderId="29" fillId="2" fontId="19" numFmtId="170" xfId="0" applyBorder="1" applyFont="1" applyNumberFormat="1"/>
    <xf borderId="1" fillId="0" fontId="22" numFmtId="0" xfId="0" applyAlignment="1" applyBorder="1" applyFont="1">
      <alignment horizontal="right"/>
    </xf>
    <xf borderId="16" fillId="0" fontId="11" numFmtId="0" xfId="0" applyBorder="1" applyFont="1"/>
    <xf borderId="29" fillId="2" fontId="18" numFmtId="0" xfId="0" applyAlignment="1" applyBorder="1" applyFont="1">
      <alignment horizontal="center" vertical="center"/>
    </xf>
    <xf borderId="29" fillId="2" fontId="18" numFmtId="164" xfId="0" applyAlignment="1" applyBorder="1" applyFont="1" applyNumberFormat="1">
      <alignment vertical="center"/>
    </xf>
    <xf borderId="29" fillId="2" fontId="18" numFmtId="165" xfId="0" applyAlignment="1" applyBorder="1" applyFont="1" applyNumberFormat="1">
      <alignment horizontal="right" vertical="center"/>
    </xf>
    <xf borderId="29" fillId="2" fontId="18" numFmtId="165" xfId="0" applyAlignment="1" applyBorder="1" applyFont="1" applyNumberFormat="1">
      <alignment vertical="center"/>
    </xf>
    <xf borderId="30" fillId="2" fontId="18" numFmtId="166" xfId="0" applyAlignment="1" applyBorder="1" applyFont="1" applyNumberFormat="1">
      <alignment horizontal="right" vertical="center"/>
    </xf>
    <xf borderId="34" fillId="0" fontId="8" numFmtId="0" xfId="0" applyBorder="1" applyFont="1"/>
    <xf borderId="35" fillId="2" fontId="18" numFmtId="166" xfId="0" applyAlignment="1" applyBorder="1" applyFont="1" applyNumberFormat="1">
      <alignment horizontal="right" vertical="center"/>
    </xf>
    <xf borderId="36" fillId="2" fontId="23" numFmtId="171" xfId="0" applyAlignment="1" applyBorder="1" applyFont="1" applyNumberFormat="1">
      <alignment horizontal="center" vertical="center"/>
    </xf>
    <xf borderId="0" fillId="0" fontId="11" numFmtId="0" xfId="0" applyAlignment="1" applyFont="1">
      <alignment vertical="center"/>
    </xf>
    <xf borderId="0" fillId="0" fontId="21" numFmtId="0" xfId="0" applyAlignment="1" applyFont="1">
      <alignment horizontal="center" vertical="center"/>
    </xf>
    <xf borderId="1" fillId="0" fontId="4" numFmtId="164" xfId="0" applyAlignment="1" applyBorder="1" applyFont="1" applyNumberFormat="1">
      <alignment horizontal="right"/>
    </xf>
    <xf borderId="1" fillId="0" fontId="11" numFmtId="0" xfId="0" applyAlignment="1" applyBorder="1" applyFont="1">
      <alignment vertical="center"/>
    </xf>
    <xf borderId="0" fillId="0" fontId="11" numFmtId="1" xfId="0" applyAlignment="1" applyFont="1" applyNumberFormat="1">
      <alignment vertical="center"/>
    </xf>
    <xf borderId="1" fillId="0" fontId="2" numFmtId="0" xfId="0" applyBorder="1" applyFont="1"/>
    <xf borderId="1" fillId="0" fontId="5" numFmtId="164" xfId="0" applyAlignment="1" applyBorder="1" applyFont="1" applyNumberFormat="1">
      <alignment horizontal="center"/>
    </xf>
    <xf borderId="0" fillId="0" fontId="2" numFmtId="0" xfId="0" applyFont="1"/>
    <xf borderId="0" fillId="0" fontId="2" numFmtId="164" xfId="0" applyFont="1" applyNumberFormat="1"/>
    <xf borderId="0" fillId="0" fontId="3" numFmtId="164" xfId="0" applyFont="1" applyNumberFormat="1"/>
    <xf borderId="0" fillId="0" fontId="5" numFmtId="164" xfId="0" applyAlignment="1" applyFont="1" applyNumberFormat="1">
      <alignment horizontal="center"/>
    </xf>
    <xf borderId="0" fillId="0" fontId="6" numFmtId="0" xfId="0" applyAlignment="1" applyFont="1">
      <alignment horizontal="center"/>
    </xf>
    <xf borderId="0" fillId="0" fontId="5" numFmtId="172" xfId="0" applyFont="1" applyNumberFormat="1"/>
    <xf borderId="6" fillId="0" fontId="9" numFmtId="173" xfId="0" applyAlignment="1" applyBorder="1" applyFont="1" applyNumberFormat="1">
      <alignment horizontal="center" vertical="center"/>
    </xf>
    <xf borderId="1" fillId="0" fontId="10" numFmtId="172" xfId="0" applyAlignment="1" applyBorder="1" applyFont="1" applyNumberFormat="1">
      <alignment horizontal="left" vertical="center"/>
    </xf>
    <xf borderId="0" fillId="0" fontId="15" numFmtId="172" xfId="0" applyFont="1" applyNumberFormat="1"/>
    <xf borderId="1" fillId="6" fontId="14" numFmtId="172" xfId="0" applyBorder="1" applyFont="1" applyNumberFormat="1"/>
    <xf borderId="29" fillId="2" fontId="19" numFmtId="172" xfId="0" applyBorder="1" applyFont="1" applyNumberFormat="1"/>
    <xf borderId="30" fillId="2" fontId="18" numFmtId="172" xfId="0" applyBorder="1" applyFont="1" applyNumberFormat="1"/>
    <xf borderId="16" fillId="0" fontId="20" numFmtId="172" xfId="0" applyAlignment="1" applyBorder="1" applyFont="1" applyNumberFormat="1">
      <alignment horizontal="center"/>
    </xf>
    <xf borderId="0" fillId="0" fontId="11" numFmtId="172" xfId="0" applyFont="1" applyNumberFormat="1"/>
    <xf borderId="29" fillId="2" fontId="18" numFmtId="172" xfId="0" applyAlignment="1" applyBorder="1" applyFont="1" applyNumberFormat="1">
      <alignment vertical="center"/>
    </xf>
    <xf borderId="29" fillId="2" fontId="18" numFmtId="172" xfId="0" applyAlignment="1" applyBorder="1" applyFont="1" applyNumberFormat="1">
      <alignment horizontal="right" vertical="center"/>
    </xf>
    <xf borderId="30" fillId="2" fontId="18" numFmtId="172" xfId="0" applyAlignment="1" applyBorder="1" applyFont="1" applyNumberFormat="1">
      <alignment horizontal="right" vertical="center"/>
    </xf>
    <xf borderId="36" fillId="2" fontId="23" numFmtId="172" xfId="0" applyAlignment="1" applyBorder="1" applyFont="1" applyNumberFormat="1">
      <alignment horizontal="center" vertical="center"/>
    </xf>
    <xf borderId="0" fillId="0" fontId="11" numFmtId="172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11</xdr:col>
      <xdr:colOff>152400</xdr:colOff>
      <xdr:row>0</xdr:row>
      <xdr:rowOff>38100</xdr:rowOff>
    </xdr:from>
    <xdr:ext cx="1514475" cy="5905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11</xdr:col>
      <xdr:colOff>66675</xdr:colOff>
      <xdr:row>0</xdr:row>
      <xdr:rowOff>95250</xdr:rowOff>
    </xdr:from>
    <xdr:ext cx="1476375" cy="581025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7.0" ySplit="8.0" topLeftCell="H9" activePane="bottomRight" state="frozen"/>
      <selection activeCell="H1" sqref="H1" pane="topRight"/>
      <selection activeCell="A9" sqref="A9" pane="bottomLeft"/>
      <selection activeCell="H9" sqref="H9" pane="bottomRight"/>
    </sheetView>
  </sheetViews>
  <sheetFormatPr customHeight="1" defaultColWidth="14.43" defaultRowHeight="15.0"/>
  <cols>
    <col customWidth="1" min="1" max="1" width="9.43"/>
    <col customWidth="1" min="2" max="2" width="18.43"/>
    <col customWidth="1" min="3" max="3" width="13.86"/>
    <col customWidth="1" min="4" max="4" width="16.29"/>
    <col customWidth="1" min="5" max="5" width="10.14"/>
    <col customWidth="1" min="6" max="6" width="5.43"/>
    <col customWidth="1" min="7" max="7" width="5.0"/>
    <col customWidth="1" min="8" max="8" width="10.86"/>
    <col customWidth="1" min="9" max="9" width="18.14"/>
    <col customWidth="1" hidden="1" min="10" max="10" width="4.0"/>
    <col customWidth="1" min="11" max="11" width="14.43"/>
    <col customWidth="1" min="12" max="12" width="25.43"/>
    <col customWidth="1" hidden="1" min="13" max="13" width="8.71"/>
    <col customWidth="1" hidden="1" min="14" max="14" width="9.14"/>
    <col customWidth="1" hidden="1" min="15" max="15" width="6.86"/>
    <col customWidth="1" hidden="1" min="16" max="17" width="9.14"/>
    <col customWidth="1" hidden="1" min="18" max="18" width="7.86"/>
    <col customWidth="1" hidden="1" min="19" max="19" width="19.43"/>
    <col customWidth="1" hidden="1" min="20" max="20" width="9.14"/>
    <col customWidth="1" min="21" max="30" width="9.14"/>
  </cols>
  <sheetData>
    <row r="1" ht="30.75" customHeight="1">
      <c r="A1" s="1" t="s">
        <v>0</v>
      </c>
      <c r="B1" s="2"/>
      <c r="C1" s="2"/>
      <c r="D1" s="2"/>
      <c r="E1" s="2"/>
      <c r="F1" s="3"/>
      <c r="G1" s="4"/>
      <c r="H1" s="5"/>
      <c r="I1" s="5"/>
      <c r="J1" s="5"/>
      <c r="K1" s="6"/>
      <c r="L1" s="4"/>
      <c r="M1" s="7"/>
      <c r="N1" s="8"/>
      <c r="O1" s="8"/>
      <c r="P1" s="9"/>
      <c r="Q1" s="8"/>
      <c r="R1" s="8"/>
      <c r="S1" s="8"/>
      <c r="T1" s="9"/>
      <c r="U1" s="5"/>
      <c r="V1" s="5"/>
      <c r="W1" s="5"/>
      <c r="X1" s="5"/>
      <c r="Y1" s="5"/>
      <c r="Z1" s="5"/>
      <c r="AA1" s="5"/>
      <c r="AB1" s="5"/>
      <c r="AC1" s="5"/>
      <c r="AD1" s="5"/>
    </row>
    <row r="2" ht="27.0" customHeight="1">
      <c r="A2" s="10" t="s">
        <v>1</v>
      </c>
      <c r="B2" s="11"/>
      <c r="C2" s="11"/>
      <c r="D2" s="11"/>
      <c r="E2" s="11"/>
      <c r="F2" s="11"/>
      <c r="G2" s="12"/>
      <c r="H2" s="5"/>
      <c r="I2" s="5"/>
      <c r="J2" s="5"/>
      <c r="K2" s="6"/>
      <c r="L2" s="13"/>
      <c r="M2" s="7"/>
      <c r="N2" s="8"/>
      <c r="O2" s="8"/>
      <c r="P2" s="9"/>
      <c r="Q2" s="8"/>
      <c r="R2" s="8"/>
      <c r="S2" s="8"/>
      <c r="T2" s="9"/>
      <c r="U2" s="5"/>
      <c r="V2" s="5"/>
      <c r="W2" s="5"/>
      <c r="X2" s="5"/>
      <c r="Y2" s="5"/>
      <c r="Z2" s="5"/>
      <c r="AA2" s="5"/>
      <c r="AB2" s="5"/>
      <c r="AC2" s="5"/>
      <c r="AD2" s="5"/>
    </row>
    <row r="3" ht="12.75" customHeight="1">
      <c r="A3" s="14" t="s">
        <v>2</v>
      </c>
      <c r="B3" s="15">
        <v>5000000.0</v>
      </c>
      <c r="C3" s="16" t="s">
        <v>3</v>
      </c>
      <c r="D3" s="17">
        <v>0.19</v>
      </c>
      <c r="E3" s="16" t="s">
        <v>4</v>
      </c>
      <c r="F3" s="18">
        <v>30.0</v>
      </c>
      <c r="G3" s="16" t="s">
        <v>5</v>
      </c>
      <c r="H3" s="5"/>
      <c r="I3" s="19" t="s">
        <v>6</v>
      </c>
      <c r="J3" s="20"/>
      <c r="K3" s="21" t="str">
        <f>C369</f>
        <v>23,600,064.86 р.</v>
      </c>
      <c r="L3" s="13"/>
      <c r="N3" s="8"/>
      <c r="O3" s="8"/>
      <c r="P3" s="9"/>
      <c r="Q3" s="8" t="s">
        <v>7</v>
      </c>
      <c r="R3" s="8" t="s">
        <v>8</v>
      </c>
      <c r="S3" s="8"/>
      <c r="T3" s="9"/>
      <c r="U3" s="5"/>
      <c r="V3" s="5"/>
      <c r="W3" s="5"/>
      <c r="X3" s="5"/>
      <c r="Y3" s="5"/>
      <c r="Z3" s="5"/>
      <c r="AA3" s="5"/>
      <c r="AB3" s="5"/>
      <c r="AC3" s="5"/>
      <c r="AD3" s="5"/>
    </row>
    <row r="4" ht="24.75" customHeight="1">
      <c r="A4" s="22"/>
      <c r="B4" s="23"/>
      <c r="C4" s="24"/>
      <c r="D4" s="23"/>
      <c r="E4" s="24"/>
      <c r="F4" s="23"/>
      <c r="G4" s="24"/>
      <c r="H4" s="5"/>
      <c r="I4" s="19" t="s">
        <v>9</v>
      </c>
      <c r="J4" s="20"/>
      <c r="K4" s="21" t="str">
        <f>I369</f>
        <v>0.00 р.</v>
      </c>
      <c r="L4" s="13"/>
      <c r="M4" s="25"/>
      <c r="N4" s="8"/>
      <c r="O4" s="8"/>
      <c r="P4" s="8"/>
      <c r="Q4" s="8" t="s">
        <v>10</v>
      </c>
      <c r="R4" s="8" t="s">
        <v>11</v>
      </c>
      <c r="S4" s="8"/>
      <c r="T4" s="9"/>
      <c r="U4" s="5"/>
      <c r="V4" s="5"/>
      <c r="W4" s="5"/>
      <c r="X4" s="5"/>
      <c r="Y4" s="5"/>
      <c r="Z4" s="5"/>
      <c r="AA4" s="5"/>
      <c r="AB4" s="5"/>
      <c r="AC4" s="5"/>
      <c r="AD4" s="5"/>
    </row>
    <row r="5" ht="12.75" hidden="1" customHeight="1">
      <c r="A5" s="26"/>
      <c r="B5" s="26"/>
      <c r="C5" s="26"/>
      <c r="D5" s="26"/>
      <c r="E5" s="26"/>
      <c r="F5" s="26"/>
      <c r="G5" s="26"/>
      <c r="H5" s="5"/>
      <c r="I5" s="5"/>
      <c r="J5" s="5"/>
      <c r="K5" s="27"/>
      <c r="L5" s="13"/>
      <c r="M5" s="5"/>
      <c r="N5" s="28"/>
      <c r="O5" s="8"/>
      <c r="P5" s="9"/>
      <c r="Q5" s="8" t="s">
        <v>12</v>
      </c>
      <c r="R5" s="8"/>
      <c r="S5" s="8"/>
      <c r="T5" s="9"/>
      <c r="U5" s="5"/>
      <c r="V5" s="5"/>
      <c r="W5" s="5"/>
      <c r="X5" s="5"/>
      <c r="Y5" s="5"/>
      <c r="Z5" s="5"/>
      <c r="AA5" s="5"/>
      <c r="AB5" s="5"/>
      <c r="AC5" s="5"/>
      <c r="AD5" s="5"/>
    </row>
    <row r="6" ht="15.75" customHeight="1">
      <c r="A6" s="29" t="s">
        <v>13</v>
      </c>
      <c r="B6" s="30" t="s">
        <v>14</v>
      </c>
      <c r="C6" s="31" t="s">
        <v>15</v>
      </c>
      <c r="D6" s="30" t="s">
        <v>16</v>
      </c>
      <c r="E6" s="32" t="s">
        <v>17</v>
      </c>
      <c r="F6" s="33"/>
      <c r="G6" s="34"/>
      <c r="H6" s="35" t="s">
        <v>18</v>
      </c>
      <c r="I6" s="36" t="s">
        <v>19</v>
      </c>
      <c r="J6" s="37"/>
      <c r="K6" s="36" t="s">
        <v>20</v>
      </c>
      <c r="L6" s="38"/>
      <c r="M6" s="39"/>
      <c r="N6" s="8"/>
      <c r="O6" s="8"/>
      <c r="P6" s="9"/>
      <c r="Q6" s="8"/>
      <c r="R6" s="8"/>
      <c r="S6" s="8"/>
      <c r="T6" s="9"/>
      <c r="U6" s="5"/>
      <c r="V6" s="5"/>
      <c r="W6" s="5"/>
      <c r="X6" s="5"/>
      <c r="Y6" s="5"/>
      <c r="Z6" s="5"/>
      <c r="AA6" s="5"/>
      <c r="AB6" s="5"/>
      <c r="AC6" s="5"/>
      <c r="AD6" s="5"/>
    </row>
    <row r="7" ht="26.25" customHeight="1">
      <c r="A7" s="40"/>
      <c r="B7" s="40"/>
      <c r="C7" s="40"/>
      <c r="D7" s="40"/>
      <c r="E7" s="41"/>
      <c r="F7" s="42"/>
      <c r="G7" s="43"/>
      <c r="H7" s="44"/>
      <c r="I7" s="23"/>
      <c r="J7" s="37"/>
      <c r="K7" s="23"/>
      <c r="L7" s="45"/>
      <c r="M7" s="46"/>
      <c r="N7" s="47"/>
      <c r="O7" s="47"/>
      <c r="P7" s="48"/>
      <c r="Q7" s="47"/>
      <c r="R7" s="47"/>
      <c r="S7" s="47"/>
      <c r="T7" s="48"/>
      <c r="U7" s="5"/>
      <c r="V7" s="5"/>
      <c r="W7" s="5"/>
      <c r="X7" s="5"/>
      <c r="Y7" s="5"/>
      <c r="Z7" s="5"/>
      <c r="AA7" s="5"/>
      <c r="AB7" s="5"/>
      <c r="AC7" s="5"/>
      <c r="AD7" s="5"/>
    </row>
    <row r="8" ht="13.5" hidden="1" customHeight="1">
      <c r="A8" s="49">
        <v>0.0</v>
      </c>
      <c r="B8" s="50"/>
      <c r="C8" s="51"/>
      <c r="D8" s="51"/>
      <c r="E8" s="52"/>
      <c r="F8" s="52"/>
      <c r="G8" s="53"/>
      <c r="H8" s="54"/>
      <c r="I8" s="55"/>
      <c r="J8" s="56"/>
      <c r="K8" s="57"/>
      <c r="L8" s="13"/>
      <c r="M8" s="5"/>
      <c r="N8" s="58">
        <v>2.0</v>
      </c>
      <c r="O8" s="58">
        <v>2.0</v>
      </c>
      <c r="P8" s="59"/>
      <c r="Q8" s="58"/>
      <c r="R8" s="8"/>
      <c r="S8" s="60" t="str">
        <f>B3</f>
        <v>  5,000,000.00р. </v>
      </c>
      <c r="T8" s="59" t="str">
        <f>P9</f>
        <v>360</v>
      </c>
      <c r="U8" s="5"/>
      <c r="V8" s="5"/>
      <c r="W8" s="5"/>
      <c r="X8" s="5"/>
      <c r="Y8" s="5"/>
      <c r="Z8" s="5"/>
      <c r="AA8" s="5"/>
      <c r="AB8" s="5"/>
      <c r="AC8" s="5"/>
      <c r="AD8" s="5"/>
    </row>
    <row r="9" ht="12.75" customHeight="1">
      <c r="A9" s="61">
        <v>1.0</v>
      </c>
      <c r="B9" s="62" t="str">
        <f>B3</f>
        <v>5,000,000.00р.</v>
      </c>
      <c r="C9" s="62" t="str">
        <f t="shared" ref="C9:C368" si="1">B9*Q9</f>
        <v>79,166.67р.</v>
      </c>
      <c r="D9" s="62" t="str">
        <f>IF(G9=0,E9-C9,G9-C9)</f>
        <v>277.96р.</v>
      </c>
      <c r="E9" s="63" t="str">
        <f>IF(O9=1,B9*(Q9/(1-(1+Q9)^-(P9-0))),S9*(Q9/(1-(1+Q9)^-(T9-0))))</f>
        <v>79,444.62р.</v>
      </c>
      <c r="F9" s="64"/>
      <c r="G9" s="65"/>
      <c r="H9" s="66"/>
      <c r="I9" s="67"/>
      <c r="J9" s="67"/>
      <c r="K9" s="68"/>
      <c r="L9" s="69" t="str">
        <f t="shared" ref="L9:L246" si="2">IF(K9=$Q$5,CONCATENATE($Q$3,INT(P9-P10)," ",$R$3),IF(K9=$Q$4,CONCATENATE($Q$3,INT(E9-E10)," ",$R$4),""))</f>
        <v/>
      </c>
      <c r="M9" s="5"/>
      <c r="N9" s="70" t="str">
        <f t="shared" ref="N9:N368" si="3">IF(K9="",0,IF(K9=$Q$4,1,2))</f>
        <v>0</v>
      </c>
      <c r="O9" s="70" t="str">
        <f t="shared" ref="O9:O368" si="4">IF(AND(((N8+O8)&gt;1),N8&lt;&gt;1),2,1)</f>
        <v>2</v>
      </c>
      <c r="P9" s="71" t="str">
        <f>F3*12</f>
        <v>360</v>
      </c>
      <c r="Q9" s="72" t="str">
        <f>D3/12</f>
        <v>1.58%</v>
      </c>
      <c r="R9" s="70"/>
      <c r="S9" s="73" t="str">
        <f t="shared" ref="S9:S368" si="5">IF(OR(K8=$Q$5,H8&gt;0),B9,S8)</f>
        <v>  5,000,000.00р. </v>
      </c>
      <c r="T9" s="71" t="str">
        <f t="shared" ref="T9:T368" si="6">IF(OR(K8=$Q$5,H8&gt;0),P9,T8)</f>
        <v>360</v>
      </c>
      <c r="U9" s="20"/>
      <c r="V9" s="20"/>
      <c r="W9" s="20"/>
      <c r="X9" s="20"/>
      <c r="Y9" s="20"/>
      <c r="Z9" s="20"/>
      <c r="AA9" s="20"/>
      <c r="AB9" s="20"/>
      <c r="AC9" s="20"/>
      <c r="AD9" s="20"/>
    </row>
    <row r="10" ht="12.75" customHeight="1">
      <c r="A10" s="61" t="str">
        <f t="shared" ref="A10:A368" si="7">A9+1</f>
        <v>2</v>
      </c>
      <c r="B10" s="74" t="str">
        <f t="shared" ref="B10:B368" si="8">IF(OR(B9&lt;0,B9&lt;E9),0,(IF(I9=0,B9-D9,B9-I9-D9)))</f>
        <v>4,999,722.04р.</v>
      </c>
      <c r="C10" s="62" t="str">
        <f t="shared" si="1"/>
        <v>79,162.27р.</v>
      </c>
      <c r="D10" s="74" t="str">
        <f t="shared" ref="D10:D368" si="9">IF(B10&lt;=D9,B10,E10-C10)</f>
        <v>282.36р.</v>
      </c>
      <c r="E10" s="63" t="str">
        <f t="shared" ref="E10:E368" si="10">IF(B10&lt;=D9,B10+C10,IF(O10=1,B10*(Q10/(1-(1+Q10)^-(P10-0))),S10*(Q10/(1-(1+Q10)^-(T10-0)))))</f>
        <v>79,444.62р.</v>
      </c>
      <c r="F10" s="64"/>
      <c r="G10" s="65"/>
      <c r="H10" s="66"/>
      <c r="I10" s="67"/>
      <c r="J10" s="67"/>
      <c r="K10" s="68"/>
      <c r="L10" s="69" t="str">
        <f t="shared" si="2"/>
        <v/>
      </c>
      <c r="M10" s="5"/>
      <c r="N10" s="70" t="str">
        <f t="shared" si="3"/>
        <v>0</v>
      </c>
      <c r="O10" s="70" t="str">
        <f t="shared" si="4"/>
        <v>2</v>
      </c>
      <c r="P10" s="71" t="str">
        <f t="shared" ref="P10:P368" si="11">IF(K9=$Q$5,LOG(E9/(E9-Q10*B10),1+Q10),P9-1)</f>
        <v>359</v>
      </c>
      <c r="Q10" s="72" t="str">
        <f t="shared" ref="Q10:Q368" si="12">IF(H9=0,Q9,H9/12)</f>
        <v>1.58%</v>
      </c>
      <c r="R10" s="70"/>
      <c r="S10" s="73" t="str">
        <f t="shared" si="5"/>
        <v>  5,000,000.00р. </v>
      </c>
      <c r="T10" s="71" t="str">
        <f t="shared" si="6"/>
        <v>360</v>
      </c>
      <c r="U10" s="20"/>
      <c r="V10" s="20"/>
      <c r="W10" s="20"/>
      <c r="X10" s="20"/>
      <c r="Y10" s="20"/>
      <c r="Z10" s="20"/>
      <c r="AA10" s="20"/>
      <c r="AB10" s="20"/>
      <c r="AC10" s="20"/>
      <c r="AD10" s="20"/>
    </row>
    <row r="11" ht="12.75" customHeight="1">
      <c r="A11" s="61" t="str">
        <f t="shared" si="7"/>
        <v>3</v>
      </c>
      <c r="B11" s="74" t="str">
        <f t="shared" si="8"/>
        <v>4,999,439.68р.</v>
      </c>
      <c r="C11" s="62" t="str">
        <f t="shared" si="1"/>
        <v>79,157.79р.</v>
      </c>
      <c r="D11" s="74" t="str">
        <f t="shared" si="9"/>
        <v>286.83р.</v>
      </c>
      <c r="E11" s="63" t="str">
        <f t="shared" si="10"/>
        <v>79,444.62р.</v>
      </c>
      <c r="F11" s="64"/>
      <c r="G11" s="65"/>
      <c r="H11" s="66"/>
      <c r="I11" s="67"/>
      <c r="J11" s="67"/>
      <c r="K11" s="68"/>
      <c r="L11" s="69" t="str">
        <f t="shared" si="2"/>
        <v/>
      </c>
      <c r="M11" s="5"/>
      <c r="N11" s="70" t="str">
        <f t="shared" si="3"/>
        <v>0</v>
      </c>
      <c r="O11" s="70" t="str">
        <f t="shared" si="4"/>
        <v>2</v>
      </c>
      <c r="P11" s="71" t="str">
        <f t="shared" si="11"/>
        <v>358</v>
      </c>
      <c r="Q11" s="72" t="str">
        <f t="shared" si="12"/>
        <v>1.58%</v>
      </c>
      <c r="R11" s="70"/>
      <c r="S11" s="73" t="str">
        <f t="shared" si="5"/>
        <v>  5,000,000.00р. </v>
      </c>
      <c r="T11" s="71" t="str">
        <f t="shared" si="6"/>
        <v>360</v>
      </c>
      <c r="U11" s="20"/>
      <c r="V11" s="20"/>
      <c r="W11" s="20"/>
      <c r="X11" s="20"/>
      <c r="Y11" s="20"/>
      <c r="Z11" s="20"/>
      <c r="AA11" s="20"/>
      <c r="AB11" s="20"/>
      <c r="AC11" s="20"/>
      <c r="AD11" s="20"/>
    </row>
    <row r="12" ht="12.75" customHeight="1">
      <c r="A12" s="61" t="str">
        <f t="shared" si="7"/>
        <v>4</v>
      </c>
      <c r="B12" s="74" t="str">
        <f t="shared" si="8"/>
        <v>4,999,152.85р.</v>
      </c>
      <c r="C12" s="74" t="str">
        <f t="shared" si="1"/>
        <v>79,153.25р.</v>
      </c>
      <c r="D12" s="74" t="str">
        <f t="shared" si="9"/>
        <v>291.37р.</v>
      </c>
      <c r="E12" s="63" t="str">
        <f t="shared" si="10"/>
        <v>79,444.62р.</v>
      </c>
      <c r="F12" s="64"/>
      <c r="G12" s="65"/>
      <c r="H12" s="66"/>
      <c r="I12" s="67"/>
      <c r="J12" s="67"/>
      <c r="K12" s="68"/>
      <c r="L12" s="69" t="str">
        <f t="shared" si="2"/>
        <v/>
      </c>
      <c r="M12" s="5"/>
      <c r="N12" s="70" t="str">
        <f t="shared" si="3"/>
        <v>0</v>
      </c>
      <c r="O12" s="70" t="str">
        <f t="shared" si="4"/>
        <v>2</v>
      </c>
      <c r="P12" s="71" t="str">
        <f t="shared" si="11"/>
        <v>357</v>
      </c>
      <c r="Q12" s="72" t="str">
        <f t="shared" si="12"/>
        <v>1.58%</v>
      </c>
      <c r="R12" s="70"/>
      <c r="S12" s="73" t="str">
        <f t="shared" si="5"/>
        <v>  5,000,000.00р. </v>
      </c>
      <c r="T12" s="71" t="str">
        <f t="shared" si="6"/>
        <v>360</v>
      </c>
      <c r="U12" s="20"/>
      <c r="V12" s="20"/>
      <c r="W12" s="20"/>
      <c r="X12" s="20"/>
      <c r="Y12" s="20"/>
      <c r="Z12" s="20"/>
      <c r="AA12" s="20"/>
      <c r="AB12" s="20"/>
      <c r="AC12" s="20"/>
      <c r="AD12" s="20"/>
    </row>
    <row r="13" ht="12.75" customHeight="1">
      <c r="A13" s="61" t="str">
        <f t="shared" si="7"/>
        <v>5</v>
      </c>
      <c r="B13" s="74" t="str">
        <f t="shared" si="8"/>
        <v>4,998,861.48р.</v>
      </c>
      <c r="C13" s="74" t="str">
        <f t="shared" si="1"/>
        <v>79,148.64р.</v>
      </c>
      <c r="D13" s="74" t="str">
        <f t="shared" si="9"/>
        <v>295.98р.</v>
      </c>
      <c r="E13" s="63" t="str">
        <f t="shared" si="10"/>
        <v>79,444.62р.</v>
      </c>
      <c r="F13" s="64"/>
      <c r="G13" s="65"/>
      <c r="H13" s="66"/>
      <c r="I13" s="67"/>
      <c r="J13" s="67"/>
      <c r="K13" s="68"/>
      <c r="L13" s="69" t="str">
        <f t="shared" si="2"/>
        <v/>
      </c>
      <c r="M13" s="5"/>
      <c r="N13" s="70" t="str">
        <f t="shared" si="3"/>
        <v>0</v>
      </c>
      <c r="O13" s="70" t="str">
        <f t="shared" si="4"/>
        <v>2</v>
      </c>
      <c r="P13" s="71" t="str">
        <f t="shared" si="11"/>
        <v>356</v>
      </c>
      <c r="Q13" s="72" t="str">
        <f t="shared" si="12"/>
        <v>1.58%</v>
      </c>
      <c r="R13" s="70"/>
      <c r="S13" s="73" t="str">
        <f t="shared" si="5"/>
        <v>  5,000,000.00р. </v>
      </c>
      <c r="T13" s="71" t="str">
        <f t="shared" si="6"/>
        <v>360</v>
      </c>
      <c r="U13" s="20"/>
      <c r="V13" s="20"/>
      <c r="W13" s="20"/>
      <c r="X13" s="20"/>
      <c r="Y13" s="20"/>
      <c r="Z13" s="20"/>
      <c r="AA13" s="20"/>
      <c r="AB13" s="20"/>
      <c r="AC13" s="20"/>
      <c r="AD13" s="20"/>
    </row>
    <row r="14" ht="12.75" customHeight="1">
      <c r="A14" s="61" t="str">
        <f t="shared" si="7"/>
        <v>6</v>
      </c>
      <c r="B14" s="74" t="str">
        <f t="shared" si="8"/>
        <v>4,998,565.50р.</v>
      </c>
      <c r="C14" s="74" t="str">
        <f t="shared" si="1"/>
        <v>79,143.95р.</v>
      </c>
      <c r="D14" s="74" t="str">
        <f t="shared" si="9"/>
        <v>300.67р.</v>
      </c>
      <c r="E14" s="63" t="str">
        <f t="shared" si="10"/>
        <v>79,444.62р.</v>
      </c>
      <c r="F14" s="64"/>
      <c r="G14" s="65"/>
      <c r="H14" s="66"/>
      <c r="I14" s="67"/>
      <c r="J14" s="67"/>
      <c r="K14" s="68"/>
      <c r="L14" s="69" t="str">
        <f t="shared" si="2"/>
        <v/>
      </c>
      <c r="M14" s="5"/>
      <c r="N14" s="70" t="str">
        <f t="shared" si="3"/>
        <v>0</v>
      </c>
      <c r="O14" s="70" t="str">
        <f t="shared" si="4"/>
        <v>2</v>
      </c>
      <c r="P14" s="71" t="str">
        <f t="shared" si="11"/>
        <v>355</v>
      </c>
      <c r="Q14" s="72" t="str">
        <f t="shared" si="12"/>
        <v>1.58%</v>
      </c>
      <c r="R14" s="70"/>
      <c r="S14" s="73" t="str">
        <f t="shared" si="5"/>
        <v>  5,000,000.00р. </v>
      </c>
      <c r="T14" s="71" t="str">
        <f t="shared" si="6"/>
        <v>360</v>
      </c>
      <c r="U14" s="20"/>
      <c r="V14" s="20"/>
      <c r="W14" s="20"/>
      <c r="X14" s="20"/>
      <c r="Y14" s="20"/>
      <c r="Z14" s="20"/>
      <c r="AA14" s="20"/>
      <c r="AB14" s="20"/>
      <c r="AC14" s="20"/>
      <c r="AD14" s="20"/>
    </row>
    <row r="15" ht="12.75" customHeight="1">
      <c r="A15" s="61" t="str">
        <f t="shared" si="7"/>
        <v>7</v>
      </c>
      <c r="B15" s="74" t="str">
        <f t="shared" si="8"/>
        <v>4,998,264.83р.</v>
      </c>
      <c r="C15" s="74" t="str">
        <f t="shared" si="1"/>
        <v>79,139.19р.</v>
      </c>
      <c r="D15" s="74" t="str">
        <f t="shared" si="9"/>
        <v>305.43р.</v>
      </c>
      <c r="E15" s="63" t="str">
        <f t="shared" si="10"/>
        <v>79,444.62р.</v>
      </c>
      <c r="F15" s="64"/>
      <c r="G15" s="65"/>
      <c r="H15" s="66"/>
      <c r="I15" s="67"/>
      <c r="J15" s="67"/>
      <c r="K15" s="68"/>
      <c r="L15" s="69" t="str">
        <f t="shared" si="2"/>
        <v/>
      </c>
      <c r="M15" s="5"/>
      <c r="N15" s="70" t="str">
        <f t="shared" si="3"/>
        <v>0</v>
      </c>
      <c r="O15" s="70" t="str">
        <f t="shared" si="4"/>
        <v>2</v>
      </c>
      <c r="P15" s="71" t="str">
        <f t="shared" si="11"/>
        <v>354</v>
      </c>
      <c r="Q15" s="72" t="str">
        <f t="shared" si="12"/>
        <v>1.58%</v>
      </c>
      <c r="R15" s="70"/>
      <c r="S15" s="73" t="str">
        <f t="shared" si="5"/>
        <v>  5,000,000.00р. </v>
      </c>
      <c r="T15" s="71" t="str">
        <f t="shared" si="6"/>
        <v>360</v>
      </c>
      <c r="U15" s="20"/>
      <c r="V15" s="20"/>
      <c r="W15" s="20"/>
      <c r="X15" s="20"/>
      <c r="Y15" s="20"/>
      <c r="Z15" s="20"/>
      <c r="AA15" s="20"/>
      <c r="AB15" s="20"/>
      <c r="AC15" s="20"/>
      <c r="AD15" s="20"/>
    </row>
    <row r="16" ht="12.75" customHeight="1">
      <c r="A16" s="61" t="str">
        <f t="shared" si="7"/>
        <v>8</v>
      </c>
      <c r="B16" s="74" t="str">
        <f t="shared" si="8"/>
        <v>4,997,959.40р.</v>
      </c>
      <c r="C16" s="74" t="str">
        <f t="shared" si="1"/>
        <v>79,134.36р.</v>
      </c>
      <c r="D16" s="74" t="str">
        <f t="shared" si="9"/>
        <v>310.27р.</v>
      </c>
      <c r="E16" s="63" t="str">
        <f t="shared" si="10"/>
        <v>79,444.62р.</v>
      </c>
      <c r="F16" s="64"/>
      <c r="G16" s="65"/>
      <c r="H16" s="66"/>
      <c r="I16" s="67"/>
      <c r="J16" s="67"/>
      <c r="K16" s="68"/>
      <c r="L16" s="69" t="str">
        <f t="shared" si="2"/>
        <v/>
      </c>
      <c r="M16" s="5"/>
      <c r="N16" s="70" t="str">
        <f t="shared" si="3"/>
        <v>0</v>
      </c>
      <c r="O16" s="70" t="str">
        <f t="shared" si="4"/>
        <v>2</v>
      </c>
      <c r="P16" s="71" t="str">
        <f t="shared" si="11"/>
        <v>353</v>
      </c>
      <c r="Q16" s="72" t="str">
        <f t="shared" si="12"/>
        <v>1.58%</v>
      </c>
      <c r="R16" s="70"/>
      <c r="S16" s="73" t="str">
        <f t="shared" si="5"/>
        <v>  5,000,000.00р. </v>
      </c>
      <c r="T16" s="71" t="str">
        <f t="shared" si="6"/>
        <v>360</v>
      </c>
      <c r="U16" s="20"/>
      <c r="V16" s="20"/>
      <c r="W16" s="20"/>
      <c r="X16" s="20"/>
      <c r="Y16" s="20"/>
      <c r="Z16" s="20"/>
      <c r="AA16" s="20"/>
      <c r="AB16" s="20"/>
      <c r="AC16" s="20"/>
      <c r="AD16" s="20"/>
    </row>
    <row r="17" ht="12.75" customHeight="1">
      <c r="A17" s="61" t="str">
        <f t="shared" si="7"/>
        <v>9</v>
      </c>
      <c r="B17" s="74" t="str">
        <f t="shared" si="8"/>
        <v>4,997,649.13р.</v>
      </c>
      <c r="C17" s="74" t="str">
        <f t="shared" si="1"/>
        <v>79,129.44р.</v>
      </c>
      <c r="D17" s="74" t="str">
        <f t="shared" si="9"/>
        <v>315.18р.</v>
      </c>
      <c r="E17" s="63" t="str">
        <f t="shared" si="10"/>
        <v>79,444.62р.</v>
      </c>
      <c r="F17" s="64"/>
      <c r="G17" s="65"/>
      <c r="H17" s="66"/>
      <c r="I17" s="67"/>
      <c r="J17" s="67"/>
      <c r="K17" s="68"/>
      <c r="L17" s="69" t="str">
        <f t="shared" si="2"/>
        <v/>
      </c>
      <c r="M17" s="5"/>
      <c r="N17" s="70" t="str">
        <f t="shared" si="3"/>
        <v>0</v>
      </c>
      <c r="O17" s="70" t="str">
        <f t="shared" si="4"/>
        <v>2</v>
      </c>
      <c r="P17" s="71" t="str">
        <f t="shared" si="11"/>
        <v>352</v>
      </c>
      <c r="Q17" s="72" t="str">
        <f t="shared" si="12"/>
        <v>1.58%</v>
      </c>
      <c r="R17" s="70"/>
      <c r="S17" s="73" t="str">
        <f t="shared" si="5"/>
        <v>  5,000,000.00р. </v>
      </c>
      <c r="T17" s="71" t="str">
        <f t="shared" si="6"/>
        <v>360</v>
      </c>
      <c r="U17" s="20"/>
      <c r="V17" s="20"/>
      <c r="W17" s="20"/>
      <c r="X17" s="20"/>
      <c r="Y17" s="20"/>
      <c r="Z17" s="20"/>
      <c r="AA17" s="20"/>
      <c r="AB17" s="20"/>
      <c r="AC17" s="20"/>
      <c r="AD17" s="20"/>
    </row>
    <row r="18" ht="12.75" customHeight="1">
      <c r="A18" s="61" t="str">
        <f t="shared" si="7"/>
        <v>10</v>
      </c>
      <c r="B18" s="74" t="str">
        <f t="shared" si="8"/>
        <v>4,997,333.95р.</v>
      </c>
      <c r="C18" s="74" t="str">
        <f t="shared" si="1"/>
        <v>79,124.45р.</v>
      </c>
      <c r="D18" s="74" t="str">
        <f t="shared" si="9"/>
        <v>320.17р.</v>
      </c>
      <c r="E18" s="63" t="str">
        <f t="shared" si="10"/>
        <v>79,444.62р.</v>
      </c>
      <c r="F18" s="64"/>
      <c r="G18" s="65"/>
      <c r="H18" s="66"/>
      <c r="I18" s="67"/>
      <c r="J18" s="67"/>
      <c r="K18" s="68"/>
      <c r="L18" s="69" t="str">
        <f t="shared" si="2"/>
        <v/>
      </c>
      <c r="M18" s="5"/>
      <c r="N18" s="70" t="str">
        <f t="shared" si="3"/>
        <v>0</v>
      </c>
      <c r="O18" s="70" t="str">
        <f t="shared" si="4"/>
        <v>2</v>
      </c>
      <c r="P18" s="71" t="str">
        <f t="shared" si="11"/>
        <v>351</v>
      </c>
      <c r="Q18" s="72" t="str">
        <f t="shared" si="12"/>
        <v>1.58%</v>
      </c>
      <c r="R18" s="70"/>
      <c r="S18" s="73" t="str">
        <f t="shared" si="5"/>
        <v>  5,000,000.00р. </v>
      </c>
      <c r="T18" s="71" t="str">
        <f t="shared" si="6"/>
        <v>360</v>
      </c>
      <c r="U18" s="20"/>
      <c r="V18" s="20"/>
      <c r="W18" s="20"/>
      <c r="X18" s="20"/>
      <c r="Y18" s="20"/>
      <c r="Z18" s="20"/>
      <c r="AA18" s="20"/>
      <c r="AB18" s="20"/>
      <c r="AC18" s="20"/>
      <c r="AD18" s="20"/>
    </row>
    <row r="19" ht="12.75" customHeight="1">
      <c r="A19" s="61" t="str">
        <f t="shared" si="7"/>
        <v>11</v>
      </c>
      <c r="B19" s="74" t="str">
        <f t="shared" si="8"/>
        <v>4,997,013.78р.</v>
      </c>
      <c r="C19" s="74" t="str">
        <f t="shared" si="1"/>
        <v>79,119.38р.</v>
      </c>
      <c r="D19" s="74" t="str">
        <f t="shared" si="9"/>
        <v>325.24р.</v>
      </c>
      <c r="E19" s="63" t="str">
        <f t="shared" si="10"/>
        <v>79,444.62р.</v>
      </c>
      <c r="F19" s="64"/>
      <c r="G19" s="65"/>
      <c r="H19" s="66"/>
      <c r="I19" s="67"/>
      <c r="J19" s="67"/>
      <c r="K19" s="68"/>
      <c r="L19" s="69" t="str">
        <f t="shared" si="2"/>
        <v/>
      </c>
      <c r="M19" s="5"/>
      <c r="N19" s="70" t="str">
        <f t="shared" si="3"/>
        <v>0</v>
      </c>
      <c r="O19" s="70" t="str">
        <f t="shared" si="4"/>
        <v>2</v>
      </c>
      <c r="P19" s="71" t="str">
        <f t="shared" si="11"/>
        <v>350</v>
      </c>
      <c r="Q19" s="72" t="str">
        <f t="shared" si="12"/>
        <v>1.58%</v>
      </c>
      <c r="R19" s="70"/>
      <c r="S19" s="73" t="str">
        <f t="shared" si="5"/>
        <v>  5,000,000.00р. </v>
      </c>
      <c r="T19" s="71" t="str">
        <f t="shared" si="6"/>
        <v>360</v>
      </c>
      <c r="U19" s="20"/>
      <c r="V19" s="20"/>
      <c r="W19" s="20"/>
      <c r="X19" s="20"/>
      <c r="Y19" s="20"/>
      <c r="Z19" s="20"/>
      <c r="AA19" s="20"/>
      <c r="AB19" s="20"/>
      <c r="AC19" s="20"/>
      <c r="AD19" s="20"/>
    </row>
    <row r="20" ht="12.75" customHeight="1">
      <c r="A20" s="61" t="str">
        <f t="shared" si="7"/>
        <v>12</v>
      </c>
      <c r="B20" s="74" t="str">
        <f t="shared" si="8"/>
        <v>4,996,688.54р.</v>
      </c>
      <c r="C20" s="74" t="str">
        <f t="shared" si="1"/>
        <v>79,114.24р.</v>
      </c>
      <c r="D20" s="74" t="str">
        <f t="shared" si="9"/>
        <v>330.39р.</v>
      </c>
      <c r="E20" s="63" t="str">
        <f t="shared" si="10"/>
        <v>79,444.62р.</v>
      </c>
      <c r="F20" s="64"/>
      <c r="G20" s="65"/>
      <c r="H20" s="66"/>
      <c r="I20" s="67"/>
      <c r="J20" s="67"/>
      <c r="K20" s="68"/>
      <c r="L20" s="69" t="str">
        <f t="shared" si="2"/>
        <v/>
      </c>
      <c r="M20" s="5"/>
      <c r="N20" s="70" t="str">
        <f t="shared" si="3"/>
        <v>0</v>
      </c>
      <c r="O20" s="70" t="str">
        <f t="shared" si="4"/>
        <v>2</v>
      </c>
      <c r="P20" s="71" t="str">
        <f t="shared" si="11"/>
        <v>349</v>
      </c>
      <c r="Q20" s="72" t="str">
        <f t="shared" si="12"/>
        <v>1.58%</v>
      </c>
      <c r="R20" s="70"/>
      <c r="S20" s="73" t="str">
        <f t="shared" si="5"/>
        <v>  5,000,000.00р. </v>
      </c>
      <c r="T20" s="71" t="str">
        <f t="shared" si="6"/>
        <v>360</v>
      </c>
      <c r="U20" s="20"/>
      <c r="V20" s="20"/>
      <c r="W20" s="20"/>
      <c r="X20" s="20"/>
      <c r="Y20" s="20"/>
      <c r="Z20" s="20"/>
      <c r="AA20" s="20"/>
      <c r="AB20" s="20"/>
      <c r="AC20" s="20"/>
      <c r="AD20" s="20"/>
    </row>
    <row r="21" ht="12.75" customHeight="1">
      <c r="A21" s="61" t="str">
        <f t="shared" si="7"/>
        <v>13</v>
      </c>
      <c r="B21" s="74" t="str">
        <f t="shared" si="8"/>
        <v>4,996,358.15р.</v>
      </c>
      <c r="C21" s="74" t="str">
        <f t="shared" si="1"/>
        <v>79,109.00р.</v>
      </c>
      <c r="D21" s="74" t="str">
        <f t="shared" si="9"/>
        <v>335.62р.</v>
      </c>
      <c r="E21" s="63" t="str">
        <f t="shared" si="10"/>
        <v>79,444.62р.</v>
      </c>
      <c r="F21" s="64"/>
      <c r="G21" s="65"/>
      <c r="H21" s="66"/>
      <c r="I21" s="67"/>
      <c r="J21" s="67"/>
      <c r="K21" s="68"/>
      <c r="L21" s="69" t="str">
        <f t="shared" si="2"/>
        <v/>
      </c>
      <c r="M21" s="5"/>
      <c r="N21" s="70" t="str">
        <f t="shared" si="3"/>
        <v>0</v>
      </c>
      <c r="O21" s="70" t="str">
        <f t="shared" si="4"/>
        <v>2</v>
      </c>
      <c r="P21" s="71" t="str">
        <f t="shared" si="11"/>
        <v>348</v>
      </c>
      <c r="Q21" s="72" t="str">
        <f t="shared" si="12"/>
        <v>1.58%</v>
      </c>
      <c r="R21" s="70"/>
      <c r="S21" s="73" t="str">
        <f t="shared" si="5"/>
        <v>  5,000,000.00р. </v>
      </c>
      <c r="T21" s="71" t="str">
        <f t="shared" si="6"/>
        <v>360</v>
      </c>
      <c r="U21" s="20"/>
      <c r="V21" s="20"/>
      <c r="W21" s="20"/>
      <c r="X21" s="20"/>
      <c r="Y21" s="20"/>
      <c r="Z21" s="20"/>
      <c r="AA21" s="20"/>
      <c r="AB21" s="20"/>
      <c r="AC21" s="20"/>
      <c r="AD21" s="20"/>
    </row>
    <row r="22" ht="12.75" customHeight="1">
      <c r="A22" s="61" t="str">
        <f t="shared" si="7"/>
        <v>14</v>
      </c>
      <c r="B22" s="74" t="str">
        <f t="shared" si="8"/>
        <v>4,996,022.53р.</v>
      </c>
      <c r="C22" s="74" t="str">
        <f t="shared" si="1"/>
        <v>79,103.69р.</v>
      </c>
      <c r="D22" s="74" t="str">
        <f t="shared" si="9"/>
        <v>340.93р.</v>
      </c>
      <c r="E22" s="63" t="str">
        <f t="shared" si="10"/>
        <v>79,444.62р.</v>
      </c>
      <c r="F22" s="64"/>
      <c r="G22" s="65"/>
      <c r="H22" s="66"/>
      <c r="I22" s="67"/>
      <c r="J22" s="67"/>
      <c r="K22" s="68"/>
      <c r="L22" s="75" t="str">
        <f t="shared" si="2"/>
        <v/>
      </c>
      <c r="M22" s="5"/>
      <c r="N22" s="70" t="str">
        <f t="shared" si="3"/>
        <v>0</v>
      </c>
      <c r="O22" s="70" t="str">
        <f t="shared" si="4"/>
        <v>2</v>
      </c>
      <c r="P22" s="71" t="str">
        <f t="shared" si="11"/>
        <v>347</v>
      </c>
      <c r="Q22" s="72" t="str">
        <f t="shared" si="12"/>
        <v>1.58%</v>
      </c>
      <c r="R22" s="70"/>
      <c r="S22" s="73" t="str">
        <f t="shared" si="5"/>
        <v>  5,000,000.00р. </v>
      </c>
      <c r="T22" s="71" t="str">
        <f t="shared" si="6"/>
        <v>360</v>
      </c>
      <c r="U22" s="20"/>
      <c r="V22" s="20"/>
      <c r="W22" s="20"/>
      <c r="X22" s="20"/>
      <c r="Y22" s="20"/>
      <c r="Z22" s="20"/>
      <c r="AA22" s="20"/>
      <c r="AB22" s="20"/>
      <c r="AC22" s="20"/>
      <c r="AD22" s="20"/>
    </row>
    <row r="23" ht="12.75" customHeight="1">
      <c r="A23" s="61" t="str">
        <f t="shared" si="7"/>
        <v>15</v>
      </c>
      <c r="B23" s="74" t="str">
        <f t="shared" si="8"/>
        <v>4,995,681.59р.</v>
      </c>
      <c r="C23" s="74" t="str">
        <f t="shared" si="1"/>
        <v>79,098.29р.</v>
      </c>
      <c r="D23" s="74" t="str">
        <f t="shared" si="9"/>
        <v>346.33р.</v>
      </c>
      <c r="E23" s="63" t="str">
        <f t="shared" si="10"/>
        <v>79,444.62р.</v>
      </c>
      <c r="F23" s="64"/>
      <c r="G23" s="65"/>
      <c r="H23" s="66"/>
      <c r="I23" s="67"/>
      <c r="J23" s="67"/>
      <c r="K23" s="68"/>
      <c r="L23" s="69" t="str">
        <f t="shared" si="2"/>
        <v/>
      </c>
      <c r="M23" s="5"/>
      <c r="N23" s="70" t="str">
        <f t="shared" si="3"/>
        <v>0</v>
      </c>
      <c r="O23" s="70" t="str">
        <f t="shared" si="4"/>
        <v>2</v>
      </c>
      <c r="P23" s="71" t="str">
        <f t="shared" si="11"/>
        <v>346</v>
      </c>
      <c r="Q23" s="72" t="str">
        <f t="shared" si="12"/>
        <v>1.58%</v>
      </c>
      <c r="R23" s="70"/>
      <c r="S23" s="73" t="str">
        <f t="shared" si="5"/>
        <v>  5,000,000.00р. </v>
      </c>
      <c r="T23" s="71" t="str">
        <f t="shared" si="6"/>
        <v>360</v>
      </c>
      <c r="U23" s="20"/>
      <c r="V23" s="20"/>
      <c r="W23" s="20"/>
      <c r="X23" s="20"/>
      <c r="Y23" s="20"/>
      <c r="Z23" s="20"/>
      <c r="AA23" s="20"/>
      <c r="AB23" s="20"/>
      <c r="AC23" s="20"/>
      <c r="AD23" s="20"/>
    </row>
    <row r="24" ht="12.75" customHeight="1">
      <c r="A24" s="61" t="str">
        <f t="shared" si="7"/>
        <v>16</v>
      </c>
      <c r="B24" s="74" t="str">
        <f t="shared" si="8"/>
        <v>4,995,335.26р.</v>
      </c>
      <c r="C24" s="74" t="str">
        <f t="shared" si="1"/>
        <v>79,092.81р.</v>
      </c>
      <c r="D24" s="74" t="str">
        <f t="shared" si="9"/>
        <v>351.82р.</v>
      </c>
      <c r="E24" s="63" t="str">
        <f t="shared" si="10"/>
        <v>79,444.62р.</v>
      </c>
      <c r="F24" s="64"/>
      <c r="G24" s="65"/>
      <c r="H24" s="66"/>
      <c r="I24" s="67"/>
      <c r="J24" s="67"/>
      <c r="K24" s="68"/>
      <c r="L24" s="69" t="str">
        <f t="shared" si="2"/>
        <v/>
      </c>
      <c r="M24" s="5"/>
      <c r="N24" s="70" t="str">
        <f t="shared" si="3"/>
        <v>0</v>
      </c>
      <c r="O24" s="70" t="str">
        <f t="shared" si="4"/>
        <v>2</v>
      </c>
      <c r="P24" s="71" t="str">
        <f t="shared" si="11"/>
        <v>345</v>
      </c>
      <c r="Q24" s="72" t="str">
        <f t="shared" si="12"/>
        <v>1.58%</v>
      </c>
      <c r="R24" s="70"/>
      <c r="S24" s="73" t="str">
        <f t="shared" si="5"/>
        <v>  5,000,000.00р. </v>
      </c>
      <c r="T24" s="71" t="str">
        <f t="shared" si="6"/>
        <v>360</v>
      </c>
      <c r="U24" s="20"/>
      <c r="V24" s="20"/>
      <c r="W24" s="20"/>
      <c r="X24" s="20"/>
      <c r="Y24" s="20"/>
      <c r="Z24" s="20"/>
      <c r="AA24" s="20"/>
      <c r="AB24" s="20"/>
      <c r="AC24" s="20"/>
      <c r="AD24" s="20"/>
    </row>
    <row r="25" ht="12.75" customHeight="1">
      <c r="A25" s="61" t="str">
        <f t="shared" si="7"/>
        <v>17</v>
      </c>
      <c r="B25" s="74" t="str">
        <f t="shared" si="8"/>
        <v>4,994,983.44р.</v>
      </c>
      <c r="C25" s="74" t="str">
        <f t="shared" si="1"/>
        <v>79,087.24р.</v>
      </c>
      <c r="D25" s="74" t="str">
        <f t="shared" si="9"/>
        <v>357.39р.</v>
      </c>
      <c r="E25" s="63" t="str">
        <f t="shared" si="10"/>
        <v>79,444.62р.</v>
      </c>
      <c r="F25" s="64"/>
      <c r="G25" s="65"/>
      <c r="H25" s="66"/>
      <c r="I25" s="67"/>
      <c r="J25" s="67"/>
      <c r="K25" s="68"/>
      <c r="L25" s="69" t="str">
        <f t="shared" si="2"/>
        <v/>
      </c>
      <c r="M25" s="5"/>
      <c r="N25" s="70" t="str">
        <f t="shared" si="3"/>
        <v>0</v>
      </c>
      <c r="O25" s="70" t="str">
        <f t="shared" si="4"/>
        <v>2</v>
      </c>
      <c r="P25" s="71" t="str">
        <f t="shared" si="11"/>
        <v>344</v>
      </c>
      <c r="Q25" s="72" t="str">
        <f t="shared" si="12"/>
        <v>1.58%</v>
      </c>
      <c r="R25" s="70"/>
      <c r="S25" s="73" t="str">
        <f t="shared" si="5"/>
        <v>  5,000,000.00р. </v>
      </c>
      <c r="T25" s="71" t="str">
        <f t="shared" si="6"/>
        <v>360</v>
      </c>
      <c r="U25" s="20"/>
      <c r="V25" s="20"/>
      <c r="W25" s="20"/>
      <c r="X25" s="20"/>
      <c r="Y25" s="20"/>
      <c r="Z25" s="20"/>
      <c r="AA25" s="20"/>
      <c r="AB25" s="20"/>
      <c r="AC25" s="20"/>
      <c r="AD25" s="20"/>
    </row>
    <row r="26" ht="12.75" customHeight="1">
      <c r="A26" s="61" t="str">
        <f t="shared" si="7"/>
        <v>18</v>
      </c>
      <c r="B26" s="74" t="str">
        <f t="shared" si="8"/>
        <v>4,994,626.06р.</v>
      </c>
      <c r="C26" s="74" t="str">
        <f t="shared" si="1"/>
        <v>79,081.58р.</v>
      </c>
      <c r="D26" s="74" t="str">
        <f t="shared" si="9"/>
        <v>363.05р.</v>
      </c>
      <c r="E26" s="63" t="str">
        <f t="shared" si="10"/>
        <v>79,444.62р.</v>
      </c>
      <c r="F26" s="64"/>
      <c r="G26" s="65"/>
      <c r="H26" s="66"/>
      <c r="I26" s="67"/>
      <c r="J26" s="67"/>
      <c r="K26" s="68"/>
      <c r="L26" s="69" t="str">
        <f t="shared" si="2"/>
        <v/>
      </c>
      <c r="M26" s="5"/>
      <c r="N26" s="70" t="str">
        <f t="shared" si="3"/>
        <v>0</v>
      </c>
      <c r="O26" s="70" t="str">
        <f t="shared" si="4"/>
        <v>2</v>
      </c>
      <c r="P26" s="71" t="str">
        <f t="shared" si="11"/>
        <v>343</v>
      </c>
      <c r="Q26" s="72" t="str">
        <f t="shared" si="12"/>
        <v>1.58%</v>
      </c>
      <c r="R26" s="70"/>
      <c r="S26" s="73" t="str">
        <f t="shared" si="5"/>
        <v>  5,000,000.00р. </v>
      </c>
      <c r="T26" s="71" t="str">
        <f t="shared" si="6"/>
        <v>360</v>
      </c>
      <c r="U26" s="20"/>
      <c r="V26" s="20"/>
      <c r="W26" s="20"/>
      <c r="X26" s="20"/>
      <c r="Y26" s="20"/>
      <c r="Z26" s="20"/>
      <c r="AA26" s="20"/>
      <c r="AB26" s="20"/>
      <c r="AC26" s="20"/>
      <c r="AD26" s="20"/>
    </row>
    <row r="27" ht="12.75" customHeight="1">
      <c r="A27" s="61" t="str">
        <f t="shared" si="7"/>
        <v>19</v>
      </c>
      <c r="B27" s="74" t="str">
        <f t="shared" si="8"/>
        <v>4,994,263.01р.</v>
      </c>
      <c r="C27" s="74" t="str">
        <f t="shared" si="1"/>
        <v>79,075.83р.</v>
      </c>
      <c r="D27" s="74" t="str">
        <f t="shared" si="9"/>
        <v>368.79р.</v>
      </c>
      <c r="E27" s="63" t="str">
        <f t="shared" si="10"/>
        <v>79,444.62р.</v>
      </c>
      <c r="F27" s="64"/>
      <c r="G27" s="65"/>
      <c r="H27" s="66"/>
      <c r="I27" s="67"/>
      <c r="J27" s="67"/>
      <c r="K27" s="68"/>
      <c r="L27" s="69" t="str">
        <f t="shared" si="2"/>
        <v/>
      </c>
      <c r="M27" s="5"/>
      <c r="N27" s="70" t="str">
        <f t="shared" si="3"/>
        <v>0</v>
      </c>
      <c r="O27" s="70" t="str">
        <f t="shared" si="4"/>
        <v>2</v>
      </c>
      <c r="P27" s="71" t="str">
        <f t="shared" si="11"/>
        <v>342</v>
      </c>
      <c r="Q27" s="72" t="str">
        <f t="shared" si="12"/>
        <v>1.58%</v>
      </c>
      <c r="R27" s="70"/>
      <c r="S27" s="73" t="str">
        <f t="shared" si="5"/>
        <v>  5,000,000.00р. </v>
      </c>
      <c r="T27" s="71" t="str">
        <f t="shared" si="6"/>
        <v>360</v>
      </c>
      <c r="U27" s="20"/>
      <c r="V27" s="20"/>
      <c r="W27" s="20"/>
      <c r="X27" s="20"/>
      <c r="Y27" s="20"/>
      <c r="Z27" s="20"/>
      <c r="AA27" s="20"/>
      <c r="AB27" s="20"/>
      <c r="AC27" s="20"/>
      <c r="AD27" s="20"/>
    </row>
    <row r="28" ht="12.75" customHeight="1">
      <c r="A28" s="61" t="str">
        <f t="shared" si="7"/>
        <v>20</v>
      </c>
      <c r="B28" s="74" t="str">
        <f t="shared" si="8"/>
        <v>4,993,894.22р.</v>
      </c>
      <c r="C28" s="74" t="str">
        <f t="shared" si="1"/>
        <v>79,069.99р.</v>
      </c>
      <c r="D28" s="74" t="str">
        <f t="shared" si="9"/>
        <v>374.63р.</v>
      </c>
      <c r="E28" s="63" t="str">
        <f t="shared" si="10"/>
        <v>79,444.62р.</v>
      </c>
      <c r="F28" s="64"/>
      <c r="G28" s="65"/>
      <c r="H28" s="66"/>
      <c r="I28" s="67"/>
      <c r="J28" s="67"/>
      <c r="K28" s="68"/>
      <c r="L28" s="69" t="str">
        <f t="shared" si="2"/>
        <v/>
      </c>
      <c r="M28" s="5"/>
      <c r="N28" s="70" t="str">
        <f t="shared" si="3"/>
        <v>0</v>
      </c>
      <c r="O28" s="70" t="str">
        <f t="shared" si="4"/>
        <v>2</v>
      </c>
      <c r="P28" s="71" t="str">
        <f t="shared" si="11"/>
        <v>341</v>
      </c>
      <c r="Q28" s="72" t="str">
        <f t="shared" si="12"/>
        <v>1.58%</v>
      </c>
      <c r="R28" s="70"/>
      <c r="S28" s="73" t="str">
        <f t="shared" si="5"/>
        <v>  5,000,000.00р. </v>
      </c>
      <c r="T28" s="71" t="str">
        <f t="shared" si="6"/>
        <v>360</v>
      </c>
      <c r="U28" s="20"/>
      <c r="V28" s="20"/>
      <c r="W28" s="20"/>
      <c r="X28" s="20"/>
      <c r="Y28" s="20"/>
      <c r="Z28" s="20"/>
      <c r="AA28" s="20"/>
      <c r="AB28" s="20"/>
      <c r="AC28" s="20"/>
      <c r="AD28" s="20"/>
    </row>
    <row r="29" ht="12.75" customHeight="1">
      <c r="A29" s="61" t="str">
        <f t="shared" si="7"/>
        <v>21</v>
      </c>
      <c r="B29" s="74" t="str">
        <f t="shared" si="8"/>
        <v>4,993,519.59р.</v>
      </c>
      <c r="C29" s="74" t="str">
        <f t="shared" si="1"/>
        <v>79,064.06р.</v>
      </c>
      <c r="D29" s="74" t="str">
        <f t="shared" si="9"/>
        <v>380.56р.</v>
      </c>
      <c r="E29" s="63" t="str">
        <f t="shared" si="10"/>
        <v>79,444.62р.</v>
      </c>
      <c r="F29" s="64"/>
      <c r="G29" s="65"/>
      <c r="H29" s="66"/>
      <c r="I29" s="67"/>
      <c r="J29" s="67"/>
      <c r="K29" s="68"/>
      <c r="L29" s="69" t="str">
        <f t="shared" si="2"/>
        <v/>
      </c>
      <c r="M29" s="5"/>
      <c r="N29" s="70" t="str">
        <f t="shared" si="3"/>
        <v>0</v>
      </c>
      <c r="O29" s="70" t="str">
        <f t="shared" si="4"/>
        <v>2</v>
      </c>
      <c r="P29" s="71" t="str">
        <f t="shared" si="11"/>
        <v>340</v>
      </c>
      <c r="Q29" s="72" t="str">
        <f t="shared" si="12"/>
        <v>1.58%</v>
      </c>
      <c r="R29" s="70"/>
      <c r="S29" s="73" t="str">
        <f t="shared" si="5"/>
        <v>  5,000,000.00р. </v>
      </c>
      <c r="T29" s="71" t="str">
        <f t="shared" si="6"/>
        <v>360</v>
      </c>
      <c r="U29" s="20"/>
      <c r="V29" s="20"/>
      <c r="W29" s="20"/>
      <c r="X29" s="20"/>
      <c r="Y29" s="20"/>
      <c r="Z29" s="20"/>
      <c r="AA29" s="20"/>
      <c r="AB29" s="20"/>
      <c r="AC29" s="20"/>
      <c r="AD29" s="20"/>
    </row>
    <row r="30" ht="12.75" customHeight="1">
      <c r="A30" s="61" t="str">
        <f t="shared" si="7"/>
        <v>22</v>
      </c>
      <c r="B30" s="74" t="str">
        <f t="shared" si="8"/>
        <v>4,993,139.02р.</v>
      </c>
      <c r="C30" s="74" t="str">
        <f t="shared" si="1"/>
        <v>79,058.03р.</v>
      </c>
      <c r="D30" s="74" t="str">
        <f t="shared" si="9"/>
        <v>386.59р.</v>
      </c>
      <c r="E30" s="63" t="str">
        <f t="shared" si="10"/>
        <v>79,444.62р.</v>
      </c>
      <c r="F30" s="64"/>
      <c r="G30" s="65"/>
      <c r="H30" s="66"/>
      <c r="I30" s="67"/>
      <c r="J30" s="67"/>
      <c r="K30" s="68"/>
      <c r="L30" s="69" t="str">
        <f t="shared" si="2"/>
        <v/>
      </c>
      <c r="M30" s="5"/>
      <c r="N30" s="70" t="str">
        <f t="shared" si="3"/>
        <v>0</v>
      </c>
      <c r="O30" s="70" t="str">
        <f t="shared" si="4"/>
        <v>2</v>
      </c>
      <c r="P30" s="71" t="str">
        <f t="shared" si="11"/>
        <v>339</v>
      </c>
      <c r="Q30" s="72" t="str">
        <f t="shared" si="12"/>
        <v>1.58%</v>
      </c>
      <c r="R30" s="70"/>
      <c r="S30" s="73" t="str">
        <f t="shared" si="5"/>
        <v>  5,000,000.00р. </v>
      </c>
      <c r="T30" s="71" t="str">
        <f t="shared" si="6"/>
        <v>360</v>
      </c>
      <c r="U30" s="20"/>
      <c r="V30" s="20"/>
      <c r="W30" s="20"/>
      <c r="X30" s="20"/>
      <c r="Y30" s="20"/>
      <c r="Z30" s="20"/>
      <c r="AA30" s="20"/>
      <c r="AB30" s="20"/>
      <c r="AC30" s="20"/>
      <c r="AD30" s="20"/>
    </row>
    <row r="31" ht="12.75" customHeight="1">
      <c r="A31" s="61" t="str">
        <f t="shared" si="7"/>
        <v>23</v>
      </c>
      <c r="B31" s="74" t="str">
        <f t="shared" si="8"/>
        <v>4,992,752.43р.</v>
      </c>
      <c r="C31" s="74" t="str">
        <f t="shared" si="1"/>
        <v>79,051.91р.</v>
      </c>
      <c r="D31" s="74" t="str">
        <f t="shared" si="9"/>
        <v>392.71р.</v>
      </c>
      <c r="E31" s="63" t="str">
        <f t="shared" si="10"/>
        <v>79,444.62р.</v>
      </c>
      <c r="F31" s="64"/>
      <c r="G31" s="65"/>
      <c r="H31" s="66"/>
      <c r="I31" s="67"/>
      <c r="J31" s="67"/>
      <c r="K31" s="68"/>
      <c r="L31" s="69" t="str">
        <f t="shared" si="2"/>
        <v/>
      </c>
      <c r="M31" s="5"/>
      <c r="N31" s="70" t="str">
        <f t="shared" si="3"/>
        <v>0</v>
      </c>
      <c r="O31" s="70" t="str">
        <f t="shared" si="4"/>
        <v>2</v>
      </c>
      <c r="P31" s="71" t="str">
        <f t="shared" si="11"/>
        <v>338</v>
      </c>
      <c r="Q31" s="72" t="str">
        <f t="shared" si="12"/>
        <v>1.58%</v>
      </c>
      <c r="R31" s="70"/>
      <c r="S31" s="73" t="str">
        <f t="shared" si="5"/>
        <v>  5,000,000.00р. </v>
      </c>
      <c r="T31" s="71" t="str">
        <f t="shared" si="6"/>
        <v>360</v>
      </c>
      <c r="U31" s="20"/>
      <c r="V31" s="20"/>
      <c r="W31" s="20"/>
      <c r="X31" s="20"/>
      <c r="Y31" s="20"/>
      <c r="Z31" s="20"/>
      <c r="AA31" s="20"/>
      <c r="AB31" s="20"/>
      <c r="AC31" s="20"/>
      <c r="AD31" s="20"/>
    </row>
    <row r="32" ht="12.75" customHeight="1">
      <c r="A32" s="61" t="str">
        <f t="shared" si="7"/>
        <v>24</v>
      </c>
      <c r="B32" s="74" t="str">
        <f t="shared" si="8"/>
        <v>4,992,359.72р.</v>
      </c>
      <c r="C32" s="74" t="str">
        <f t="shared" si="1"/>
        <v>79,045.70р.</v>
      </c>
      <c r="D32" s="74" t="str">
        <f t="shared" si="9"/>
        <v>398.93р.</v>
      </c>
      <c r="E32" s="63" t="str">
        <f t="shared" si="10"/>
        <v>79,444.62р.</v>
      </c>
      <c r="F32" s="64"/>
      <c r="G32" s="65"/>
      <c r="H32" s="66"/>
      <c r="I32" s="67"/>
      <c r="J32" s="67"/>
      <c r="K32" s="68"/>
      <c r="L32" s="69" t="str">
        <f t="shared" si="2"/>
        <v/>
      </c>
      <c r="M32" s="5"/>
      <c r="N32" s="70" t="str">
        <f t="shared" si="3"/>
        <v>0</v>
      </c>
      <c r="O32" s="70" t="str">
        <f t="shared" si="4"/>
        <v>2</v>
      </c>
      <c r="P32" s="71" t="str">
        <f t="shared" si="11"/>
        <v>337</v>
      </c>
      <c r="Q32" s="72" t="str">
        <f t="shared" si="12"/>
        <v>1.58%</v>
      </c>
      <c r="R32" s="70"/>
      <c r="S32" s="73" t="str">
        <f t="shared" si="5"/>
        <v>  5,000,000.00р. </v>
      </c>
      <c r="T32" s="71" t="str">
        <f t="shared" si="6"/>
        <v>360</v>
      </c>
      <c r="U32" s="20"/>
      <c r="V32" s="20"/>
      <c r="W32" s="20"/>
      <c r="X32" s="20"/>
      <c r="Y32" s="20"/>
      <c r="Z32" s="20"/>
      <c r="AA32" s="20"/>
      <c r="AB32" s="20"/>
      <c r="AC32" s="20"/>
      <c r="AD32" s="20"/>
    </row>
    <row r="33" ht="12.75" customHeight="1">
      <c r="A33" s="61" t="str">
        <f t="shared" si="7"/>
        <v>25</v>
      </c>
      <c r="B33" s="74" t="str">
        <f t="shared" si="8"/>
        <v>4,991,960.79р.</v>
      </c>
      <c r="C33" s="74" t="str">
        <f t="shared" si="1"/>
        <v>79,039.38р.</v>
      </c>
      <c r="D33" s="74" t="str">
        <f t="shared" si="9"/>
        <v>405.25р.</v>
      </c>
      <c r="E33" s="63" t="str">
        <f t="shared" si="10"/>
        <v>79,444.62р.</v>
      </c>
      <c r="F33" s="64"/>
      <c r="G33" s="65"/>
      <c r="H33" s="66"/>
      <c r="I33" s="67"/>
      <c r="J33" s="67"/>
      <c r="K33" s="68"/>
      <c r="L33" s="69" t="str">
        <f t="shared" si="2"/>
        <v/>
      </c>
      <c r="M33" s="5"/>
      <c r="N33" s="70" t="str">
        <f t="shared" si="3"/>
        <v>0</v>
      </c>
      <c r="O33" s="70" t="str">
        <f t="shared" si="4"/>
        <v>2</v>
      </c>
      <c r="P33" s="71" t="str">
        <f t="shared" si="11"/>
        <v>336</v>
      </c>
      <c r="Q33" s="72" t="str">
        <f t="shared" si="12"/>
        <v>1.58%</v>
      </c>
      <c r="R33" s="70"/>
      <c r="S33" s="73" t="str">
        <f t="shared" si="5"/>
        <v>  5,000,000.00р. </v>
      </c>
      <c r="T33" s="71" t="str">
        <f t="shared" si="6"/>
        <v>360</v>
      </c>
      <c r="U33" s="20"/>
      <c r="V33" s="20"/>
      <c r="W33" s="20"/>
      <c r="X33" s="20"/>
      <c r="Y33" s="20"/>
      <c r="Z33" s="20"/>
      <c r="AA33" s="20"/>
      <c r="AB33" s="20"/>
      <c r="AC33" s="20"/>
      <c r="AD33" s="20"/>
    </row>
    <row r="34" ht="12.75" customHeight="1">
      <c r="A34" s="61" t="str">
        <f t="shared" si="7"/>
        <v>26</v>
      </c>
      <c r="B34" s="74" t="str">
        <f t="shared" si="8"/>
        <v>4,991,555.55р.</v>
      </c>
      <c r="C34" s="74" t="str">
        <f t="shared" si="1"/>
        <v>79,032.96р.</v>
      </c>
      <c r="D34" s="74" t="str">
        <f t="shared" si="9"/>
        <v>411.66р.</v>
      </c>
      <c r="E34" s="63" t="str">
        <f t="shared" si="10"/>
        <v>79,444.62р.</v>
      </c>
      <c r="F34" s="64"/>
      <c r="G34" s="65"/>
      <c r="H34" s="66"/>
      <c r="I34" s="67"/>
      <c r="J34" s="67"/>
      <c r="K34" s="68"/>
      <c r="L34" s="69" t="str">
        <f t="shared" si="2"/>
        <v/>
      </c>
      <c r="M34" s="5"/>
      <c r="N34" s="70" t="str">
        <f t="shared" si="3"/>
        <v>0</v>
      </c>
      <c r="O34" s="70" t="str">
        <f t="shared" si="4"/>
        <v>2</v>
      </c>
      <c r="P34" s="71" t="str">
        <f t="shared" si="11"/>
        <v>335</v>
      </c>
      <c r="Q34" s="72" t="str">
        <f t="shared" si="12"/>
        <v>1.58%</v>
      </c>
      <c r="R34" s="70"/>
      <c r="S34" s="73" t="str">
        <f t="shared" si="5"/>
        <v>  5,000,000.00р. </v>
      </c>
      <c r="T34" s="71" t="str">
        <f t="shared" si="6"/>
        <v>360</v>
      </c>
      <c r="U34" s="20"/>
      <c r="V34" s="20"/>
      <c r="W34" s="20"/>
      <c r="X34" s="20"/>
      <c r="Y34" s="20"/>
      <c r="Z34" s="20"/>
      <c r="AA34" s="20"/>
      <c r="AB34" s="20"/>
      <c r="AC34" s="20"/>
      <c r="AD34" s="20"/>
    </row>
    <row r="35" ht="12.75" customHeight="1">
      <c r="A35" s="61" t="str">
        <f t="shared" si="7"/>
        <v>27</v>
      </c>
      <c r="B35" s="74" t="str">
        <f t="shared" si="8"/>
        <v>4,991,143.88р.</v>
      </c>
      <c r="C35" s="74" t="str">
        <f t="shared" si="1"/>
        <v>79,026.44р.</v>
      </c>
      <c r="D35" s="74" t="str">
        <f t="shared" si="9"/>
        <v>418.18р.</v>
      </c>
      <c r="E35" s="63" t="str">
        <f t="shared" si="10"/>
        <v>79,444.62р.</v>
      </c>
      <c r="F35" s="64"/>
      <c r="G35" s="65"/>
      <c r="H35" s="66"/>
      <c r="I35" s="67"/>
      <c r="J35" s="67"/>
      <c r="K35" s="68"/>
      <c r="L35" s="69" t="str">
        <f t="shared" si="2"/>
        <v/>
      </c>
      <c r="M35" s="5"/>
      <c r="N35" s="70" t="str">
        <f t="shared" si="3"/>
        <v>0</v>
      </c>
      <c r="O35" s="70" t="str">
        <f t="shared" si="4"/>
        <v>2</v>
      </c>
      <c r="P35" s="71" t="str">
        <f t="shared" si="11"/>
        <v>334</v>
      </c>
      <c r="Q35" s="72" t="str">
        <f t="shared" si="12"/>
        <v>1.58%</v>
      </c>
      <c r="R35" s="70"/>
      <c r="S35" s="73" t="str">
        <f t="shared" si="5"/>
        <v>  5,000,000.00р. </v>
      </c>
      <c r="T35" s="71" t="str">
        <f t="shared" si="6"/>
        <v>360</v>
      </c>
      <c r="U35" s="20"/>
      <c r="V35" s="20"/>
      <c r="W35" s="20"/>
      <c r="X35" s="20"/>
      <c r="Y35" s="20"/>
      <c r="Z35" s="20"/>
      <c r="AA35" s="20"/>
      <c r="AB35" s="20"/>
      <c r="AC35" s="20"/>
      <c r="AD35" s="20"/>
    </row>
    <row r="36" ht="12.75" customHeight="1">
      <c r="A36" s="61" t="str">
        <f t="shared" si="7"/>
        <v>28</v>
      </c>
      <c r="B36" s="74" t="str">
        <f t="shared" si="8"/>
        <v>4,990,725.70р.</v>
      </c>
      <c r="C36" s="74" t="str">
        <f t="shared" si="1"/>
        <v>79,019.82р.</v>
      </c>
      <c r="D36" s="74" t="str">
        <f t="shared" si="9"/>
        <v>424.80р.</v>
      </c>
      <c r="E36" s="63" t="str">
        <f t="shared" si="10"/>
        <v>79,444.62р.</v>
      </c>
      <c r="F36" s="64"/>
      <c r="G36" s="65"/>
      <c r="H36" s="66"/>
      <c r="I36" s="67"/>
      <c r="J36" s="67"/>
      <c r="K36" s="68"/>
      <c r="L36" s="69" t="str">
        <f t="shared" si="2"/>
        <v/>
      </c>
      <c r="M36" s="5"/>
      <c r="N36" s="70" t="str">
        <f t="shared" si="3"/>
        <v>0</v>
      </c>
      <c r="O36" s="70" t="str">
        <f t="shared" si="4"/>
        <v>2</v>
      </c>
      <c r="P36" s="71" t="str">
        <f t="shared" si="11"/>
        <v>333</v>
      </c>
      <c r="Q36" s="72" t="str">
        <f t="shared" si="12"/>
        <v>1.58%</v>
      </c>
      <c r="R36" s="70"/>
      <c r="S36" s="73" t="str">
        <f t="shared" si="5"/>
        <v>  5,000,000.00р. </v>
      </c>
      <c r="T36" s="71" t="str">
        <f t="shared" si="6"/>
        <v>360</v>
      </c>
      <c r="U36" s="20"/>
      <c r="V36" s="20"/>
      <c r="W36" s="20"/>
      <c r="X36" s="20"/>
      <c r="Y36" s="20"/>
      <c r="Z36" s="20"/>
      <c r="AA36" s="20"/>
      <c r="AB36" s="20"/>
      <c r="AC36" s="20"/>
      <c r="AD36" s="20"/>
    </row>
    <row r="37" ht="12.75" customHeight="1">
      <c r="A37" s="61" t="str">
        <f t="shared" si="7"/>
        <v>29</v>
      </c>
      <c r="B37" s="74" t="str">
        <f t="shared" si="8"/>
        <v>4,990,300.90р.</v>
      </c>
      <c r="C37" s="74" t="str">
        <f t="shared" si="1"/>
        <v>79,013.10р.</v>
      </c>
      <c r="D37" s="74" t="str">
        <f t="shared" si="9"/>
        <v>431.53р.</v>
      </c>
      <c r="E37" s="63" t="str">
        <f t="shared" si="10"/>
        <v>79,444.62р.</v>
      </c>
      <c r="F37" s="64"/>
      <c r="G37" s="65"/>
      <c r="H37" s="66"/>
      <c r="I37" s="67"/>
      <c r="J37" s="67"/>
      <c r="K37" s="68"/>
      <c r="L37" s="69" t="str">
        <f t="shared" si="2"/>
        <v/>
      </c>
      <c r="M37" s="5"/>
      <c r="N37" s="70" t="str">
        <f t="shared" si="3"/>
        <v>0</v>
      </c>
      <c r="O37" s="70" t="str">
        <f t="shared" si="4"/>
        <v>2</v>
      </c>
      <c r="P37" s="71" t="str">
        <f t="shared" si="11"/>
        <v>332</v>
      </c>
      <c r="Q37" s="72" t="str">
        <f t="shared" si="12"/>
        <v>1.58%</v>
      </c>
      <c r="R37" s="70"/>
      <c r="S37" s="73" t="str">
        <f t="shared" si="5"/>
        <v>  5,000,000.00р. </v>
      </c>
      <c r="T37" s="71" t="str">
        <f t="shared" si="6"/>
        <v>360</v>
      </c>
      <c r="U37" s="20"/>
      <c r="V37" s="20"/>
      <c r="W37" s="20"/>
      <c r="X37" s="20"/>
      <c r="Y37" s="20"/>
      <c r="Z37" s="20"/>
      <c r="AA37" s="20"/>
      <c r="AB37" s="20"/>
      <c r="AC37" s="20"/>
      <c r="AD37" s="20"/>
    </row>
    <row r="38" ht="12.75" customHeight="1">
      <c r="A38" s="61" t="str">
        <f t="shared" si="7"/>
        <v>30</v>
      </c>
      <c r="B38" s="74" t="str">
        <f t="shared" si="8"/>
        <v>4,989,869.38р.</v>
      </c>
      <c r="C38" s="74" t="str">
        <f t="shared" si="1"/>
        <v>79,006.27р.</v>
      </c>
      <c r="D38" s="74" t="str">
        <f t="shared" si="9"/>
        <v>438.36р.</v>
      </c>
      <c r="E38" s="63" t="str">
        <f t="shared" si="10"/>
        <v>79,444.62р.</v>
      </c>
      <c r="F38" s="64"/>
      <c r="G38" s="65"/>
      <c r="H38" s="66"/>
      <c r="I38" s="67"/>
      <c r="J38" s="67"/>
      <c r="K38" s="68"/>
      <c r="L38" s="69" t="str">
        <f t="shared" si="2"/>
        <v/>
      </c>
      <c r="M38" s="5"/>
      <c r="N38" s="70" t="str">
        <f t="shared" si="3"/>
        <v>0</v>
      </c>
      <c r="O38" s="70" t="str">
        <f t="shared" si="4"/>
        <v>2</v>
      </c>
      <c r="P38" s="71" t="str">
        <f t="shared" si="11"/>
        <v>331</v>
      </c>
      <c r="Q38" s="72" t="str">
        <f t="shared" si="12"/>
        <v>1.58%</v>
      </c>
      <c r="R38" s="70"/>
      <c r="S38" s="73" t="str">
        <f t="shared" si="5"/>
        <v>  5,000,000.00р. </v>
      </c>
      <c r="T38" s="71" t="str">
        <f t="shared" si="6"/>
        <v>360</v>
      </c>
      <c r="U38" s="20"/>
      <c r="V38" s="20"/>
      <c r="W38" s="20"/>
      <c r="X38" s="20"/>
      <c r="Y38" s="20"/>
      <c r="Z38" s="20"/>
      <c r="AA38" s="20"/>
      <c r="AB38" s="20"/>
      <c r="AC38" s="20"/>
      <c r="AD38" s="20"/>
    </row>
    <row r="39" ht="12.75" customHeight="1">
      <c r="A39" s="61" t="str">
        <f t="shared" si="7"/>
        <v>31</v>
      </c>
      <c r="B39" s="74" t="str">
        <f t="shared" si="8"/>
        <v>4,989,431.02р.</v>
      </c>
      <c r="C39" s="74" t="str">
        <f t="shared" si="1"/>
        <v>78,999.32р.</v>
      </c>
      <c r="D39" s="74" t="str">
        <f t="shared" si="9"/>
        <v>445.30р.</v>
      </c>
      <c r="E39" s="63" t="str">
        <f t="shared" si="10"/>
        <v>79,444.62р.</v>
      </c>
      <c r="F39" s="64"/>
      <c r="G39" s="65"/>
      <c r="H39" s="66"/>
      <c r="I39" s="67"/>
      <c r="J39" s="67"/>
      <c r="K39" s="68"/>
      <c r="L39" s="69" t="str">
        <f t="shared" si="2"/>
        <v/>
      </c>
      <c r="M39" s="5"/>
      <c r="N39" s="70" t="str">
        <f t="shared" si="3"/>
        <v>0</v>
      </c>
      <c r="O39" s="70" t="str">
        <f t="shared" si="4"/>
        <v>2</v>
      </c>
      <c r="P39" s="71" t="str">
        <f t="shared" si="11"/>
        <v>330</v>
      </c>
      <c r="Q39" s="72" t="str">
        <f t="shared" si="12"/>
        <v>1.58%</v>
      </c>
      <c r="R39" s="70"/>
      <c r="S39" s="73" t="str">
        <f t="shared" si="5"/>
        <v>  5,000,000.00р. </v>
      </c>
      <c r="T39" s="71" t="str">
        <f t="shared" si="6"/>
        <v>360</v>
      </c>
      <c r="U39" s="20"/>
      <c r="V39" s="20"/>
      <c r="W39" s="20"/>
      <c r="X39" s="20"/>
      <c r="Y39" s="20"/>
      <c r="Z39" s="20"/>
      <c r="AA39" s="20"/>
      <c r="AB39" s="20"/>
      <c r="AC39" s="20"/>
      <c r="AD39" s="20"/>
    </row>
    <row r="40" ht="12.75" customHeight="1">
      <c r="A40" s="61" t="str">
        <f t="shared" si="7"/>
        <v>32</v>
      </c>
      <c r="B40" s="74" t="str">
        <f t="shared" si="8"/>
        <v>4,988,985.72р.</v>
      </c>
      <c r="C40" s="74" t="str">
        <f t="shared" si="1"/>
        <v>78,992.27р.</v>
      </c>
      <c r="D40" s="74" t="str">
        <f t="shared" si="9"/>
        <v>452.35р.</v>
      </c>
      <c r="E40" s="63" t="str">
        <f t="shared" si="10"/>
        <v>79,444.62р.</v>
      </c>
      <c r="F40" s="64"/>
      <c r="G40" s="65"/>
      <c r="H40" s="66"/>
      <c r="I40" s="67"/>
      <c r="J40" s="67"/>
      <c r="K40" s="68"/>
      <c r="L40" s="69" t="str">
        <f t="shared" si="2"/>
        <v/>
      </c>
      <c r="M40" s="5"/>
      <c r="N40" s="70" t="str">
        <f t="shared" si="3"/>
        <v>0</v>
      </c>
      <c r="O40" s="70" t="str">
        <f t="shared" si="4"/>
        <v>2</v>
      </c>
      <c r="P40" s="71" t="str">
        <f t="shared" si="11"/>
        <v>329</v>
      </c>
      <c r="Q40" s="72" t="str">
        <f t="shared" si="12"/>
        <v>1.58%</v>
      </c>
      <c r="R40" s="70"/>
      <c r="S40" s="73" t="str">
        <f t="shared" si="5"/>
        <v>  5,000,000.00р. </v>
      </c>
      <c r="T40" s="71" t="str">
        <f t="shared" si="6"/>
        <v>360</v>
      </c>
      <c r="U40" s="20"/>
      <c r="V40" s="20"/>
      <c r="W40" s="20"/>
      <c r="X40" s="20"/>
      <c r="Y40" s="20"/>
      <c r="Z40" s="20"/>
      <c r="AA40" s="20"/>
      <c r="AB40" s="20"/>
      <c r="AC40" s="20"/>
      <c r="AD40" s="20"/>
    </row>
    <row r="41" ht="12.75" customHeight="1">
      <c r="A41" s="61" t="str">
        <f t="shared" si="7"/>
        <v>33</v>
      </c>
      <c r="B41" s="74" t="str">
        <f t="shared" si="8"/>
        <v>4,988,533.37р.</v>
      </c>
      <c r="C41" s="74" t="str">
        <f t="shared" si="1"/>
        <v>78,985.11р.</v>
      </c>
      <c r="D41" s="74" t="str">
        <f t="shared" si="9"/>
        <v>459.51р.</v>
      </c>
      <c r="E41" s="63" t="str">
        <f t="shared" si="10"/>
        <v>79,444.62р.</v>
      </c>
      <c r="F41" s="64"/>
      <c r="G41" s="65"/>
      <c r="H41" s="66"/>
      <c r="I41" s="67"/>
      <c r="J41" s="67"/>
      <c r="K41" s="68"/>
      <c r="L41" s="69" t="str">
        <f t="shared" si="2"/>
        <v/>
      </c>
      <c r="M41" s="5"/>
      <c r="N41" s="70" t="str">
        <f t="shared" si="3"/>
        <v>0</v>
      </c>
      <c r="O41" s="70" t="str">
        <f t="shared" si="4"/>
        <v>2</v>
      </c>
      <c r="P41" s="71" t="str">
        <f t="shared" si="11"/>
        <v>328</v>
      </c>
      <c r="Q41" s="72" t="str">
        <f t="shared" si="12"/>
        <v>1.58%</v>
      </c>
      <c r="R41" s="70"/>
      <c r="S41" s="73" t="str">
        <f t="shared" si="5"/>
        <v>  5,000,000.00р. </v>
      </c>
      <c r="T41" s="71" t="str">
        <f t="shared" si="6"/>
        <v>360</v>
      </c>
      <c r="U41" s="20"/>
      <c r="V41" s="20"/>
      <c r="W41" s="20"/>
      <c r="X41" s="20"/>
      <c r="Y41" s="20"/>
      <c r="Z41" s="20"/>
      <c r="AA41" s="20"/>
      <c r="AB41" s="20"/>
      <c r="AC41" s="20"/>
      <c r="AD41" s="20"/>
    </row>
    <row r="42" ht="12.75" customHeight="1">
      <c r="A42" s="61" t="str">
        <f t="shared" si="7"/>
        <v>34</v>
      </c>
      <c r="B42" s="74" t="str">
        <f t="shared" si="8"/>
        <v>4,988,073.85р.</v>
      </c>
      <c r="C42" s="74" t="str">
        <f t="shared" si="1"/>
        <v>78,977.84р.</v>
      </c>
      <c r="D42" s="74" t="str">
        <f t="shared" si="9"/>
        <v>466.79р.</v>
      </c>
      <c r="E42" s="63" t="str">
        <f t="shared" si="10"/>
        <v>79,444.62р.</v>
      </c>
      <c r="F42" s="64"/>
      <c r="G42" s="65"/>
      <c r="H42" s="66"/>
      <c r="I42" s="67"/>
      <c r="J42" s="67"/>
      <c r="K42" s="68"/>
      <c r="L42" s="69" t="str">
        <f t="shared" si="2"/>
        <v/>
      </c>
      <c r="M42" s="5"/>
      <c r="N42" s="70" t="str">
        <f t="shared" si="3"/>
        <v>0</v>
      </c>
      <c r="O42" s="70" t="str">
        <f t="shared" si="4"/>
        <v>2</v>
      </c>
      <c r="P42" s="71" t="str">
        <f t="shared" si="11"/>
        <v>327</v>
      </c>
      <c r="Q42" s="72" t="str">
        <f t="shared" si="12"/>
        <v>1.58%</v>
      </c>
      <c r="R42" s="70"/>
      <c r="S42" s="73" t="str">
        <f t="shared" si="5"/>
        <v>  5,000,000.00р. </v>
      </c>
      <c r="T42" s="71" t="str">
        <f t="shared" si="6"/>
        <v>360</v>
      </c>
      <c r="U42" s="20"/>
      <c r="V42" s="20"/>
      <c r="W42" s="20"/>
      <c r="X42" s="20"/>
      <c r="Y42" s="20"/>
      <c r="Z42" s="20"/>
      <c r="AA42" s="20"/>
      <c r="AB42" s="20"/>
      <c r="AC42" s="20"/>
      <c r="AD42" s="20"/>
    </row>
    <row r="43" ht="12.75" customHeight="1">
      <c r="A43" s="61" t="str">
        <f t="shared" si="7"/>
        <v>35</v>
      </c>
      <c r="B43" s="74" t="str">
        <f t="shared" si="8"/>
        <v>4,987,607.06р.</v>
      </c>
      <c r="C43" s="74" t="str">
        <f t="shared" si="1"/>
        <v>78,970.45р.</v>
      </c>
      <c r="D43" s="74" t="str">
        <f t="shared" si="9"/>
        <v>474.18р.</v>
      </c>
      <c r="E43" s="63" t="str">
        <f t="shared" si="10"/>
        <v>79,444.62р.</v>
      </c>
      <c r="F43" s="64"/>
      <c r="G43" s="65"/>
      <c r="H43" s="66"/>
      <c r="I43" s="67"/>
      <c r="J43" s="67"/>
      <c r="K43" s="68"/>
      <c r="L43" s="69" t="str">
        <f t="shared" si="2"/>
        <v/>
      </c>
      <c r="M43" s="5"/>
      <c r="N43" s="70" t="str">
        <f t="shared" si="3"/>
        <v>0</v>
      </c>
      <c r="O43" s="70" t="str">
        <f t="shared" si="4"/>
        <v>2</v>
      </c>
      <c r="P43" s="71" t="str">
        <f t="shared" si="11"/>
        <v>326</v>
      </c>
      <c r="Q43" s="72" t="str">
        <f t="shared" si="12"/>
        <v>1.58%</v>
      </c>
      <c r="R43" s="70"/>
      <c r="S43" s="73" t="str">
        <f t="shared" si="5"/>
        <v>  5,000,000.00р. </v>
      </c>
      <c r="T43" s="71" t="str">
        <f t="shared" si="6"/>
        <v>360</v>
      </c>
      <c r="U43" s="20"/>
      <c r="V43" s="20"/>
      <c r="W43" s="20"/>
      <c r="X43" s="20"/>
      <c r="Y43" s="20"/>
      <c r="Z43" s="20"/>
      <c r="AA43" s="20"/>
      <c r="AB43" s="20"/>
      <c r="AC43" s="20"/>
      <c r="AD43" s="20"/>
    </row>
    <row r="44" ht="12.75" customHeight="1">
      <c r="A44" s="61" t="str">
        <f t="shared" si="7"/>
        <v>36</v>
      </c>
      <c r="B44" s="74" t="str">
        <f t="shared" si="8"/>
        <v>4,987,132.88р.</v>
      </c>
      <c r="C44" s="74" t="str">
        <f t="shared" si="1"/>
        <v>78,962.94р.</v>
      </c>
      <c r="D44" s="74" t="str">
        <f t="shared" si="9"/>
        <v>481.69р.</v>
      </c>
      <c r="E44" s="63" t="str">
        <f t="shared" si="10"/>
        <v>79,444.62р.</v>
      </c>
      <c r="F44" s="64"/>
      <c r="G44" s="65"/>
      <c r="H44" s="66"/>
      <c r="I44" s="67"/>
      <c r="J44" s="67"/>
      <c r="K44" s="68"/>
      <c r="L44" s="69" t="str">
        <f t="shared" si="2"/>
        <v/>
      </c>
      <c r="M44" s="5"/>
      <c r="N44" s="70" t="str">
        <f t="shared" si="3"/>
        <v>0</v>
      </c>
      <c r="O44" s="70" t="str">
        <f t="shared" si="4"/>
        <v>2</v>
      </c>
      <c r="P44" s="71" t="str">
        <f t="shared" si="11"/>
        <v>325</v>
      </c>
      <c r="Q44" s="72" t="str">
        <f t="shared" si="12"/>
        <v>1.58%</v>
      </c>
      <c r="R44" s="70"/>
      <c r="S44" s="73" t="str">
        <f t="shared" si="5"/>
        <v>  5,000,000.00р. </v>
      </c>
      <c r="T44" s="71" t="str">
        <f t="shared" si="6"/>
        <v>360</v>
      </c>
      <c r="U44" s="20"/>
      <c r="V44" s="20"/>
      <c r="W44" s="20"/>
      <c r="X44" s="20"/>
      <c r="Y44" s="20"/>
      <c r="Z44" s="20"/>
      <c r="AA44" s="20"/>
      <c r="AB44" s="20"/>
      <c r="AC44" s="20"/>
      <c r="AD44" s="20"/>
    </row>
    <row r="45" ht="12.75" customHeight="1">
      <c r="A45" s="61" t="str">
        <f t="shared" si="7"/>
        <v>37</v>
      </c>
      <c r="B45" s="74" t="str">
        <f t="shared" si="8"/>
        <v>4,986,651.20р.</v>
      </c>
      <c r="C45" s="74" t="str">
        <f t="shared" si="1"/>
        <v>78,955.31р.</v>
      </c>
      <c r="D45" s="74" t="str">
        <f t="shared" si="9"/>
        <v>489.31р.</v>
      </c>
      <c r="E45" s="63" t="str">
        <f t="shared" si="10"/>
        <v>79,444.62р.</v>
      </c>
      <c r="F45" s="64"/>
      <c r="G45" s="65"/>
      <c r="H45" s="66"/>
      <c r="I45" s="67"/>
      <c r="J45" s="67"/>
      <c r="K45" s="68"/>
      <c r="L45" s="69" t="str">
        <f t="shared" si="2"/>
        <v/>
      </c>
      <c r="M45" s="5"/>
      <c r="N45" s="70" t="str">
        <f t="shared" si="3"/>
        <v>0</v>
      </c>
      <c r="O45" s="70" t="str">
        <f t="shared" si="4"/>
        <v>2</v>
      </c>
      <c r="P45" s="71" t="str">
        <f t="shared" si="11"/>
        <v>324</v>
      </c>
      <c r="Q45" s="72" t="str">
        <f t="shared" si="12"/>
        <v>1.58%</v>
      </c>
      <c r="R45" s="70"/>
      <c r="S45" s="73" t="str">
        <f t="shared" si="5"/>
        <v>  5,000,000.00р. </v>
      </c>
      <c r="T45" s="71" t="str">
        <f t="shared" si="6"/>
        <v>360</v>
      </c>
      <c r="U45" s="20"/>
      <c r="V45" s="20"/>
      <c r="W45" s="20"/>
      <c r="X45" s="20"/>
      <c r="Y45" s="20"/>
      <c r="Z45" s="20"/>
      <c r="AA45" s="20"/>
      <c r="AB45" s="20"/>
      <c r="AC45" s="20"/>
      <c r="AD45" s="20"/>
    </row>
    <row r="46" ht="12.75" customHeight="1">
      <c r="A46" s="61" t="str">
        <f t="shared" si="7"/>
        <v>38</v>
      </c>
      <c r="B46" s="74" t="str">
        <f t="shared" si="8"/>
        <v>4,986,161.88р.</v>
      </c>
      <c r="C46" s="74" t="str">
        <f t="shared" si="1"/>
        <v>78,947.56р.</v>
      </c>
      <c r="D46" s="74" t="str">
        <f t="shared" si="9"/>
        <v>497.06р.</v>
      </c>
      <c r="E46" s="63" t="str">
        <f t="shared" si="10"/>
        <v>79,444.62р.</v>
      </c>
      <c r="F46" s="64"/>
      <c r="G46" s="65"/>
      <c r="H46" s="66"/>
      <c r="I46" s="67"/>
      <c r="J46" s="67"/>
      <c r="K46" s="68"/>
      <c r="L46" s="69" t="str">
        <f t="shared" si="2"/>
        <v/>
      </c>
      <c r="M46" s="5"/>
      <c r="N46" s="70" t="str">
        <f t="shared" si="3"/>
        <v>0</v>
      </c>
      <c r="O46" s="70" t="str">
        <f t="shared" si="4"/>
        <v>2</v>
      </c>
      <c r="P46" s="71" t="str">
        <f t="shared" si="11"/>
        <v>323</v>
      </c>
      <c r="Q46" s="72" t="str">
        <f t="shared" si="12"/>
        <v>1.58%</v>
      </c>
      <c r="R46" s="70"/>
      <c r="S46" s="73" t="str">
        <f t="shared" si="5"/>
        <v>  5,000,000.00р. </v>
      </c>
      <c r="T46" s="71" t="str">
        <f t="shared" si="6"/>
        <v>360</v>
      </c>
      <c r="U46" s="20"/>
      <c r="V46" s="20"/>
      <c r="W46" s="20"/>
      <c r="X46" s="20"/>
      <c r="Y46" s="20"/>
      <c r="Z46" s="20"/>
      <c r="AA46" s="20"/>
      <c r="AB46" s="20"/>
      <c r="AC46" s="20"/>
      <c r="AD46" s="20"/>
    </row>
    <row r="47" ht="12.75" customHeight="1">
      <c r="A47" s="61" t="str">
        <f t="shared" si="7"/>
        <v>39</v>
      </c>
      <c r="B47" s="74" t="str">
        <f t="shared" si="8"/>
        <v>4,985,664.82р.</v>
      </c>
      <c r="C47" s="74" t="str">
        <f t="shared" si="1"/>
        <v>78,939.69р.</v>
      </c>
      <c r="D47" s="74" t="str">
        <f t="shared" si="9"/>
        <v>504.93р.</v>
      </c>
      <c r="E47" s="63" t="str">
        <f t="shared" si="10"/>
        <v>79,444.62р.</v>
      </c>
      <c r="F47" s="64"/>
      <c r="G47" s="65"/>
      <c r="H47" s="66"/>
      <c r="I47" s="67"/>
      <c r="J47" s="67"/>
      <c r="K47" s="68"/>
      <c r="L47" s="69" t="str">
        <f t="shared" si="2"/>
        <v/>
      </c>
      <c r="M47" s="5"/>
      <c r="N47" s="70" t="str">
        <f t="shared" si="3"/>
        <v>0</v>
      </c>
      <c r="O47" s="70" t="str">
        <f t="shared" si="4"/>
        <v>2</v>
      </c>
      <c r="P47" s="71" t="str">
        <f t="shared" si="11"/>
        <v>322</v>
      </c>
      <c r="Q47" s="72" t="str">
        <f t="shared" si="12"/>
        <v>1.58%</v>
      </c>
      <c r="R47" s="70"/>
      <c r="S47" s="73" t="str">
        <f t="shared" si="5"/>
        <v>  5,000,000.00р. </v>
      </c>
      <c r="T47" s="71" t="str">
        <f t="shared" si="6"/>
        <v>360</v>
      </c>
      <c r="U47" s="20"/>
      <c r="V47" s="20"/>
      <c r="W47" s="20"/>
      <c r="X47" s="20"/>
      <c r="Y47" s="20"/>
      <c r="Z47" s="20"/>
      <c r="AA47" s="20"/>
      <c r="AB47" s="20"/>
      <c r="AC47" s="20"/>
      <c r="AD47" s="20"/>
    </row>
    <row r="48" ht="12.75" customHeight="1">
      <c r="A48" s="61" t="str">
        <f t="shared" si="7"/>
        <v>40</v>
      </c>
      <c r="B48" s="74" t="str">
        <f t="shared" si="8"/>
        <v>4,985,159.89р.</v>
      </c>
      <c r="C48" s="74" t="str">
        <f t="shared" si="1"/>
        <v>78,931.70р.</v>
      </c>
      <c r="D48" s="74" t="str">
        <f t="shared" si="9"/>
        <v>512.93р.</v>
      </c>
      <c r="E48" s="63" t="str">
        <f t="shared" si="10"/>
        <v>79,444.62р.</v>
      </c>
      <c r="F48" s="64"/>
      <c r="G48" s="65"/>
      <c r="H48" s="66"/>
      <c r="I48" s="67"/>
      <c r="J48" s="67"/>
      <c r="K48" s="68"/>
      <c r="L48" s="69" t="str">
        <f t="shared" si="2"/>
        <v/>
      </c>
      <c r="M48" s="5"/>
      <c r="N48" s="70" t="str">
        <f t="shared" si="3"/>
        <v>0</v>
      </c>
      <c r="O48" s="70" t="str">
        <f t="shared" si="4"/>
        <v>2</v>
      </c>
      <c r="P48" s="71" t="str">
        <f t="shared" si="11"/>
        <v>321</v>
      </c>
      <c r="Q48" s="72" t="str">
        <f t="shared" si="12"/>
        <v>1.58%</v>
      </c>
      <c r="R48" s="70"/>
      <c r="S48" s="73" t="str">
        <f t="shared" si="5"/>
        <v>  5,000,000.00р. </v>
      </c>
      <c r="T48" s="71" t="str">
        <f t="shared" si="6"/>
        <v>360</v>
      </c>
      <c r="U48" s="20"/>
      <c r="V48" s="20"/>
      <c r="W48" s="20"/>
      <c r="X48" s="20"/>
      <c r="Y48" s="20"/>
      <c r="Z48" s="20"/>
      <c r="AA48" s="20"/>
      <c r="AB48" s="20"/>
      <c r="AC48" s="20"/>
      <c r="AD48" s="20"/>
    </row>
    <row r="49" ht="12.75" customHeight="1">
      <c r="A49" s="61" t="str">
        <f t="shared" si="7"/>
        <v>41</v>
      </c>
      <c r="B49" s="74" t="str">
        <f t="shared" si="8"/>
        <v>4,984,646.96р.</v>
      </c>
      <c r="C49" s="74" t="str">
        <f t="shared" si="1"/>
        <v>78,923.58р.</v>
      </c>
      <c r="D49" s="74" t="str">
        <f t="shared" si="9"/>
        <v>521.05р.</v>
      </c>
      <c r="E49" s="63" t="str">
        <f t="shared" si="10"/>
        <v>79,444.62р.</v>
      </c>
      <c r="F49" s="64"/>
      <c r="G49" s="65"/>
      <c r="H49" s="66"/>
      <c r="I49" s="67"/>
      <c r="J49" s="67"/>
      <c r="K49" s="68"/>
      <c r="L49" s="69" t="str">
        <f t="shared" si="2"/>
        <v/>
      </c>
      <c r="M49" s="5"/>
      <c r="N49" s="70" t="str">
        <f t="shared" si="3"/>
        <v>0</v>
      </c>
      <c r="O49" s="70" t="str">
        <f t="shared" si="4"/>
        <v>2</v>
      </c>
      <c r="P49" s="71" t="str">
        <f t="shared" si="11"/>
        <v>320</v>
      </c>
      <c r="Q49" s="72" t="str">
        <f t="shared" si="12"/>
        <v>1.58%</v>
      </c>
      <c r="R49" s="70"/>
      <c r="S49" s="73" t="str">
        <f t="shared" si="5"/>
        <v>  5,000,000.00р. </v>
      </c>
      <c r="T49" s="71" t="str">
        <f t="shared" si="6"/>
        <v>360</v>
      </c>
      <c r="U49" s="20"/>
      <c r="V49" s="20"/>
      <c r="W49" s="20"/>
      <c r="X49" s="20"/>
      <c r="Y49" s="20"/>
      <c r="Z49" s="20"/>
      <c r="AA49" s="20"/>
      <c r="AB49" s="20"/>
      <c r="AC49" s="20"/>
      <c r="AD49" s="20"/>
    </row>
    <row r="50" ht="12.75" customHeight="1">
      <c r="A50" s="61" t="str">
        <f t="shared" si="7"/>
        <v>42</v>
      </c>
      <c r="B50" s="74" t="str">
        <f t="shared" si="8"/>
        <v>4,984,125.92р.</v>
      </c>
      <c r="C50" s="74" t="str">
        <f t="shared" si="1"/>
        <v>78,915.33р.</v>
      </c>
      <c r="D50" s="74" t="str">
        <f t="shared" si="9"/>
        <v>529.30р.</v>
      </c>
      <c r="E50" s="63" t="str">
        <f t="shared" si="10"/>
        <v>79,444.62р.</v>
      </c>
      <c r="F50" s="64"/>
      <c r="G50" s="65"/>
      <c r="H50" s="66"/>
      <c r="I50" s="67"/>
      <c r="J50" s="67"/>
      <c r="K50" s="68"/>
      <c r="L50" s="69" t="str">
        <f t="shared" si="2"/>
        <v/>
      </c>
      <c r="M50" s="5"/>
      <c r="N50" s="70" t="str">
        <f t="shared" si="3"/>
        <v>0</v>
      </c>
      <c r="O50" s="70" t="str">
        <f t="shared" si="4"/>
        <v>2</v>
      </c>
      <c r="P50" s="71" t="str">
        <f t="shared" si="11"/>
        <v>319</v>
      </c>
      <c r="Q50" s="72" t="str">
        <f t="shared" si="12"/>
        <v>1.58%</v>
      </c>
      <c r="R50" s="70"/>
      <c r="S50" s="73" t="str">
        <f t="shared" si="5"/>
        <v>  5,000,000.00р. </v>
      </c>
      <c r="T50" s="71" t="str">
        <f t="shared" si="6"/>
        <v>360</v>
      </c>
      <c r="U50" s="20"/>
      <c r="V50" s="20"/>
      <c r="W50" s="20"/>
      <c r="X50" s="20"/>
      <c r="Y50" s="20"/>
      <c r="Z50" s="20"/>
      <c r="AA50" s="20"/>
      <c r="AB50" s="20"/>
      <c r="AC50" s="20"/>
      <c r="AD50" s="20"/>
    </row>
    <row r="51" ht="12.75" customHeight="1">
      <c r="A51" s="61" t="str">
        <f t="shared" si="7"/>
        <v>43</v>
      </c>
      <c r="B51" s="74" t="str">
        <f t="shared" si="8"/>
        <v>4,983,596.62р.</v>
      </c>
      <c r="C51" s="74" t="str">
        <f t="shared" si="1"/>
        <v>78,906.95р.</v>
      </c>
      <c r="D51" s="74" t="str">
        <f t="shared" si="9"/>
        <v>537.68р.</v>
      </c>
      <c r="E51" s="63" t="str">
        <f t="shared" si="10"/>
        <v>79,444.62р.</v>
      </c>
      <c r="F51" s="64"/>
      <c r="G51" s="65"/>
      <c r="H51" s="66"/>
      <c r="I51" s="67"/>
      <c r="J51" s="67"/>
      <c r="K51" s="68"/>
      <c r="L51" s="69" t="str">
        <f t="shared" si="2"/>
        <v/>
      </c>
      <c r="M51" s="5"/>
      <c r="N51" s="70" t="str">
        <f t="shared" si="3"/>
        <v>0</v>
      </c>
      <c r="O51" s="70" t="str">
        <f t="shared" si="4"/>
        <v>2</v>
      </c>
      <c r="P51" s="71" t="str">
        <f t="shared" si="11"/>
        <v>318</v>
      </c>
      <c r="Q51" s="72" t="str">
        <f t="shared" si="12"/>
        <v>1.58%</v>
      </c>
      <c r="R51" s="70"/>
      <c r="S51" s="73" t="str">
        <f t="shared" si="5"/>
        <v>  5,000,000.00р. </v>
      </c>
      <c r="T51" s="71" t="str">
        <f t="shared" si="6"/>
        <v>360</v>
      </c>
      <c r="U51" s="20"/>
      <c r="V51" s="20"/>
      <c r="W51" s="20"/>
      <c r="X51" s="20"/>
      <c r="Y51" s="20"/>
      <c r="Z51" s="20"/>
      <c r="AA51" s="20"/>
      <c r="AB51" s="20"/>
      <c r="AC51" s="20"/>
      <c r="AD51" s="20"/>
    </row>
    <row r="52" ht="12.75" customHeight="1">
      <c r="A52" s="61" t="str">
        <f t="shared" si="7"/>
        <v>44</v>
      </c>
      <c r="B52" s="74" t="str">
        <f t="shared" si="8"/>
        <v>4,983,058.94р.</v>
      </c>
      <c r="C52" s="74" t="str">
        <f t="shared" si="1"/>
        <v>78,898.43р.</v>
      </c>
      <c r="D52" s="74" t="str">
        <f t="shared" si="9"/>
        <v>546.19р.</v>
      </c>
      <c r="E52" s="63" t="str">
        <f t="shared" si="10"/>
        <v>79,444.62р.</v>
      </c>
      <c r="F52" s="64"/>
      <c r="G52" s="65"/>
      <c r="H52" s="66"/>
      <c r="I52" s="67"/>
      <c r="J52" s="67"/>
      <c r="K52" s="68"/>
      <c r="L52" s="69" t="str">
        <f t="shared" si="2"/>
        <v/>
      </c>
      <c r="M52" s="5"/>
      <c r="N52" s="70" t="str">
        <f t="shared" si="3"/>
        <v>0</v>
      </c>
      <c r="O52" s="70" t="str">
        <f t="shared" si="4"/>
        <v>2</v>
      </c>
      <c r="P52" s="71" t="str">
        <f t="shared" si="11"/>
        <v>317</v>
      </c>
      <c r="Q52" s="72" t="str">
        <f t="shared" si="12"/>
        <v>1.58%</v>
      </c>
      <c r="R52" s="70"/>
      <c r="S52" s="73" t="str">
        <f t="shared" si="5"/>
        <v>  5,000,000.00р. </v>
      </c>
      <c r="T52" s="71" t="str">
        <f t="shared" si="6"/>
        <v>360</v>
      </c>
      <c r="U52" s="20"/>
      <c r="V52" s="20"/>
      <c r="W52" s="20"/>
      <c r="X52" s="20"/>
      <c r="Y52" s="20"/>
      <c r="Z52" s="20"/>
      <c r="AA52" s="20"/>
      <c r="AB52" s="20"/>
      <c r="AC52" s="20"/>
      <c r="AD52" s="20"/>
    </row>
    <row r="53" ht="12.75" customHeight="1">
      <c r="A53" s="61" t="str">
        <f t="shared" si="7"/>
        <v>45</v>
      </c>
      <c r="B53" s="74" t="str">
        <f t="shared" si="8"/>
        <v>4,982,512.75р.</v>
      </c>
      <c r="C53" s="74" t="str">
        <f t="shared" si="1"/>
        <v>78,889.79р.</v>
      </c>
      <c r="D53" s="74" t="str">
        <f t="shared" si="9"/>
        <v>554.84р.</v>
      </c>
      <c r="E53" s="63" t="str">
        <f t="shared" si="10"/>
        <v>79,444.62р.</v>
      </c>
      <c r="F53" s="64"/>
      <c r="G53" s="65"/>
      <c r="H53" s="66"/>
      <c r="I53" s="67"/>
      <c r="J53" s="67"/>
      <c r="K53" s="68"/>
      <c r="L53" s="69" t="str">
        <f t="shared" si="2"/>
        <v/>
      </c>
      <c r="M53" s="5"/>
      <c r="N53" s="70" t="str">
        <f t="shared" si="3"/>
        <v>0</v>
      </c>
      <c r="O53" s="70" t="str">
        <f t="shared" si="4"/>
        <v>2</v>
      </c>
      <c r="P53" s="71" t="str">
        <f t="shared" si="11"/>
        <v>316</v>
      </c>
      <c r="Q53" s="72" t="str">
        <f t="shared" si="12"/>
        <v>1.58%</v>
      </c>
      <c r="R53" s="70"/>
      <c r="S53" s="73" t="str">
        <f t="shared" si="5"/>
        <v>  5,000,000.00р. </v>
      </c>
      <c r="T53" s="71" t="str">
        <f t="shared" si="6"/>
        <v>360</v>
      </c>
      <c r="U53" s="20"/>
      <c r="V53" s="20"/>
      <c r="W53" s="20"/>
      <c r="X53" s="20"/>
      <c r="Y53" s="20"/>
      <c r="Z53" s="20"/>
      <c r="AA53" s="20"/>
      <c r="AB53" s="20"/>
      <c r="AC53" s="20"/>
      <c r="AD53" s="20"/>
    </row>
    <row r="54" ht="12.75" customHeight="1">
      <c r="A54" s="61" t="str">
        <f t="shared" si="7"/>
        <v>46</v>
      </c>
      <c r="B54" s="74" t="str">
        <f t="shared" si="8"/>
        <v>4,981,957.91р.</v>
      </c>
      <c r="C54" s="74" t="str">
        <f t="shared" si="1"/>
        <v>78,881.00р.</v>
      </c>
      <c r="D54" s="74" t="str">
        <f t="shared" si="9"/>
        <v>563.62р.</v>
      </c>
      <c r="E54" s="63" t="str">
        <f t="shared" si="10"/>
        <v>79,444.62р.</v>
      </c>
      <c r="F54" s="64"/>
      <c r="G54" s="65"/>
      <c r="H54" s="66"/>
      <c r="I54" s="67"/>
      <c r="J54" s="67"/>
      <c r="K54" s="68"/>
      <c r="L54" s="69" t="str">
        <f t="shared" si="2"/>
        <v/>
      </c>
      <c r="M54" s="5"/>
      <c r="N54" s="70" t="str">
        <f t="shared" si="3"/>
        <v>0</v>
      </c>
      <c r="O54" s="70" t="str">
        <f t="shared" si="4"/>
        <v>2</v>
      </c>
      <c r="P54" s="71" t="str">
        <f t="shared" si="11"/>
        <v>315</v>
      </c>
      <c r="Q54" s="72" t="str">
        <f t="shared" si="12"/>
        <v>1.58%</v>
      </c>
      <c r="R54" s="70"/>
      <c r="S54" s="73" t="str">
        <f t="shared" si="5"/>
        <v>  5,000,000.00р. </v>
      </c>
      <c r="T54" s="71" t="str">
        <f t="shared" si="6"/>
        <v>360</v>
      </c>
      <c r="U54" s="20"/>
      <c r="V54" s="20"/>
      <c r="W54" s="20"/>
      <c r="X54" s="20"/>
      <c r="Y54" s="20"/>
      <c r="Z54" s="20"/>
      <c r="AA54" s="20"/>
      <c r="AB54" s="20"/>
      <c r="AC54" s="20"/>
      <c r="AD54" s="20"/>
    </row>
    <row r="55" ht="12.75" customHeight="1">
      <c r="A55" s="61" t="str">
        <f t="shared" si="7"/>
        <v>47</v>
      </c>
      <c r="B55" s="74" t="str">
        <f t="shared" si="8"/>
        <v>4,981,394.29р.</v>
      </c>
      <c r="C55" s="74" t="str">
        <f t="shared" si="1"/>
        <v>78,872.08р.</v>
      </c>
      <c r="D55" s="74" t="str">
        <f t="shared" si="9"/>
        <v>572.55р.</v>
      </c>
      <c r="E55" s="63" t="str">
        <f t="shared" si="10"/>
        <v>79,444.62р.</v>
      </c>
      <c r="F55" s="64"/>
      <c r="G55" s="65"/>
      <c r="H55" s="66"/>
      <c r="I55" s="67"/>
      <c r="J55" s="67"/>
      <c r="K55" s="68"/>
      <c r="L55" s="69" t="str">
        <f t="shared" si="2"/>
        <v/>
      </c>
      <c r="M55" s="5"/>
      <c r="N55" s="70" t="str">
        <f t="shared" si="3"/>
        <v>0</v>
      </c>
      <c r="O55" s="70" t="str">
        <f t="shared" si="4"/>
        <v>2</v>
      </c>
      <c r="P55" s="71" t="str">
        <f t="shared" si="11"/>
        <v>314</v>
      </c>
      <c r="Q55" s="72" t="str">
        <f t="shared" si="12"/>
        <v>1.58%</v>
      </c>
      <c r="R55" s="70"/>
      <c r="S55" s="73" t="str">
        <f t="shared" si="5"/>
        <v>  5,000,000.00р. </v>
      </c>
      <c r="T55" s="71" t="str">
        <f t="shared" si="6"/>
        <v>360</v>
      </c>
      <c r="U55" s="20"/>
      <c r="V55" s="20"/>
      <c r="W55" s="20"/>
      <c r="X55" s="20"/>
      <c r="Y55" s="20"/>
      <c r="Z55" s="20"/>
      <c r="AA55" s="20"/>
      <c r="AB55" s="20"/>
      <c r="AC55" s="20"/>
      <c r="AD55" s="20"/>
    </row>
    <row r="56" ht="12.75" customHeight="1">
      <c r="A56" s="61" t="str">
        <f t="shared" si="7"/>
        <v>48</v>
      </c>
      <c r="B56" s="74" t="str">
        <f t="shared" si="8"/>
        <v>4,980,821.74р.</v>
      </c>
      <c r="C56" s="74" t="str">
        <f t="shared" si="1"/>
        <v>78,863.01р.</v>
      </c>
      <c r="D56" s="74" t="str">
        <f t="shared" si="9"/>
        <v>581.61р.</v>
      </c>
      <c r="E56" s="63" t="str">
        <f t="shared" si="10"/>
        <v>79,444.62р.</v>
      </c>
      <c r="F56" s="64"/>
      <c r="G56" s="65"/>
      <c r="H56" s="66"/>
      <c r="I56" s="67"/>
      <c r="J56" s="67"/>
      <c r="K56" s="68"/>
      <c r="L56" s="69" t="str">
        <f t="shared" si="2"/>
        <v/>
      </c>
      <c r="M56" s="5"/>
      <c r="N56" s="70" t="str">
        <f t="shared" si="3"/>
        <v>0</v>
      </c>
      <c r="O56" s="70" t="str">
        <f t="shared" si="4"/>
        <v>2</v>
      </c>
      <c r="P56" s="71" t="str">
        <f t="shared" si="11"/>
        <v>313</v>
      </c>
      <c r="Q56" s="72" t="str">
        <f t="shared" si="12"/>
        <v>1.58%</v>
      </c>
      <c r="R56" s="70"/>
      <c r="S56" s="73" t="str">
        <f t="shared" si="5"/>
        <v>  5,000,000.00р. </v>
      </c>
      <c r="T56" s="71" t="str">
        <f t="shared" si="6"/>
        <v>360</v>
      </c>
      <c r="U56" s="20"/>
      <c r="V56" s="20"/>
      <c r="W56" s="20"/>
      <c r="X56" s="20"/>
      <c r="Y56" s="20"/>
      <c r="Z56" s="20"/>
      <c r="AA56" s="20"/>
      <c r="AB56" s="20"/>
      <c r="AC56" s="20"/>
      <c r="AD56" s="20"/>
    </row>
    <row r="57" ht="12.75" customHeight="1">
      <c r="A57" s="61" t="str">
        <f t="shared" si="7"/>
        <v>49</v>
      </c>
      <c r="B57" s="74" t="str">
        <f t="shared" si="8"/>
        <v>4,980,240.12р.</v>
      </c>
      <c r="C57" s="74" t="str">
        <f t="shared" si="1"/>
        <v>78,853.80р.</v>
      </c>
      <c r="D57" s="74" t="str">
        <f t="shared" si="9"/>
        <v>590.82р.</v>
      </c>
      <c r="E57" s="63" t="str">
        <f t="shared" si="10"/>
        <v>79,444.62р.</v>
      </c>
      <c r="F57" s="64"/>
      <c r="G57" s="65"/>
      <c r="H57" s="66"/>
      <c r="I57" s="67"/>
      <c r="J57" s="67"/>
      <c r="K57" s="68"/>
      <c r="L57" s="69" t="str">
        <f t="shared" si="2"/>
        <v/>
      </c>
      <c r="M57" s="5"/>
      <c r="N57" s="70" t="str">
        <f t="shared" si="3"/>
        <v>0</v>
      </c>
      <c r="O57" s="70" t="str">
        <f t="shared" si="4"/>
        <v>2</v>
      </c>
      <c r="P57" s="71" t="str">
        <f t="shared" si="11"/>
        <v>312</v>
      </c>
      <c r="Q57" s="72" t="str">
        <f t="shared" si="12"/>
        <v>1.58%</v>
      </c>
      <c r="R57" s="70"/>
      <c r="S57" s="73" t="str">
        <f t="shared" si="5"/>
        <v>  5,000,000.00р. </v>
      </c>
      <c r="T57" s="71" t="str">
        <f t="shared" si="6"/>
        <v>360</v>
      </c>
      <c r="U57" s="20"/>
      <c r="V57" s="20"/>
      <c r="W57" s="20"/>
      <c r="X57" s="20"/>
      <c r="Y57" s="20"/>
      <c r="Z57" s="20"/>
      <c r="AA57" s="20"/>
      <c r="AB57" s="20"/>
      <c r="AC57" s="20"/>
      <c r="AD57" s="20"/>
    </row>
    <row r="58" ht="12.75" customHeight="1">
      <c r="A58" s="61" t="str">
        <f t="shared" si="7"/>
        <v>50</v>
      </c>
      <c r="B58" s="74" t="str">
        <f t="shared" si="8"/>
        <v>4,979,649.30р.</v>
      </c>
      <c r="C58" s="74" t="str">
        <f t="shared" si="1"/>
        <v>78,844.45р.</v>
      </c>
      <c r="D58" s="74" t="str">
        <f t="shared" si="9"/>
        <v>600.18р.</v>
      </c>
      <c r="E58" s="63" t="str">
        <f t="shared" si="10"/>
        <v>79,444.62р.</v>
      </c>
      <c r="F58" s="64"/>
      <c r="G58" s="65"/>
      <c r="H58" s="66"/>
      <c r="I58" s="67"/>
      <c r="J58" s="67"/>
      <c r="K58" s="68"/>
      <c r="L58" s="69" t="str">
        <f t="shared" si="2"/>
        <v/>
      </c>
      <c r="M58" s="5"/>
      <c r="N58" s="70" t="str">
        <f t="shared" si="3"/>
        <v>0</v>
      </c>
      <c r="O58" s="70" t="str">
        <f t="shared" si="4"/>
        <v>2</v>
      </c>
      <c r="P58" s="71" t="str">
        <f t="shared" si="11"/>
        <v>311</v>
      </c>
      <c r="Q58" s="72" t="str">
        <f t="shared" si="12"/>
        <v>1.58%</v>
      </c>
      <c r="R58" s="70"/>
      <c r="S58" s="73" t="str">
        <f t="shared" si="5"/>
        <v>  5,000,000.00р. </v>
      </c>
      <c r="T58" s="71" t="str">
        <f t="shared" si="6"/>
        <v>360</v>
      </c>
      <c r="U58" s="20"/>
      <c r="V58" s="20"/>
      <c r="W58" s="20"/>
      <c r="X58" s="20"/>
      <c r="Y58" s="20"/>
      <c r="Z58" s="20"/>
      <c r="AA58" s="20"/>
      <c r="AB58" s="20"/>
      <c r="AC58" s="20"/>
      <c r="AD58" s="20"/>
    </row>
    <row r="59" ht="12.75" customHeight="1">
      <c r="A59" s="61" t="str">
        <f t="shared" si="7"/>
        <v>51</v>
      </c>
      <c r="B59" s="74" t="str">
        <f t="shared" si="8"/>
        <v>4,979,049.12р.</v>
      </c>
      <c r="C59" s="74" t="str">
        <f t="shared" si="1"/>
        <v>78,834.94р.</v>
      </c>
      <c r="D59" s="74" t="str">
        <f t="shared" si="9"/>
        <v>609.68р.</v>
      </c>
      <c r="E59" s="63" t="str">
        <f t="shared" si="10"/>
        <v>79,444.62р.</v>
      </c>
      <c r="F59" s="64"/>
      <c r="G59" s="65"/>
      <c r="H59" s="66"/>
      <c r="I59" s="67"/>
      <c r="J59" s="67"/>
      <c r="K59" s="68"/>
      <c r="L59" s="69" t="str">
        <f t="shared" si="2"/>
        <v/>
      </c>
      <c r="M59" s="5"/>
      <c r="N59" s="70" t="str">
        <f t="shared" si="3"/>
        <v>0</v>
      </c>
      <c r="O59" s="70" t="str">
        <f t="shared" si="4"/>
        <v>2</v>
      </c>
      <c r="P59" s="71" t="str">
        <f t="shared" si="11"/>
        <v>310</v>
      </c>
      <c r="Q59" s="72" t="str">
        <f t="shared" si="12"/>
        <v>1.58%</v>
      </c>
      <c r="R59" s="70"/>
      <c r="S59" s="73" t="str">
        <f t="shared" si="5"/>
        <v>  5,000,000.00р. </v>
      </c>
      <c r="T59" s="71" t="str">
        <f t="shared" si="6"/>
        <v>360</v>
      </c>
      <c r="U59" s="20"/>
      <c r="V59" s="20"/>
      <c r="W59" s="20"/>
      <c r="X59" s="20"/>
      <c r="Y59" s="20"/>
      <c r="Z59" s="20"/>
      <c r="AA59" s="20"/>
      <c r="AB59" s="20"/>
      <c r="AC59" s="20"/>
      <c r="AD59" s="20"/>
    </row>
    <row r="60" ht="12.75" customHeight="1">
      <c r="A60" s="61" t="str">
        <f t="shared" si="7"/>
        <v>52</v>
      </c>
      <c r="B60" s="74" t="str">
        <f t="shared" si="8"/>
        <v>4,978,439.44р.</v>
      </c>
      <c r="C60" s="74" t="str">
        <f t="shared" si="1"/>
        <v>78,825.29р.</v>
      </c>
      <c r="D60" s="74" t="str">
        <f t="shared" si="9"/>
        <v>619.33р.</v>
      </c>
      <c r="E60" s="63" t="str">
        <f t="shared" si="10"/>
        <v>79,444.62р.</v>
      </c>
      <c r="F60" s="64"/>
      <c r="G60" s="65"/>
      <c r="H60" s="66"/>
      <c r="I60" s="67"/>
      <c r="J60" s="67"/>
      <c r="K60" s="68"/>
      <c r="L60" s="69" t="str">
        <f t="shared" si="2"/>
        <v/>
      </c>
      <c r="M60" s="5"/>
      <c r="N60" s="70" t="str">
        <f t="shared" si="3"/>
        <v>0</v>
      </c>
      <c r="O60" s="70" t="str">
        <f t="shared" si="4"/>
        <v>2</v>
      </c>
      <c r="P60" s="71" t="str">
        <f t="shared" si="11"/>
        <v>309</v>
      </c>
      <c r="Q60" s="72" t="str">
        <f t="shared" si="12"/>
        <v>1.58%</v>
      </c>
      <c r="R60" s="70"/>
      <c r="S60" s="73" t="str">
        <f t="shared" si="5"/>
        <v>  5,000,000.00р. </v>
      </c>
      <c r="T60" s="71" t="str">
        <f t="shared" si="6"/>
        <v>360</v>
      </c>
      <c r="U60" s="20"/>
      <c r="V60" s="20"/>
      <c r="W60" s="20"/>
      <c r="X60" s="20"/>
      <c r="Y60" s="20"/>
      <c r="Z60" s="20"/>
      <c r="AA60" s="20"/>
      <c r="AB60" s="20"/>
      <c r="AC60" s="20"/>
      <c r="AD60" s="20"/>
    </row>
    <row r="61" ht="12.75" customHeight="1">
      <c r="A61" s="61" t="str">
        <f t="shared" si="7"/>
        <v>53</v>
      </c>
      <c r="B61" s="74" t="str">
        <f t="shared" si="8"/>
        <v>4,977,820.11р.</v>
      </c>
      <c r="C61" s="74" t="str">
        <f t="shared" si="1"/>
        <v>78,815.49р.</v>
      </c>
      <c r="D61" s="74" t="str">
        <f t="shared" si="9"/>
        <v>629.14р.</v>
      </c>
      <c r="E61" s="63" t="str">
        <f t="shared" si="10"/>
        <v>79,444.62р.</v>
      </c>
      <c r="F61" s="64"/>
      <c r="G61" s="65"/>
      <c r="H61" s="66"/>
      <c r="I61" s="67"/>
      <c r="J61" s="67"/>
      <c r="K61" s="68"/>
      <c r="L61" s="69" t="str">
        <f t="shared" si="2"/>
        <v/>
      </c>
      <c r="M61" s="5"/>
      <c r="N61" s="70" t="str">
        <f t="shared" si="3"/>
        <v>0</v>
      </c>
      <c r="O61" s="70" t="str">
        <f t="shared" si="4"/>
        <v>2</v>
      </c>
      <c r="P61" s="71" t="str">
        <f t="shared" si="11"/>
        <v>308</v>
      </c>
      <c r="Q61" s="72" t="str">
        <f t="shared" si="12"/>
        <v>1.58%</v>
      </c>
      <c r="R61" s="70"/>
      <c r="S61" s="73" t="str">
        <f t="shared" si="5"/>
        <v>  5,000,000.00р. </v>
      </c>
      <c r="T61" s="71" t="str">
        <f t="shared" si="6"/>
        <v>360</v>
      </c>
      <c r="U61" s="20"/>
      <c r="V61" s="20"/>
      <c r="W61" s="20"/>
      <c r="X61" s="20"/>
      <c r="Y61" s="20"/>
      <c r="Z61" s="20"/>
      <c r="AA61" s="20"/>
      <c r="AB61" s="20"/>
      <c r="AC61" s="20"/>
      <c r="AD61" s="20"/>
    </row>
    <row r="62" ht="12.75" customHeight="1">
      <c r="A62" s="61" t="str">
        <f t="shared" si="7"/>
        <v>54</v>
      </c>
      <c r="B62" s="74" t="str">
        <f t="shared" si="8"/>
        <v>4,977,190.97р.</v>
      </c>
      <c r="C62" s="74" t="str">
        <f t="shared" si="1"/>
        <v>78,805.52р.</v>
      </c>
      <c r="D62" s="74" t="str">
        <f t="shared" si="9"/>
        <v>639.10р.</v>
      </c>
      <c r="E62" s="63" t="str">
        <f t="shared" si="10"/>
        <v>79,444.62р.</v>
      </c>
      <c r="F62" s="64"/>
      <c r="G62" s="65"/>
      <c r="H62" s="66"/>
      <c r="I62" s="67"/>
      <c r="J62" s="67"/>
      <c r="K62" s="68"/>
      <c r="L62" s="69" t="str">
        <f t="shared" si="2"/>
        <v/>
      </c>
      <c r="M62" s="5"/>
      <c r="N62" s="70" t="str">
        <f t="shared" si="3"/>
        <v>0</v>
      </c>
      <c r="O62" s="70" t="str">
        <f t="shared" si="4"/>
        <v>2</v>
      </c>
      <c r="P62" s="71" t="str">
        <f t="shared" si="11"/>
        <v>307</v>
      </c>
      <c r="Q62" s="72" t="str">
        <f t="shared" si="12"/>
        <v>1.58%</v>
      </c>
      <c r="R62" s="70"/>
      <c r="S62" s="73" t="str">
        <f t="shared" si="5"/>
        <v>  5,000,000.00р. </v>
      </c>
      <c r="T62" s="71" t="str">
        <f t="shared" si="6"/>
        <v>360</v>
      </c>
      <c r="U62" s="20"/>
      <c r="V62" s="20"/>
      <c r="W62" s="20"/>
      <c r="X62" s="20"/>
      <c r="Y62" s="20"/>
      <c r="Z62" s="20"/>
      <c r="AA62" s="20"/>
      <c r="AB62" s="20"/>
      <c r="AC62" s="20"/>
      <c r="AD62" s="20"/>
    </row>
    <row r="63" ht="12.75" customHeight="1">
      <c r="A63" s="61" t="str">
        <f t="shared" si="7"/>
        <v>55</v>
      </c>
      <c r="B63" s="74" t="str">
        <f t="shared" si="8"/>
        <v>4,976,551.87р.</v>
      </c>
      <c r="C63" s="74" t="str">
        <f t="shared" si="1"/>
        <v>78,795.40р.</v>
      </c>
      <c r="D63" s="74" t="str">
        <f t="shared" si="9"/>
        <v>649.22р.</v>
      </c>
      <c r="E63" s="63" t="str">
        <f t="shared" si="10"/>
        <v>79,444.62р.</v>
      </c>
      <c r="F63" s="64"/>
      <c r="G63" s="65"/>
      <c r="H63" s="66"/>
      <c r="I63" s="67"/>
      <c r="J63" s="67"/>
      <c r="K63" s="68"/>
      <c r="L63" s="69" t="str">
        <f t="shared" si="2"/>
        <v/>
      </c>
      <c r="M63" s="5"/>
      <c r="N63" s="70" t="str">
        <f t="shared" si="3"/>
        <v>0</v>
      </c>
      <c r="O63" s="70" t="str">
        <f t="shared" si="4"/>
        <v>2</v>
      </c>
      <c r="P63" s="71" t="str">
        <f t="shared" si="11"/>
        <v>306</v>
      </c>
      <c r="Q63" s="72" t="str">
        <f t="shared" si="12"/>
        <v>1.58%</v>
      </c>
      <c r="R63" s="70"/>
      <c r="S63" s="73" t="str">
        <f t="shared" si="5"/>
        <v>  5,000,000.00р. </v>
      </c>
      <c r="T63" s="71" t="str">
        <f t="shared" si="6"/>
        <v>360</v>
      </c>
      <c r="U63" s="20"/>
      <c r="V63" s="20"/>
      <c r="W63" s="20"/>
      <c r="X63" s="20"/>
      <c r="Y63" s="20"/>
      <c r="Z63" s="20"/>
      <c r="AA63" s="20"/>
      <c r="AB63" s="20"/>
      <c r="AC63" s="20"/>
      <c r="AD63" s="20"/>
    </row>
    <row r="64" ht="12.75" customHeight="1">
      <c r="A64" s="61" t="str">
        <f t="shared" si="7"/>
        <v>56</v>
      </c>
      <c r="B64" s="74" t="str">
        <f t="shared" si="8"/>
        <v>4,975,902.65р.</v>
      </c>
      <c r="C64" s="74" t="str">
        <f t="shared" si="1"/>
        <v>78,785.13р.</v>
      </c>
      <c r="D64" s="74" t="str">
        <f t="shared" si="9"/>
        <v>659.50р.</v>
      </c>
      <c r="E64" s="63" t="str">
        <f t="shared" si="10"/>
        <v>79,444.62р.</v>
      </c>
      <c r="F64" s="64"/>
      <c r="G64" s="65"/>
      <c r="H64" s="66"/>
      <c r="I64" s="67"/>
      <c r="J64" s="67"/>
      <c r="K64" s="68"/>
      <c r="L64" s="69" t="str">
        <f t="shared" si="2"/>
        <v/>
      </c>
      <c r="M64" s="5"/>
      <c r="N64" s="70" t="str">
        <f t="shared" si="3"/>
        <v>0</v>
      </c>
      <c r="O64" s="70" t="str">
        <f t="shared" si="4"/>
        <v>2</v>
      </c>
      <c r="P64" s="71" t="str">
        <f t="shared" si="11"/>
        <v>305</v>
      </c>
      <c r="Q64" s="72" t="str">
        <f t="shared" si="12"/>
        <v>1.58%</v>
      </c>
      <c r="R64" s="70"/>
      <c r="S64" s="73" t="str">
        <f t="shared" si="5"/>
        <v>  5,000,000.00р. </v>
      </c>
      <c r="T64" s="71" t="str">
        <f t="shared" si="6"/>
        <v>360</v>
      </c>
      <c r="U64" s="20"/>
      <c r="V64" s="20"/>
      <c r="W64" s="20"/>
      <c r="X64" s="20"/>
      <c r="Y64" s="20"/>
      <c r="Z64" s="20"/>
      <c r="AA64" s="20"/>
      <c r="AB64" s="20"/>
      <c r="AC64" s="20"/>
      <c r="AD64" s="20"/>
    </row>
    <row r="65" ht="12.75" customHeight="1">
      <c r="A65" s="61" t="str">
        <f t="shared" si="7"/>
        <v>57</v>
      </c>
      <c r="B65" s="74" t="str">
        <f t="shared" si="8"/>
        <v>4,975,243.15р.</v>
      </c>
      <c r="C65" s="74" t="str">
        <f t="shared" si="1"/>
        <v>78,774.68р.</v>
      </c>
      <c r="D65" s="74" t="str">
        <f t="shared" si="9"/>
        <v>669.94р.</v>
      </c>
      <c r="E65" s="63" t="str">
        <f t="shared" si="10"/>
        <v>79,444.62р.</v>
      </c>
      <c r="F65" s="64"/>
      <c r="G65" s="65"/>
      <c r="H65" s="66"/>
      <c r="I65" s="67"/>
      <c r="J65" s="67"/>
      <c r="K65" s="68"/>
      <c r="L65" s="69" t="str">
        <f t="shared" si="2"/>
        <v/>
      </c>
      <c r="M65" s="5"/>
      <c r="N65" s="70" t="str">
        <f t="shared" si="3"/>
        <v>0</v>
      </c>
      <c r="O65" s="70" t="str">
        <f t="shared" si="4"/>
        <v>2</v>
      </c>
      <c r="P65" s="71" t="str">
        <f t="shared" si="11"/>
        <v>304</v>
      </c>
      <c r="Q65" s="72" t="str">
        <f t="shared" si="12"/>
        <v>1.58%</v>
      </c>
      <c r="R65" s="70"/>
      <c r="S65" s="73" t="str">
        <f t="shared" si="5"/>
        <v>  5,000,000.00р. </v>
      </c>
      <c r="T65" s="71" t="str">
        <f t="shared" si="6"/>
        <v>360</v>
      </c>
      <c r="U65" s="20"/>
      <c r="V65" s="20"/>
      <c r="W65" s="20"/>
      <c r="X65" s="20"/>
      <c r="Y65" s="20"/>
      <c r="Z65" s="20"/>
      <c r="AA65" s="20"/>
      <c r="AB65" s="20"/>
      <c r="AC65" s="20"/>
      <c r="AD65" s="20"/>
    </row>
    <row r="66" ht="12.75" customHeight="1">
      <c r="A66" s="61" t="str">
        <f t="shared" si="7"/>
        <v>58</v>
      </c>
      <c r="B66" s="74" t="str">
        <f t="shared" si="8"/>
        <v>4,974,573.21р.</v>
      </c>
      <c r="C66" s="74" t="str">
        <f t="shared" si="1"/>
        <v>78,764.08р.</v>
      </c>
      <c r="D66" s="74" t="str">
        <f t="shared" si="9"/>
        <v>680.55р.</v>
      </c>
      <c r="E66" s="63" t="str">
        <f t="shared" si="10"/>
        <v>79,444.62р.</v>
      </c>
      <c r="F66" s="64"/>
      <c r="G66" s="65"/>
      <c r="H66" s="66"/>
      <c r="I66" s="67"/>
      <c r="J66" s="67"/>
      <c r="K66" s="68"/>
      <c r="L66" s="69" t="str">
        <f t="shared" si="2"/>
        <v/>
      </c>
      <c r="M66" s="5"/>
      <c r="N66" s="70" t="str">
        <f t="shared" si="3"/>
        <v>0</v>
      </c>
      <c r="O66" s="70" t="str">
        <f t="shared" si="4"/>
        <v>2</v>
      </c>
      <c r="P66" s="71" t="str">
        <f t="shared" si="11"/>
        <v>303</v>
      </c>
      <c r="Q66" s="72" t="str">
        <f t="shared" si="12"/>
        <v>1.58%</v>
      </c>
      <c r="R66" s="70"/>
      <c r="S66" s="73" t="str">
        <f t="shared" si="5"/>
        <v>  5,000,000.00р. </v>
      </c>
      <c r="T66" s="71" t="str">
        <f t="shared" si="6"/>
        <v>360</v>
      </c>
      <c r="U66" s="20"/>
      <c r="V66" s="20"/>
      <c r="W66" s="20"/>
      <c r="X66" s="20"/>
      <c r="Y66" s="20"/>
      <c r="Z66" s="20"/>
      <c r="AA66" s="20"/>
      <c r="AB66" s="20"/>
      <c r="AC66" s="20"/>
      <c r="AD66" s="20"/>
    </row>
    <row r="67" ht="12.75" customHeight="1">
      <c r="A67" s="61" t="str">
        <f t="shared" si="7"/>
        <v>59</v>
      </c>
      <c r="B67" s="74" t="str">
        <f t="shared" si="8"/>
        <v>4,973,892.66р.</v>
      </c>
      <c r="C67" s="74" t="str">
        <f t="shared" si="1"/>
        <v>78,753.30р.</v>
      </c>
      <c r="D67" s="74" t="str">
        <f t="shared" si="9"/>
        <v>691.32р.</v>
      </c>
      <c r="E67" s="63" t="str">
        <f t="shared" si="10"/>
        <v>79,444.62р.</v>
      </c>
      <c r="F67" s="64"/>
      <c r="G67" s="65"/>
      <c r="H67" s="66"/>
      <c r="I67" s="67"/>
      <c r="J67" s="67"/>
      <c r="K67" s="68"/>
      <c r="L67" s="69" t="str">
        <f t="shared" si="2"/>
        <v/>
      </c>
      <c r="M67" s="5"/>
      <c r="N67" s="70" t="str">
        <f t="shared" si="3"/>
        <v>0</v>
      </c>
      <c r="O67" s="70" t="str">
        <f t="shared" si="4"/>
        <v>2</v>
      </c>
      <c r="P67" s="71" t="str">
        <f t="shared" si="11"/>
        <v>302</v>
      </c>
      <c r="Q67" s="72" t="str">
        <f t="shared" si="12"/>
        <v>1.58%</v>
      </c>
      <c r="R67" s="70"/>
      <c r="S67" s="73" t="str">
        <f t="shared" si="5"/>
        <v>  5,000,000.00р. </v>
      </c>
      <c r="T67" s="71" t="str">
        <f t="shared" si="6"/>
        <v>360</v>
      </c>
      <c r="U67" s="20"/>
      <c r="V67" s="20"/>
      <c r="W67" s="20"/>
      <c r="X67" s="20"/>
      <c r="Y67" s="20"/>
      <c r="Z67" s="20"/>
      <c r="AA67" s="20"/>
      <c r="AB67" s="20"/>
      <c r="AC67" s="20"/>
      <c r="AD67" s="20"/>
    </row>
    <row r="68" ht="12.75" customHeight="1">
      <c r="A68" s="61" t="str">
        <f t="shared" si="7"/>
        <v>60</v>
      </c>
      <c r="B68" s="74" t="str">
        <f t="shared" si="8"/>
        <v>4,973,201.34р.</v>
      </c>
      <c r="C68" s="74" t="str">
        <f t="shared" si="1"/>
        <v>78,742.35р.</v>
      </c>
      <c r="D68" s="74" t="str">
        <f t="shared" si="9"/>
        <v>702.27р.</v>
      </c>
      <c r="E68" s="63" t="str">
        <f t="shared" si="10"/>
        <v>79,444.62р.</v>
      </c>
      <c r="F68" s="64"/>
      <c r="G68" s="65"/>
      <c r="H68" s="66"/>
      <c r="I68" s="67"/>
      <c r="J68" s="67"/>
      <c r="K68" s="68"/>
      <c r="L68" s="69" t="str">
        <f t="shared" si="2"/>
        <v/>
      </c>
      <c r="M68" s="5"/>
      <c r="N68" s="70" t="str">
        <f t="shared" si="3"/>
        <v>0</v>
      </c>
      <c r="O68" s="70" t="str">
        <f t="shared" si="4"/>
        <v>2</v>
      </c>
      <c r="P68" s="71" t="str">
        <f t="shared" si="11"/>
        <v>301</v>
      </c>
      <c r="Q68" s="72" t="str">
        <f t="shared" si="12"/>
        <v>1.58%</v>
      </c>
      <c r="R68" s="70"/>
      <c r="S68" s="73" t="str">
        <f t="shared" si="5"/>
        <v>  5,000,000.00р. </v>
      </c>
      <c r="T68" s="71" t="str">
        <f t="shared" si="6"/>
        <v>360</v>
      </c>
      <c r="U68" s="20"/>
      <c r="V68" s="20"/>
      <c r="W68" s="20"/>
      <c r="X68" s="20"/>
      <c r="Y68" s="20"/>
      <c r="Z68" s="20"/>
      <c r="AA68" s="20"/>
      <c r="AB68" s="20"/>
      <c r="AC68" s="20"/>
      <c r="AD68" s="20"/>
    </row>
    <row r="69" ht="12.75" customHeight="1">
      <c r="A69" s="61" t="str">
        <f t="shared" si="7"/>
        <v>61</v>
      </c>
      <c r="B69" s="74" t="str">
        <f t="shared" si="8"/>
        <v>4,972,499.07р.</v>
      </c>
      <c r="C69" s="74" t="str">
        <f t="shared" si="1"/>
        <v>78,731.24р.</v>
      </c>
      <c r="D69" s="74" t="str">
        <f t="shared" si="9"/>
        <v>713.39р.</v>
      </c>
      <c r="E69" s="63" t="str">
        <f t="shared" si="10"/>
        <v>79,444.62р.</v>
      </c>
      <c r="F69" s="64"/>
      <c r="G69" s="65"/>
      <c r="H69" s="66"/>
      <c r="I69" s="67"/>
      <c r="J69" s="67"/>
      <c r="K69" s="68"/>
      <c r="L69" s="69" t="str">
        <f t="shared" si="2"/>
        <v/>
      </c>
      <c r="M69" s="5"/>
      <c r="N69" s="70" t="str">
        <f t="shared" si="3"/>
        <v>0</v>
      </c>
      <c r="O69" s="70" t="str">
        <f t="shared" si="4"/>
        <v>2</v>
      </c>
      <c r="P69" s="71" t="str">
        <f t="shared" si="11"/>
        <v>300</v>
      </c>
      <c r="Q69" s="72" t="str">
        <f t="shared" si="12"/>
        <v>1.58%</v>
      </c>
      <c r="R69" s="70"/>
      <c r="S69" s="73" t="str">
        <f t="shared" si="5"/>
        <v>  5,000,000.00р. </v>
      </c>
      <c r="T69" s="71" t="str">
        <f t="shared" si="6"/>
        <v>360</v>
      </c>
      <c r="U69" s="20"/>
      <c r="V69" s="20"/>
      <c r="W69" s="20"/>
      <c r="X69" s="20"/>
      <c r="Y69" s="20"/>
      <c r="Z69" s="20"/>
      <c r="AA69" s="20"/>
      <c r="AB69" s="20"/>
      <c r="AC69" s="20"/>
      <c r="AD69" s="20"/>
    </row>
    <row r="70" ht="12.75" customHeight="1">
      <c r="A70" s="61" t="str">
        <f t="shared" si="7"/>
        <v>62</v>
      </c>
      <c r="B70" s="74" t="str">
        <f t="shared" si="8"/>
        <v>4,971,785.68р.</v>
      </c>
      <c r="C70" s="74" t="str">
        <f t="shared" si="1"/>
        <v>78,719.94р.</v>
      </c>
      <c r="D70" s="74" t="str">
        <f t="shared" si="9"/>
        <v>724.68р.</v>
      </c>
      <c r="E70" s="63" t="str">
        <f t="shared" si="10"/>
        <v>79,444.62р.</v>
      </c>
      <c r="F70" s="64"/>
      <c r="G70" s="65"/>
      <c r="H70" s="66"/>
      <c r="I70" s="67"/>
      <c r="J70" s="67"/>
      <c r="K70" s="68"/>
      <c r="L70" s="69" t="str">
        <f t="shared" si="2"/>
        <v/>
      </c>
      <c r="M70" s="5"/>
      <c r="N70" s="70" t="str">
        <f t="shared" si="3"/>
        <v>0</v>
      </c>
      <c r="O70" s="70" t="str">
        <f t="shared" si="4"/>
        <v>2</v>
      </c>
      <c r="P70" s="71" t="str">
        <f t="shared" si="11"/>
        <v>299</v>
      </c>
      <c r="Q70" s="72" t="str">
        <f t="shared" si="12"/>
        <v>1.58%</v>
      </c>
      <c r="R70" s="70"/>
      <c r="S70" s="73" t="str">
        <f t="shared" si="5"/>
        <v>  5,000,000.00р. </v>
      </c>
      <c r="T70" s="71" t="str">
        <f t="shared" si="6"/>
        <v>360</v>
      </c>
      <c r="U70" s="20"/>
      <c r="V70" s="20"/>
      <c r="W70" s="20"/>
      <c r="X70" s="20"/>
      <c r="Y70" s="20"/>
      <c r="Z70" s="20"/>
      <c r="AA70" s="20"/>
      <c r="AB70" s="20"/>
      <c r="AC70" s="20"/>
      <c r="AD70" s="20"/>
    </row>
    <row r="71" ht="12.75" customHeight="1">
      <c r="A71" s="61" t="str">
        <f t="shared" si="7"/>
        <v>63</v>
      </c>
      <c r="B71" s="74" t="str">
        <f t="shared" si="8"/>
        <v>4,971,060.99р.</v>
      </c>
      <c r="C71" s="74" t="str">
        <f t="shared" si="1"/>
        <v>78,708.47р.</v>
      </c>
      <c r="D71" s="74" t="str">
        <f t="shared" si="9"/>
        <v>736.16р.</v>
      </c>
      <c r="E71" s="63" t="str">
        <f t="shared" si="10"/>
        <v>79,444.62р.</v>
      </c>
      <c r="F71" s="64"/>
      <c r="G71" s="65"/>
      <c r="H71" s="66"/>
      <c r="I71" s="67"/>
      <c r="J71" s="67"/>
      <c r="K71" s="68"/>
      <c r="L71" s="69" t="str">
        <f t="shared" si="2"/>
        <v/>
      </c>
      <c r="M71" s="5"/>
      <c r="N71" s="70" t="str">
        <f t="shared" si="3"/>
        <v>0</v>
      </c>
      <c r="O71" s="70" t="str">
        <f t="shared" si="4"/>
        <v>2</v>
      </c>
      <c r="P71" s="71" t="str">
        <f t="shared" si="11"/>
        <v>298</v>
      </c>
      <c r="Q71" s="72" t="str">
        <f t="shared" si="12"/>
        <v>1.58%</v>
      </c>
      <c r="R71" s="70"/>
      <c r="S71" s="73" t="str">
        <f t="shared" si="5"/>
        <v>  5,000,000.00р. </v>
      </c>
      <c r="T71" s="71" t="str">
        <f t="shared" si="6"/>
        <v>360</v>
      </c>
      <c r="U71" s="20"/>
      <c r="V71" s="20"/>
      <c r="W71" s="20"/>
      <c r="X71" s="20"/>
      <c r="Y71" s="20"/>
      <c r="Z71" s="20"/>
      <c r="AA71" s="20"/>
      <c r="AB71" s="20"/>
      <c r="AC71" s="20"/>
      <c r="AD71" s="20"/>
    </row>
    <row r="72" ht="12.75" customHeight="1">
      <c r="A72" s="61" t="str">
        <f t="shared" si="7"/>
        <v>64</v>
      </c>
      <c r="B72" s="74" t="str">
        <f t="shared" si="8"/>
        <v>4,970,324.83р.</v>
      </c>
      <c r="C72" s="74" t="str">
        <f t="shared" si="1"/>
        <v>78,696.81р.</v>
      </c>
      <c r="D72" s="74" t="str">
        <f t="shared" si="9"/>
        <v>747.81р.</v>
      </c>
      <c r="E72" s="63" t="str">
        <f t="shared" si="10"/>
        <v>79,444.62р.</v>
      </c>
      <c r="F72" s="64"/>
      <c r="G72" s="65"/>
      <c r="H72" s="66"/>
      <c r="I72" s="67"/>
      <c r="J72" s="67"/>
      <c r="K72" s="68"/>
      <c r="L72" s="69" t="str">
        <f t="shared" si="2"/>
        <v/>
      </c>
      <c r="M72" s="5"/>
      <c r="N72" s="70" t="str">
        <f t="shared" si="3"/>
        <v>0</v>
      </c>
      <c r="O72" s="70" t="str">
        <f t="shared" si="4"/>
        <v>2</v>
      </c>
      <c r="P72" s="71" t="str">
        <f t="shared" si="11"/>
        <v>297</v>
      </c>
      <c r="Q72" s="72" t="str">
        <f t="shared" si="12"/>
        <v>1.58%</v>
      </c>
      <c r="R72" s="70"/>
      <c r="S72" s="73" t="str">
        <f t="shared" si="5"/>
        <v>  5,000,000.00р. </v>
      </c>
      <c r="T72" s="71" t="str">
        <f t="shared" si="6"/>
        <v>360</v>
      </c>
      <c r="U72" s="20"/>
      <c r="V72" s="20"/>
      <c r="W72" s="20"/>
      <c r="X72" s="20"/>
      <c r="Y72" s="20"/>
      <c r="Z72" s="20"/>
      <c r="AA72" s="20"/>
      <c r="AB72" s="20"/>
      <c r="AC72" s="20"/>
      <c r="AD72" s="20"/>
    </row>
    <row r="73" ht="12.75" customHeight="1">
      <c r="A73" s="61" t="str">
        <f t="shared" si="7"/>
        <v>65</v>
      </c>
      <c r="B73" s="74" t="str">
        <f t="shared" si="8"/>
        <v>4,969,577.02р.</v>
      </c>
      <c r="C73" s="74" t="str">
        <f t="shared" si="1"/>
        <v>78,684.97р.</v>
      </c>
      <c r="D73" s="74" t="str">
        <f t="shared" si="9"/>
        <v>759.66р.</v>
      </c>
      <c r="E73" s="63" t="str">
        <f t="shared" si="10"/>
        <v>79,444.62р.</v>
      </c>
      <c r="F73" s="64"/>
      <c r="G73" s="65"/>
      <c r="H73" s="66"/>
      <c r="I73" s="67"/>
      <c r="J73" s="67"/>
      <c r="K73" s="68"/>
      <c r="L73" s="69" t="str">
        <f t="shared" si="2"/>
        <v/>
      </c>
      <c r="M73" s="5"/>
      <c r="N73" s="70" t="str">
        <f t="shared" si="3"/>
        <v>0</v>
      </c>
      <c r="O73" s="70" t="str">
        <f t="shared" si="4"/>
        <v>2</v>
      </c>
      <c r="P73" s="71" t="str">
        <f t="shared" si="11"/>
        <v>296</v>
      </c>
      <c r="Q73" s="72" t="str">
        <f t="shared" si="12"/>
        <v>1.58%</v>
      </c>
      <c r="R73" s="70"/>
      <c r="S73" s="73" t="str">
        <f t="shared" si="5"/>
        <v>  5,000,000.00р. </v>
      </c>
      <c r="T73" s="71" t="str">
        <f t="shared" si="6"/>
        <v>360</v>
      </c>
      <c r="U73" s="20"/>
      <c r="V73" s="20"/>
      <c r="W73" s="20"/>
      <c r="X73" s="20"/>
      <c r="Y73" s="20"/>
      <c r="Z73" s="20"/>
      <c r="AA73" s="20"/>
      <c r="AB73" s="20"/>
      <c r="AC73" s="20"/>
      <c r="AD73" s="20"/>
    </row>
    <row r="74" ht="12.75" customHeight="1">
      <c r="A74" s="61" t="str">
        <f t="shared" si="7"/>
        <v>66</v>
      </c>
      <c r="B74" s="74" t="str">
        <f t="shared" si="8"/>
        <v>4,968,817.36р.</v>
      </c>
      <c r="C74" s="74" t="str">
        <f t="shared" si="1"/>
        <v>78,672.94р.</v>
      </c>
      <c r="D74" s="74" t="str">
        <f t="shared" si="9"/>
        <v>771.68р.</v>
      </c>
      <c r="E74" s="63" t="str">
        <f t="shared" si="10"/>
        <v>79,444.62р.</v>
      </c>
      <c r="F74" s="64"/>
      <c r="G74" s="65"/>
      <c r="H74" s="66"/>
      <c r="I74" s="67"/>
      <c r="J74" s="67"/>
      <c r="K74" s="68"/>
      <c r="L74" s="69" t="str">
        <f t="shared" si="2"/>
        <v/>
      </c>
      <c r="M74" s="5"/>
      <c r="N74" s="70" t="str">
        <f t="shared" si="3"/>
        <v>0</v>
      </c>
      <c r="O74" s="70" t="str">
        <f t="shared" si="4"/>
        <v>2</v>
      </c>
      <c r="P74" s="71" t="str">
        <f t="shared" si="11"/>
        <v>295</v>
      </c>
      <c r="Q74" s="72" t="str">
        <f t="shared" si="12"/>
        <v>1.58%</v>
      </c>
      <c r="R74" s="70"/>
      <c r="S74" s="73" t="str">
        <f t="shared" si="5"/>
        <v>  5,000,000.00р. </v>
      </c>
      <c r="T74" s="71" t="str">
        <f t="shared" si="6"/>
        <v>360</v>
      </c>
      <c r="U74" s="20"/>
      <c r="V74" s="20"/>
      <c r="W74" s="20"/>
      <c r="X74" s="20"/>
      <c r="Y74" s="20"/>
      <c r="Z74" s="20"/>
      <c r="AA74" s="20"/>
      <c r="AB74" s="20"/>
      <c r="AC74" s="20"/>
      <c r="AD74" s="20"/>
    </row>
    <row r="75" ht="12.75" customHeight="1">
      <c r="A75" s="61" t="str">
        <f t="shared" si="7"/>
        <v>67</v>
      </c>
      <c r="B75" s="74" t="str">
        <f t="shared" si="8"/>
        <v>4,968,045.68р.</v>
      </c>
      <c r="C75" s="74" t="str">
        <f t="shared" si="1"/>
        <v>78,660.72р.</v>
      </c>
      <c r="D75" s="74" t="str">
        <f t="shared" si="9"/>
        <v>783.90р.</v>
      </c>
      <c r="E75" s="63" t="str">
        <f t="shared" si="10"/>
        <v>79,444.62р.</v>
      </c>
      <c r="F75" s="64"/>
      <c r="G75" s="65"/>
      <c r="H75" s="66"/>
      <c r="I75" s="67"/>
      <c r="J75" s="67"/>
      <c r="K75" s="68"/>
      <c r="L75" s="69" t="str">
        <f t="shared" si="2"/>
        <v/>
      </c>
      <c r="M75" s="5"/>
      <c r="N75" s="70" t="str">
        <f t="shared" si="3"/>
        <v>0</v>
      </c>
      <c r="O75" s="70" t="str">
        <f t="shared" si="4"/>
        <v>2</v>
      </c>
      <c r="P75" s="71" t="str">
        <f t="shared" si="11"/>
        <v>294</v>
      </c>
      <c r="Q75" s="72" t="str">
        <f t="shared" si="12"/>
        <v>1.58%</v>
      </c>
      <c r="R75" s="70"/>
      <c r="S75" s="73" t="str">
        <f t="shared" si="5"/>
        <v>  5,000,000.00р. </v>
      </c>
      <c r="T75" s="71" t="str">
        <f t="shared" si="6"/>
        <v>360</v>
      </c>
      <c r="U75" s="20"/>
      <c r="V75" s="20"/>
      <c r="W75" s="20"/>
      <c r="X75" s="20"/>
      <c r="Y75" s="20"/>
      <c r="Z75" s="20"/>
      <c r="AA75" s="20"/>
      <c r="AB75" s="20"/>
      <c r="AC75" s="20"/>
      <c r="AD75" s="20"/>
    </row>
    <row r="76" ht="12.75" customHeight="1">
      <c r="A76" s="61" t="str">
        <f t="shared" si="7"/>
        <v>68</v>
      </c>
      <c r="B76" s="74" t="str">
        <f t="shared" si="8"/>
        <v>4,967,261.78р.</v>
      </c>
      <c r="C76" s="74" t="str">
        <f t="shared" si="1"/>
        <v>78,648.31р.</v>
      </c>
      <c r="D76" s="74" t="str">
        <f t="shared" si="9"/>
        <v>796.31р.</v>
      </c>
      <c r="E76" s="63" t="str">
        <f t="shared" si="10"/>
        <v>79,444.62р.</v>
      </c>
      <c r="F76" s="64"/>
      <c r="G76" s="65"/>
      <c r="H76" s="66"/>
      <c r="I76" s="67"/>
      <c r="J76" s="67"/>
      <c r="K76" s="68"/>
      <c r="L76" s="69" t="str">
        <f t="shared" si="2"/>
        <v/>
      </c>
      <c r="M76" s="5"/>
      <c r="N76" s="70" t="str">
        <f t="shared" si="3"/>
        <v>0</v>
      </c>
      <c r="O76" s="70" t="str">
        <f t="shared" si="4"/>
        <v>2</v>
      </c>
      <c r="P76" s="71" t="str">
        <f t="shared" si="11"/>
        <v>293</v>
      </c>
      <c r="Q76" s="72" t="str">
        <f t="shared" si="12"/>
        <v>1.58%</v>
      </c>
      <c r="R76" s="70"/>
      <c r="S76" s="73" t="str">
        <f t="shared" si="5"/>
        <v>  5,000,000.00р. </v>
      </c>
      <c r="T76" s="71" t="str">
        <f t="shared" si="6"/>
        <v>360</v>
      </c>
      <c r="U76" s="20"/>
      <c r="V76" s="20"/>
      <c r="W76" s="20"/>
      <c r="X76" s="20"/>
      <c r="Y76" s="20"/>
      <c r="Z76" s="20"/>
      <c r="AA76" s="20"/>
      <c r="AB76" s="20"/>
      <c r="AC76" s="20"/>
      <c r="AD76" s="20"/>
    </row>
    <row r="77" ht="12.75" customHeight="1">
      <c r="A77" s="61" t="str">
        <f t="shared" si="7"/>
        <v>69</v>
      </c>
      <c r="B77" s="74" t="str">
        <f t="shared" si="8"/>
        <v>4,966,465.47р.</v>
      </c>
      <c r="C77" s="74" t="str">
        <f t="shared" si="1"/>
        <v>78,635.70р.</v>
      </c>
      <c r="D77" s="74" t="str">
        <f t="shared" si="9"/>
        <v>808.92р.</v>
      </c>
      <c r="E77" s="63" t="str">
        <f t="shared" si="10"/>
        <v>79,444.62р.</v>
      </c>
      <c r="F77" s="64"/>
      <c r="G77" s="65"/>
      <c r="H77" s="66"/>
      <c r="I77" s="67"/>
      <c r="J77" s="67"/>
      <c r="K77" s="68"/>
      <c r="L77" s="69" t="str">
        <f t="shared" si="2"/>
        <v/>
      </c>
      <c r="M77" s="5"/>
      <c r="N77" s="70" t="str">
        <f t="shared" si="3"/>
        <v>0</v>
      </c>
      <c r="O77" s="70" t="str">
        <f t="shared" si="4"/>
        <v>2</v>
      </c>
      <c r="P77" s="71" t="str">
        <f t="shared" si="11"/>
        <v>292</v>
      </c>
      <c r="Q77" s="72" t="str">
        <f t="shared" si="12"/>
        <v>1.58%</v>
      </c>
      <c r="R77" s="70"/>
      <c r="S77" s="73" t="str">
        <f t="shared" si="5"/>
        <v>  5,000,000.00р. </v>
      </c>
      <c r="T77" s="71" t="str">
        <f t="shared" si="6"/>
        <v>360</v>
      </c>
      <c r="U77" s="20"/>
      <c r="V77" s="20"/>
      <c r="W77" s="20"/>
      <c r="X77" s="20"/>
      <c r="Y77" s="20"/>
      <c r="Z77" s="20"/>
      <c r="AA77" s="20"/>
      <c r="AB77" s="20"/>
      <c r="AC77" s="20"/>
      <c r="AD77" s="20"/>
    </row>
    <row r="78" ht="12.75" customHeight="1">
      <c r="A78" s="61" t="str">
        <f t="shared" si="7"/>
        <v>70</v>
      </c>
      <c r="B78" s="74" t="str">
        <f t="shared" si="8"/>
        <v>4,965,656.54р.</v>
      </c>
      <c r="C78" s="74" t="str">
        <f t="shared" si="1"/>
        <v>78,622.90р.</v>
      </c>
      <c r="D78" s="74" t="str">
        <f t="shared" si="9"/>
        <v>821.73р.</v>
      </c>
      <c r="E78" s="63" t="str">
        <f t="shared" si="10"/>
        <v>79,444.62р.</v>
      </c>
      <c r="F78" s="64"/>
      <c r="G78" s="65"/>
      <c r="H78" s="66"/>
      <c r="I78" s="67"/>
      <c r="J78" s="67"/>
      <c r="K78" s="68"/>
      <c r="L78" s="69" t="str">
        <f t="shared" si="2"/>
        <v/>
      </c>
      <c r="M78" s="5"/>
      <c r="N78" s="70" t="str">
        <f t="shared" si="3"/>
        <v>0</v>
      </c>
      <c r="O78" s="70" t="str">
        <f t="shared" si="4"/>
        <v>2</v>
      </c>
      <c r="P78" s="71" t="str">
        <f t="shared" si="11"/>
        <v>291</v>
      </c>
      <c r="Q78" s="72" t="str">
        <f t="shared" si="12"/>
        <v>1.58%</v>
      </c>
      <c r="R78" s="70"/>
      <c r="S78" s="73" t="str">
        <f t="shared" si="5"/>
        <v>  5,000,000.00р. </v>
      </c>
      <c r="T78" s="71" t="str">
        <f t="shared" si="6"/>
        <v>360</v>
      </c>
      <c r="U78" s="20"/>
      <c r="V78" s="20"/>
      <c r="W78" s="20"/>
      <c r="X78" s="20"/>
      <c r="Y78" s="20"/>
      <c r="Z78" s="20"/>
      <c r="AA78" s="20"/>
      <c r="AB78" s="20"/>
      <c r="AC78" s="20"/>
      <c r="AD78" s="20"/>
    </row>
    <row r="79" ht="12.75" customHeight="1">
      <c r="A79" s="61" t="str">
        <f t="shared" si="7"/>
        <v>71</v>
      </c>
      <c r="B79" s="74" t="str">
        <f t="shared" si="8"/>
        <v>4,964,834.81р.</v>
      </c>
      <c r="C79" s="74" t="str">
        <f t="shared" si="1"/>
        <v>78,609.88р.</v>
      </c>
      <c r="D79" s="74" t="str">
        <f t="shared" si="9"/>
        <v>834.74р.</v>
      </c>
      <c r="E79" s="63" t="str">
        <f t="shared" si="10"/>
        <v>79,444.62р.</v>
      </c>
      <c r="F79" s="64"/>
      <c r="G79" s="65"/>
      <c r="H79" s="66"/>
      <c r="I79" s="67"/>
      <c r="J79" s="67"/>
      <c r="K79" s="68"/>
      <c r="L79" s="69" t="str">
        <f t="shared" si="2"/>
        <v/>
      </c>
      <c r="M79" s="5"/>
      <c r="N79" s="70" t="str">
        <f t="shared" si="3"/>
        <v>0</v>
      </c>
      <c r="O79" s="70" t="str">
        <f t="shared" si="4"/>
        <v>2</v>
      </c>
      <c r="P79" s="71" t="str">
        <f t="shared" si="11"/>
        <v>290</v>
      </c>
      <c r="Q79" s="72" t="str">
        <f t="shared" si="12"/>
        <v>1.58%</v>
      </c>
      <c r="R79" s="70"/>
      <c r="S79" s="73" t="str">
        <f t="shared" si="5"/>
        <v>  5,000,000.00р. </v>
      </c>
      <c r="T79" s="71" t="str">
        <f t="shared" si="6"/>
        <v>360</v>
      </c>
      <c r="U79" s="20"/>
      <c r="V79" s="20"/>
      <c r="W79" s="20"/>
      <c r="X79" s="20"/>
      <c r="Y79" s="20"/>
      <c r="Z79" s="20"/>
      <c r="AA79" s="20"/>
      <c r="AB79" s="20"/>
      <c r="AC79" s="20"/>
      <c r="AD79" s="20"/>
    </row>
    <row r="80" ht="12.75" customHeight="1">
      <c r="A80" s="61" t="str">
        <f t="shared" si="7"/>
        <v>72</v>
      </c>
      <c r="B80" s="74" t="str">
        <f t="shared" si="8"/>
        <v>4,964,000.07р.</v>
      </c>
      <c r="C80" s="74" t="str">
        <f t="shared" si="1"/>
        <v>78,596.67р.</v>
      </c>
      <c r="D80" s="74" t="str">
        <f t="shared" si="9"/>
        <v>847.96р.</v>
      </c>
      <c r="E80" s="63" t="str">
        <f t="shared" si="10"/>
        <v>79,444.62р.</v>
      </c>
      <c r="F80" s="64"/>
      <c r="G80" s="65"/>
      <c r="H80" s="66"/>
      <c r="I80" s="67"/>
      <c r="J80" s="67"/>
      <c r="K80" s="68"/>
      <c r="L80" s="69" t="str">
        <f t="shared" si="2"/>
        <v/>
      </c>
      <c r="M80" s="5"/>
      <c r="N80" s="70" t="str">
        <f t="shared" si="3"/>
        <v>0</v>
      </c>
      <c r="O80" s="70" t="str">
        <f t="shared" si="4"/>
        <v>2</v>
      </c>
      <c r="P80" s="71" t="str">
        <f t="shared" si="11"/>
        <v>289</v>
      </c>
      <c r="Q80" s="72" t="str">
        <f t="shared" si="12"/>
        <v>1.58%</v>
      </c>
      <c r="R80" s="70"/>
      <c r="S80" s="73" t="str">
        <f t="shared" si="5"/>
        <v>  5,000,000.00р. </v>
      </c>
      <c r="T80" s="71" t="str">
        <f t="shared" si="6"/>
        <v>360</v>
      </c>
      <c r="U80" s="20"/>
      <c r="V80" s="20"/>
      <c r="W80" s="20"/>
      <c r="X80" s="20"/>
      <c r="Y80" s="20"/>
      <c r="Z80" s="20"/>
      <c r="AA80" s="20"/>
      <c r="AB80" s="20"/>
      <c r="AC80" s="20"/>
      <c r="AD80" s="20"/>
    </row>
    <row r="81" ht="12.75" customHeight="1">
      <c r="A81" s="61" t="str">
        <f t="shared" si="7"/>
        <v>73</v>
      </c>
      <c r="B81" s="74" t="str">
        <f t="shared" si="8"/>
        <v>4,963,152.12р.</v>
      </c>
      <c r="C81" s="74" t="str">
        <f t="shared" si="1"/>
        <v>78,583.24р.</v>
      </c>
      <c r="D81" s="74" t="str">
        <f t="shared" si="9"/>
        <v>861.38р.</v>
      </c>
      <c r="E81" s="63" t="str">
        <f t="shared" si="10"/>
        <v>79,444.62р.</v>
      </c>
      <c r="F81" s="64"/>
      <c r="G81" s="65"/>
      <c r="H81" s="66"/>
      <c r="I81" s="67"/>
      <c r="J81" s="67"/>
      <c r="K81" s="68"/>
      <c r="L81" s="69" t="str">
        <f t="shared" si="2"/>
        <v/>
      </c>
      <c r="M81" s="5"/>
      <c r="N81" s="70" t="str">
        <f t="shared" si="3"/>
        <v>0</v>
      </c>
      <c r="O81" s="70" t="str">
        <f t="shared" si="4"/>
        <v>2</v>
      </c>
      <c r="P81" s="71" t="str">
        <f t="shared" si="11"/>
        <v>288</v>
      </c>
      <c r="Q81" s="72" t="str">
        <f t="shared" si="12"/>
        <v>1.58%</v>
      </c>
      <c r="R81" s="70"/>
      <c r="S81" s="73" t="str">
        <f t="shared" si="5"/>
        <v>  5,000,000.00р. </v>
      </c>
      <c r="T81" s="71" t="str">
        <f t="shared" si="6"/>
        <v>360</v>
      </c>
      <c r="U81" s="20"/>
      <c r="V81" s="20"/>
      <c r="W81" s="20"/>
      <c r="X81" s="20"/>
      <c r="Y81" s="20"/>
      <c r="Z81" s="20"/>
      <c r="AA81" s="20"/>
      <c r="AB81" s="20"/>
      <c r="AC81" s="20"/>
      <c r="AD81" s="20"/>
    </row>
    <row r="82" ht="12.75" customHeight="1">
      <c r="A82" s="61" t="str">
        <f t="shared" si="7"/>
        <v>74</v>
      </c>
      <c r="B82" s="74" t="str">
        <f t="shared" si="8"/>
        <v>4,962,290.74р.</v>
      </c>
      <c r="C82" s="74" t="str">
        <f t="shared" si="1"/>
        <v>78,569.60р.</v>
      </c>
      <c r="D82" s="74" t="str">
        <f t="shared" si="9"/>
        <v>875.02р.</v>
      </c>
      <c r="E82" s="63" t="str">
        <f t="shared" si="10"/>
        <v>79,444.62р.</v>
      </c>
      <c r="F82" s="64"/>
      <c r="G82" s="65"/>
      <c r="H82" s="66"/>
      <c r="I82" s="67"/>
      <c r="J82" s="67"/>
      <c r="K82" s="68"/>
      <c r="L82" s="69" t="str">
        <f t="shared" si="2"/>
        <v/>
      </c>
      <c r="M82" s="5"/>
      <c r="N82" s="70" t="str">
        <f t="shared" si="3"/>
        <v>0</v>
      </c>
      <c r="O82" s="70" t="str">
        <f t="shared" si="4"/>
        <v>2</v>
      </c>
      <c r="P82" s="71" t="str">
        <f t="shared" si="11"/>
        <v>287</v>
      </c>
      <c r="Q82" s="72" t="str">
        <f t="shared" si="12"/>
        <v>1.58%</v>
      </c>
      <c r="R82" s="70"/>
      <c r="S82" s="73" t="str">
        <f t="shared" si="5"/>
        <v>  5,000,000.00р. </v>
      </c>
      <c r="T82" s="71" t="str">
        <f t="shared" si="6"/>
        <v>360</v>
      </c>
      <c r="U82" s="20"/>
      <c r="V82" s="20"/>
      <c r="W82" s="20"/>
      <c r="X82" s="20"/>
      <c r="Y82" s="20"/>
      <c r="Z82" s="20"/>
      <c r="AA82" s="20"/>
      <c r="AB82" s="20"/>
      <c r="AC82" s="20"/>
      <c r="AD82" s="20"/>
    </row>
    <row r="83" ht="12.75" customHeight="1">
      <c r="A83" s="61" t="str">
        <f t="shared" si="7"/>
        <v>75</v>
      </c>
      <c r="B83" s="74" t="str">
        <f t="shared" si="8"/>
        <v>4,961,415.71р.</v>
      </c>
      <c r="C83" s="74" t="str">
        <f t="shared" si="1"/>
        <v>78,555.75р.</v>
      </c>
      <c r="D83" s="74" t="str">
        <f t="shared" si="9"/>
        <v>888.88р.</v>
      </c>
      <c r="E83" s="63" t="str">
        <f t="shared" si="10"/>
        <v>79,444.62р.</v>
      </c>
      <c r="F83" s="64"/>
      <c r="G83" s="65"/>
      <c r="H83" s="66"/>
      <c r="I83" s="67"/>
      <c r="J83" s="67"/>
      <c r="K83" s="68"/>
      <c r="L83" s="69" t="str">
        <f t="shared" si="2"/>
        <v/>
      </c>
      <c r="M83" s="5"/>
      <c r="N83" s="70" t="str">
        <f t="shared" si="3"/>
        <v>0</v>
      </c>
      <c r="O83" s="70" t="str">
        <f t="shared" si="4"/>
        <v>2</v>
      </c>
      <c r="P83" s="71" t="str">
        <f t="shared" si="11"/>
        <v>286</v>
      </c>
      <c r="Q83" s="72" t="str">
        <f t="shared" si="12"/>
        <v>1.58%</v>
      </c>
      <c r="R83" s="70"/>
      <c r="S83" s="73" t="str">
        <f t="shared" si="5"/>
        <v>  5,000,000.00р. </v>
      </c>
      <c r="T83" s="71" t="str">
        <f t="shared" si="6"/>
        <v>360</v>
      </c>
      <c r="U83" s="20"/>
      <c r="V83" s="20"/>
      <c r="W83" s="20"/>
      <c r="X83" s="20"/>
      <c r="Y83" s="20"/>
      <c r="Z83" s="20"/>
      <c r="AA83" s="20"/>
      <c r="AB83" s="20"/>
      <c r="AC83" s="20"/>
      <c r="AD83" s="20"/>
    </row>
    <row r="84" ht="12.75" customHeight="1">
      <c r="A84" s="61" t="str">
        <f t="shared" si="7"/>
        <v>76</v>
      </c>
      <c r="B84" s="74" t="str">
        <f t="shared" si="8"/>
        <v>4,960,526.84р.</v>
      </c>
      <c r="C84" s="74" t="str">
        <f t="shared" si="1"/>
        <v>78,541.67р.</v>
      </c>
      <c r="D84" s="74" t="str">
        <f t="shared" si="9"/>
        <v>902.95р.</v>
      </c>
      <c r="E84" s="63" t="str">
        <f t="shared" si="10"/>
        <v>79,444.62р.</v>
      </c>
      <c r="F84" s="64"/>
      <c r="G84" s="65"/>
      <c r="H84" s="66"/>
      <c r="I84" s="67"/>
      <c r="J84" s="67"/>
      <c r="K84" s="68"/>
      <c r="L84" s="69" t="str">
        <f t="shared" si="2"/>
        <v/>
      </c>
      <c r="M84" s="5"/>
      <c r="N84" s="70" t="str">
        <f t="shared" si="3"/>
        <v>0</v>
      </c>
      <c r="O84" s="70" t="str">
        <f t="shared" si="4"/>
        <v>2</v>
      </c>
      <c r="P84" s="71" t="str">
        <f t="shared" si="11"/>
        <v>285</v>
      </c>
      <c r="Q84" s="72" t="str">
        <f t="shared" si="12"/>
        <v>1.58%</v>
      </c>
      <c r="R84" s="70"/>
      <c r="S84" s="73" t="str">
        <f t="shared" si="5"/>
        <v>  5,000,000.00р. </v>
      </c>
      <c r="T84" s="71" t="str">
        <f t="shared" si="6"/>
        <v>360</v>
      </c>
      <c r="U84" s="20"/>
      <c r="V84" s="20"/>
      <c r="W84" s="20"/>
      <c r="X84" s="20"/>
      <c r="Y84" s="20"/>
      <c r="Z84" s="20"/>
      <c r="AA84" s="20"/>
      <c r="AB84" s="20"/>
      <c r="AC84" s="20"/>
      <c r="AD84" s="20"/>
    </row>
    <row r="85" ht="12.75" customHeight="1">
      <c r="A85" s="61" t="str">
        <f t="shared" si="7"/>
        <v>77</v>
      </c>
      <c r="B85" s="74" t="str">
        <f t="shared" si="8"/>
        <v>4,959,623.89р.</v>
      </c>
      <c r="C85" s="74" t="str">
        <f t="shared" si="1"/>
        <v>78,527.38р.</v>
      </c>
      <c r="D85" s="74" t="str">
        <f t="shared" si="9"/>
        <v>917.25р.</v>
      </c>
      <c r="E85" s="63" t="str">
        <f t="shared" si="10"/>
        <v>79,444.62р.</v>
      </c>
      <c r="F85" s="64"/>
      <c r="G85" s="65"/>
      <c r="H85" s="66"/>
      <c r="I85" s="67"/>
      <c r="J85" s="67"/>
      <c r="K85" s="68"/>
      <c r="L85" s="69" t="str">
        <f t="shared" si="2"/>
        <v/>
      </c>
      <c r="M85" s="5"/>
      <c r="N85" s="70" t="str">
        <f t="shared" si="3"/>
        <v>0</v>
      </c>
      <c r="O85" s="70" t="str">
        <f t="shared" si="4"/>
        <v>2</v>
      </c>
      <c r="P85" s="71" t="str">
        <f t="shared" si="11"/>
        <v>284</v>
      </c>
      <c r="Q85" s="72" t="str">
        <f t="shared" si="12"/>
        <v>1.58%</v>
      </c>
      <c r="R85" s="70"/>
      <c r="S85" s="73" t="str">
        <f t="shared" si="5"/>
        <v>  5,000,000.00р. </v>
      </c>
      <c r="T85" s="71" t="str">
        <f t="shared" si="6"/>
        <v>360</v>
      </c>
      <c r="U85" s="20"/>
      <c r="V85" s="20"/>
      <c r="W85" s="20"/>
      <c r="X85" s="20"/>
      <c r="Y85" s="20"/>
      <c r="Z85" s="20"/>
      <c r="AA85" s="20"/>
      <c r="AB85" s="20"/>
      <c r="AC85" s="20"/>
      <c r="AD85" s="20"/>
    </row>
    <row r="86" ht="12.75" customHeight="1">
      <c r="A86" s="61" t="str">
        <f t="shared" si="7"/>
        <v>78</v>
      </c>
      <c r="B86" s="74" t="str">
        <f t="shared" si="8"/>
        <v>4,958,706.64р.</v>
      </c>
      <c r="C86" s="74" t="str">
        <f t="shared" si="1"/>
        <v>78,512.86р.</v>
      </c>
      <c r="D86" s="74" t="str">
        <f t="shared" si="9"/>
        <v>931.77р.</v>
      </c>
      <c r="E86" s="63" t="str">
        <f t="shared" si="10"/>
        <v>79,444.62р.</v>
      </c>
      <c r="F86" s="64"/>
      <c r="G86" s="65"/>
      <c r="H86" s="66"/>
      <c r="I86" s="67"/>
      <c r="J86" s="67"/>
      <c r="K86" s="68"/>
      <c r="L86" s="69" t="str">
        <f t="shared" si="2"/>
        <v/>
      </c>
      <c r="M86" s="5"/>
      <c r="N86" s="70" t="str">
        <f t="shared" si="3"/>
        <v>0</v>
      </c>
      <c r="O86" s="70" t="str">
        <f t="shared" si="4"/>
        <v>2</v>
      </c>
      <c r="P86" s="71" t="str">
        <f t="shared" si="11"/>
        <v>283</v>
      </c>
      <c r="Q86" s="72" t="str">
        <f t="shared" si="12"/>
        <v>1.58%</v>
      </c>
      <c r="R86" s="70"/>
      <c r="S86" s="73" t="str">
        <f t="shared" si="5"/>
        <v>  5,000,000.00р. </v>
      </c>
      <c r="T86" s="71" t="str">
        <f t="shared" si="6"/>
        <v>360</v>
      </c>
      <c r="U86" s="20"/>
      <c r="V86" s="20"/>
      <c r="W86" s="20"/>
      <c r="X86" s="20"/>
      <c r="Y86" s="20"/>
      <c r="Z86" s="20"/>
      <c r="AA86" s="20"/>
      <c r="AB86" s="20"/>
      <c r="AC86" s="20"/>
      <c r="AD86" s="20"/>
    </row>
    <row r="87" ht="12.75" customHeight="1">
      <c r="A87" s="61" t="str">
        <f t="shared" si="7"/>
        <v>79</v>
      </c>
      <c r="B87" s="74" t="str">
        <f t="shared" si="8"/>
        <v>4,957,774.87р.</v>
      </c>
      <c r="C87" s="74" t="str">
        <f t="shared" si="1"/>
        <v>78,498.10р.</v>
      </c>
      <c r="D87" s="74" t="str">
        <f t="shared" si="9"/>
        <v>946.52р.</v>
      </c>
      <c r="E87" s="63" t="str">
        <f t="shared" si="10"/>
        <v>79,444.62р.</v>
      </c>
      <c r="F87" s="64"/>
      <c r="G87" s="65"/>
      <c r="H87" s="66"/>
      <c r="I87" s="67"/>
      <c r="J87" s="67"/>
      <c r="K87" s="68"/>
      <c r="L87" s="69" t="str">
        <f t="shared" si="2"/>
        <v/>
      </c>
      <c r="M87" s="5"/>
      <c r="N87" s="70" t="str">
        <f t="shared" si="3"/>
        <v>0</v>
      </c>
      <c r="O87" s="70" t="str">
        <f t="shared" si="4"/>
        <v>2</v>
      </c>
      <c r="P87" s="71" t="str">
        <f t="shared" si="11"/>
        <v>282</v>
      </c>
      <c r="Q87" s="72" t="str">
        <f t="shared" si="12"/>
        <v>1.58%</v>
      </c>
      <c r="R87" s="70"/>
      <c r="S87" s="73" t="str">
        <f t="shared" si="5"/>
        <v>  5,000,000.00р. </v>
      </c>
      <c r="T87" s="71" t="str">
        <f t="shared" si="6"/>
        <v>360</v>
      </c>
      <c r="U87" s="20"/>
      <c r="V87" s="20"/>
      <c r="W87" s="20"/>
      <c r="X87" s="20"/>
      <c r="Y87" s="20"/>
      <c r="Z87" s="20"/>
      <c r="AA87" s="20"/>
      <c r="AB87" s="20"/>
      <c r="AC87" s="20"/>
      <c r="AD87" s="20"/>
    </row>
    <row r="88" ht="12.75" customHeight="1">
      <c r="A88" s="61" t="str">
        <f t="shared" si="7"/>
        <v>80</v>
      </c>
      <c r="B88" s="74" t="str">
        <f t="shared" si="8"/>
        <v>4,956,828.35р.</v>
      </c>
      <c r="C88" s="74" t="str">
        <f t="shared" si="1"/>
        <v>78,483.12р.</v>
      </c>
      <c r="D88" s="74" t="str">
        <f t="shared" si="9"/>
        <v>961.51р.</v>
      </c>
      <c r="E88" s="63" t="str">
        <f t="shared" si="10"/>
        <v>79,444.62р.</v>
      </c>
      <c r="F88" s="64"/>
      <c r="G88" s="65"/>
      <c r="H88" s="66"/>
      <c r="I88" s="67"/>
      <c r="J88" s="67"/>
      <c r="K88" s="68"/>
      <c r="L88" s="69" t="str">
        <f t="shared" si="2"/>
        <v/>
      </c>
      <c r="M88" s="5"/>
      <c r="N88" s="70" t="str">
        <f t="shared" si="3"/>
        <v>0</v>
      </c>
      <c r="O88" s="70" t="str">
        <f t="shared" si="4"/>
        <v>2</v>
      </c>
      <c r="P88" s="71" t="str">
        <f t="shared" si="11"/>
        <v>281</v>
      </c>
      <c r="Q88" s="72" t="str">
        <f t="shared" si="12"/>
        <v>1.58%</v>
      </c>
      <c r="R88" s="70"/>
      <c r="S88" s="73" t="str">
        <f t="shared" si="5"/>
        <v>  5,000,000.00р. </v>
      </c>
      <c r="T88" s="71" t="str">
        <f t="shared" si="6"/>
        <v>360</v>
      </c>
      <c r="U88" s="20"/>
      <c r="V88" s="20"/>
      <c r="W88" s="20"/>
      <c r="X88" s="20"/>
      <c r="Y88" s="20"/>
      <c r="Z88" s="20"/>
      <c r="AA88" s="20"/>
      <c r="AB88" s="20"/>
      <c r="AC88" s="20"/>
      <c r="AD88" s="20"/>
    </row>
    <row r="89" ht="12.75" customHeight="1">
      <c r="A89" s="61" t="str">
        <f t="shared" si="7"/>
        <v>81</v>
      </c>
      <c r="B89" s="74" t="str">
        <f t="shared" si="8"/>
        <v>4,955,866.84р.</v>
      </c>
      <c r="C89" s="74" t="str">
        <f t="shared" si="1"/>
        <v>78,467.89р.</v>
      </c>
      <c r="D89" s="74" t="str">
        <f t="shared" si="9"/>
        <v>976.73р.</v>
      </c>
      <c r="E89" s="63" t="str">
        <f t="shared" si="10"/>
        <v>79,444.62р.</v>
      </c>
      <c r="F89" s="64"/>
      <c r="G89" s="65"/>
      <c r="H89" s="66"/>
      <c r="I89" s="67"/>
      <c r="J89" s="67"/>
      <c r="K89" s="68"/>
      <c r="L89" s="69" t="str">
        <f t="shared" si="2"/>
        <v/>
      </c>
      <c r="M89" s="5"/>
      <c r="N89" s="70" t="str">
        <f t="shared" si="3"/>
        <v>0</v>
      </c>
      <c r="O89" s="70" t="str">
        <f t="shared" si="4"/>
        <v>2</v>
      </c>
      <c r="P89" s="71" t="str">
        <f t="shared" si="11"/>
        <v>280</v>
      </c>
      <c r="Q89" s="72" t="str">
        <f t="shared" si="12"/>
        <v>1.58%</v>
      </c>
      <c r="R89" s="70"/>
      <c r="S89" s="73" t="str">
        <f t="shared" si="5"/>
        <v>  5,000,000.00р. </v>
      </c>
      <c r="T89" s="71" t="str">
        <f t="shared" si="6"/>
        <v>360</v>
      </c>
      <c r="U89" s="20"/>
      <c r="V89" s="20"/>
      <c r="W89" s="20"/>
      <c r="X89" s="20"/>
      <c r="Y89" s="20"/>
      <c r="Z89" s="20"/>
      <c r="AA89" s="20"/>
      <c r="AB89" s="20"/>
      <c r="AC89" s="20"/>
      <c r="AD89" s="20"/>
    </row>
    <row r="90" ht="12.75" customHeight="1">
      <c r="A90" s="61" t="str">
        <f t="shared" si="7"/>
        <v>82</v>
      </c>
      <c r="B90" s="74" t="str">
        <f t="shared" si="8"/>
        <v>4,954,890.11р.</v>
      </c>
      <c r="C90" s="74" t="str">
        <f t="shared" si="1"/>
        <v>78,452.43р.</v>
      </c>
      <c r="D90" s="74" t="str">
        <f t="shared" si="9"/>
        <v>992.20р.</v>
      </c>
      <c r="E90" s="63" t="str">
        <f t="shared" si="10"/>
        <v>79,444.62р.</v>
      </c>
      <c r="F90" s="64"/>
      <c r="G90" s="65"/>
      <c r="H90" s="66"/>
      <c r="I90" s="67"/>
      <c r="J90" s="67"/>
      <c r="K90" s="68"/>
      <c r="L90" s="69" t="str">
        <f t="shared" si="2"/>
        <v/>
      </c>
      <c r="M90" s="5"/>
      <c r="N90" s="70" t="str">
        <f t="shared" si="3"/>
        <v>0</v>
      </c>
      <c r="O90" s="70" t="str">
        <f t="shared" si="4"/>
        <v>2</v>
      </c>
      <c r="P90" s="71" t="str">
        <f t="shared" si="11"/>
        <v>279</v>
      </c>
      <c r="Q90" s="72" t="str">
        <f t="shared" si="12"/>
        <v>1.58%</v>
      </c>
      <c r="R90" s="70"/>
      <c r="S90" s="73" t="str">
        <f t="shared" si="5"/>
        <v>  5,000,000.00р. </v>
      </c>
      <c r="T90" s="71" t="str">
        <f t="shared" si="6"/>
        <v>360</v>
      </c>
      <c r="U90" s="20"/>
      <c r="V90" s="20"/>
      <c r="W90" s="20"/>
      <c r="X90" s="20"/>
      <c r="Y90" s="20"/>
      <c r="Z90" s="20"/>
      <c r="AA90" s="20"/>
      <c r="AB90" s="20"/>
      <c r="AC90" s="20"/>
      <c r="AD90" s="20"/>
    </row>
    <row r="91" ht="12.75" customHeight="1">
      <c r="A91" s="61" t="str">
        <f t="shared" si="7"/>
        <v>83</v>
      </c>
      <c r="B91" s="74" t="str">
        <f t="shared" si="8"/>
        <v>4,953,897.91р.</v>
      </c>
      <c r="C91" s="74" t="str">
        <f t="shared" si="1"/>
        <v>78,436.72р.</v>
      </c>
      <c r="D91" s="74" t="str">
        <f t="shared" si="9"/>
        <v>1,007.91р.</v>
      </c>
      <c r="E91" s="63" t="str">
        <f t="shared" si="10"/>
        <v>79,444.62р.</v>
      </c>
      <c r="F91" s="64"/>
      <c r="G91" s="65"/>
      <c r="H91" s="66"/>
      <c r="I91" s="67"/>
      <c r="J91" s="67"/>
      <c r="K91" s="68"/>
      <c r="L91" s="69" t="str">
        <f t="shared" si="2"/>
        <v/>
      </c>
      <c r="M91" s="5"/>
      <c r="N91" s="70" t="str">
        <f t="shared" si="3"/>
        <v>0</v>
      </c>
      <c r="O91" s="70" t="str">
        <f t="shared" si="4"/>
        <v>2</v>
      </c>
      <c r="P91" s="71" t="str">
        <f t="shared" si="11"/>
        <v>278</v>
      </c>
      <c r="Q91" s="72" t="str">
        <f t="shared" si="12"/>
        <v>1.58%</v>
      </c>
      <c r="R91" s="70"/>
      <c r="S91" s="73" t="str">
        <f t="shared" si="5"/>
        <v>  5,000,000.00р. </v>
      </c>
      <c r="T91" s="71" t="str">
        <f t="shared" si="6"/>
        <v>360</v>
      </c>
      <c r="U91" s="20"/>
      <c r="V91" s="20"/>
      <c r="W91" s="20"/>
      <c r="X91" s="20"/>
      <c r="Y91" s="20"/>
      <c r="Z91" s="20"/>
      <c r="AA91" s="20"/>
      <c r="AB91" s="20"/>
      <c r="AC91" s="20"/>
      <c r="AD91" s="20"/>
    </row>
    <row r="92" ht="12.75" customHeight="1">
      <c r="A92" s="61" t="str">
        <f t="shared" si="7"/>
        <v>84</v>
      </c>
      <c r="B92" s="74" t="str">
        <f t="shared" si="8"/>
        <v>4,952,890.00р.</v>
      </c>
      <c r="C92" s="74" t="str">
        <f t="shared" si="1"/>
        <v>78,420.76р.</v>
      </c>
      <c r="D92" s="74" t="str">
        <f t="shared" si="9"/>
        <v>1,023.87р.</v>
      </c>
      <c r="E92" s="63" t="str">
        <f t="shared" si="10"/>
        <v>79,444.62р.</v>
      </c>
      <c r="F92" s="64"/>
      <c r="G92" s="65"/>
      <c r="H92" s="66"/>
      <c r="I92" s="67"/>
      <c r="J92" s="67"/>
      <c r="K92" s="68"/>
      <c r="L92" s="69" t="str">
        <f t="shared" si="2"/>
        <v/>
      </c>
      <c r="M92" s="5"/>
      <c r="N92" s="70" t="str">
        <f t="shared" si="3"/>
        <v>0</v>
      </c>
      <c r="O92" s="70" t="str">
        <f t="shared" si="4"/>
        <v>2</v>
      </c>
      <c r="P92" s="71" t="str">
        <f t="shared" si="11"/>
        <v>277</v>
      </c>
      <c r="Q92" s="72" t="str">
        <f t="shared" si="12"/>
        <v>1.58%</v>
      </c>
      <c r="R92" s="70"/>
      <c r="S92" s="73" t="str">
        <f t="shared" si="5"/>
        <v>  5,000,000.00р. </v>
      </c>
      <c r="T92" s="71" t="str">
        <f t="shared" si="6"/>
        <v>360</v>
      </c>
      <c r="U92" s="20"/>
      <c r="V92" s="20"/>
      <c r="W92" s="20"/>
      <c r="X92" s="20"/>
      <c r="Y92" s="20"/>
      <c r="Z92" s="20"/>
      <c r="AA92" s="20"/>
      <c r="AB92" s="20"/>
      <c r="AC92" s="20"/>
      <c r="AD92" s="20"/>
    </row>
    <row r="93" ht="12.75" customHeight="1">
      <c r="A93" s="61" t="str">
        <f t="shared" si="7"/>
        <v>85</v>
      </c>
      <c r="B93" s="74" t="str">
        <f t="shared" si="8"/>
        <v>4,951,866.14р.</v>
      </c>
      <c r="C93" s="74" t="str">
        <f t="shared" si="1"/>
        <v>78,404.55р.</v>
      </c>
      <c r="D93" s="74" t="str">
        <f t="shared" si="9"/>
        <v>1,040.08р.</v>
      </c>
      <c r="E93" s="63" t="str">
        <f t="shared" si="10"/>
        <v>79,444.62р.</v>
      </c>
      <c r="F93" s="64"/>
      <c r="G93" s="65"/>
      <c r="H93" s="66"/>
      <c r="I93" s="67"/>
      <c r="J93" s="67"/>
      <c r="K93" s="68"/>
      <c r="L93" s="69" t="str">
        <f t="shared" si="2"/>
        <v/>
      </c>
      <c r="M93" s="5"/>
      <c r="N93" s="70" t="str">
        <f t="shared" si="3"/>
        <v>0</v>
      </c>
      <c r="O93" s="70" t="str">
        <f t="shared" si="4"/>
        <v>2</v>
      </c>
      <c r="P93" s="71" t="str">
        <f t="shared" si="11"/>
        <v>276</v>
      </c>
      <c r="Q93" s="72" t="str">
        <f t="shared" si="12"/>
        <v>1.58%</v>
      </c>
      <c r="R93" s="70"/>
      <c r="S93" s="73" t="str">
        <f t="shared" si="5"/>
        <v>  5,000,000.00р. </v>
      </c>
      <c r="T93" s="71" t="str">
        <f t="shared" si="6"/>
        <v>360</v>
      </c>
      <c r="U93" s="20"/>
      <c r="V93" s="20"/>
      <c r="W93" s="20"/>
      <c r="X93" s="20"/>
      <c r="Y93" s="20"/>
      <c r="Z93" s="20"/>
      <c r="AA93" s="20"/>
      <c r="AB93" s="20"/>
      <c r="AC93" s="20"/>
      <c r="AD93" s="20"/>
    </row>
    <row r="94" ht="12.75" customHeight="1">
      <c r="A94" s="61" t="str">
        <f t="shared" si="7"/>
        <v>86</v>
      </c>
      <c r="B94" s="74" t="str">
        <f t="shared" si="8"/>
        <v>4,950,826.06р.</v>
      </c>
      <c r="C94" s="74" t="str">
        <f t="shared" si="1"/>
        <v>78,388.08р.</v>
      </c>
      <c r="D94" s="74" t="str">
        <f t="shared" si="9"/>
        <v>1,056.55р.</v>
      </c>
      <c r="E94" s="63" t="str">
        <f t="shared" si="10"/>
        <v>79,444.62р.</v>
      </c>
      <c r="F94" s="64"/>
      <c r="G94" s="65"/>
      <c r="H94" s="66"/>
      <c r="I94" s="67"/>
      <c r="J94" s="67"/>
      <c r="K94" s="68"/>
      <c r="L94" s="69" t="str">
        <f t="shared" si="2"/>
        <v/>
      </c>
      <c r="M94" s="5"/>
      <c r="N94" s="70" t="str">
        <f t="shared" si="3"/>
        <v>0</v>
      </c>
      <c r="O94" s="70" t="str">
        <f t="shared" si="4"/>
        <v>2</v>
      </c>
      <c r="P94" s="71" t="str">
        <f t="shared" si="11"/>
        <v>275</v>
      </c>
      <c r="Q94" s="72" t="str">
        <f t="shared" si="12"/>
        <v>1.58%</v>
      </c>
      <c r="R94" s="70"/>
      <c r="S94" s="73" t="str">
        <f t="shared" si="5"/>
        <v>  5,000,000.00р. </v>
      </c>
      <c r="T94" s="71" t="str">
        <f t="shared" si="6"/>
        <v>360</v>
      </c>
      <c r="U94" s="20"/>
      <c r="V94" s="20"/>
      <c r="W94" s="20"/>
      <c r="X94" s="20"/>
      <c r="Y94" s="20"/>
      <c r="Z94" s="20"/>
      <c r="AA94" s="20"/>
      <c r="AB94" s="20"/>
      <c r="AC94" s="20"/>
      <c r="AD94" s="20"/>
    </row>
    <row r="95" ht="12.75" customHeight="1">
      <c r="A95" s="61" t="str">
        <f t="shared" si="7"/>
        <v>87</v>
      </c>
      <c r="B95" s="74" t="str">
        <f t="shared" si="8"/>
        <v>4,949,769.51р.</v>
      </c>
      <c r="C95" s="74" t="str">
        <f t="shared" si="1"/>
        <v>78,371.35р.</v>
      </c>
      <c r="D95" s="74" t="str">
        <f t="shared" si="9"/>
        <v>1,073.27р.</v>
      </c>
      <c r="E95" s="63" t="str">
        <f t="shared" si="10"/>
        <v>79,444.62р.</v>
      </c>
      <c r="F95" s="64"/>
      <c r="G95" s="65"/>
      <c r="H95" s="66"/>
      <c r="I95" s="67"/>
      <c r="J95" s="67"/>
      <c r="K95" s="68"/>
      <c r="L95" s="69" t="str">
        <f t="shared" si="2"/>
        <v/>
      </c>
      <c r="M95" s="5"/>
      <c r="N95" s="70" t="str">
        <f t="shared" si="3"/>
        <v>0</v>
      </c>
      <c r="O95" s="70" t="str">
        <f t="shared" si="4"/>
        <v>2</v>
      </c>
      <c r="P95" s="71" t="str">
        <f t="shared" si="11"/>
        <v>274</v>
      </c>
      <c r="Q95" s="72" t="str">
        <f t="shared" si="12"/>
        <v>1.58%</v>
      </c>
      <c r="R95" s="70"/>
      <c r="S95" s="73" t="str">
        <f t="shared" si="5"/>
        <v>  5,000,000.00р. </v>
      </c>
      <c r="T95" s="71" t="str">
        <f t="shared" si="6"/>
        <v>360</v>
      </c>
      <c r="U95" s="20"/>
      <c r="V95" s="20"/>
      <c r="W95" s="20"/>
      <c r="X95" s="20"/>
      <c r="Y95" s="20"/>
      <c r="Z95" s="20"/>
      <c r="AA95" s="20"/>
      <c r="AB95" s="20"/>
      <c r="AC95" s="20"/>
      <c r="AD95" s="20"/>
    </row>
    <row r="96" ht="12.75" customHeight="1">
      <c r="A96" s="61" t="str">
        <f t="shared" si="7"/>
        <v>88</v>
      </c>
      <c r="B96" s="74" t="str">
        <f t="shared" si="8"/>
        <v>4,948,696.24р.</v>
      </c>
      <c r="C96" s="74" t="str">
        <f t="shared" si="1"/>
        <v>78,354.36р.</v>
      </c>
      <c r="D96" s="74" t="str">
        <f t="shared" si="9"/>
        <v>1,090.27р.</v>
      </c>
      <c r="E96" s="63" t="str">
        <f t="shared" si="10"/>
        <v>79,444.62р.</v>
      </c>
      <c r="F96" s="64"/>
      <c r="G96" s="65"/>
      <c r="H96" s="66"/>
      <c r="I96" s="67"/>
      <c r="J96" s="67"/>
      <c r="K96" s="68"/>
      <c r="L96" s="69" t="str">
        <f t="shared" si="2"/>
        <v/>
      </c>
      <c r="M96" s="5"/>
      <c r="N96" s="70" t="str">
        <f t="shared" si="3"/>
        <v>0</v>
      </c>
      <c r="O96" s="70" t="str">
        <f t="shared" si="4"/>
        <v>2</v>
      </c>
      <c r="P96" s="71" t="str">
        <f t="shared" si="11"/>
        <v>273</v>
      </c>
      <c r="Q96" s="72" t="str">
        <f t="shared" si="12"/>
        <v>1.58%</v>
      </c>
      <c r="R96" s="70"/>
      <c r="S96" s="73" t="str">
        <f t="shared" si="5"/>
        <v>  5,000,000.00р. </v>
      </c>
      <c r="T96" s="71" t="str">
        <f t="shared" si="6"/>
        <v>360</v>
      </c>
      <c r="U96" s="20"/>
      <c r="V96" s="20"/>
      <c r="W96" s="20"/>
      <c r="X96" s="20"/>
      <c r="Y96" s="20"/>
      <c r="Z96" s="20"/>
      <c r="AA96" s="20"/>
      <c r="AB96" s="20"/>
      <c r="AC96" s="20"/>
      <c r="AD96" s="20"/>
    </row>
    <row r="97" ht="12.75" customHeight="1">
      <c r="A97" s="61" t="str">
        <f t="shared" si="7"/>
        <v>89</v>
      </c>
      <c r="B97" s="74" t="str">
        <f t="shared" si="8"/>
        <v>4,947,605.97р.</v>
      </c>
      <c r="C97" s="74" t="str">
        <f t="shared" si="1"/>
        <v>78,337.09р.</v>
      </c>
      <c r="D97" s="74" t="str">
        <f t="shared" si="9"/>
        <v>1,107.53р.</v>
      </c>
      <c r="E97" s="63" t="str">
        <f t="shared" si="10"/>
        <v>79,444.62р.</v>
      </c>
      <c r="F97" s="64"/>
      <c r="G97" s="65"/>
      <c r="H97" s="66"/>
      <c r="I97" s="67"/>
      <c r="J97" s="67"/>
      <c r="K97" s="68"/>
      <c r="L97" s="69" t="str">
        <f t="shared" si="2"/>
        <v/>
      </c>
      <c r="M97" s="5"/>
      <c r="N97" s="70" t="str">
        <f t="shared" si="3"/>
        <v>0</v>
      </c>
      <c r="O97" s="70" t="str">
        <f t="shared" si="4"/>
        <v>2</v>
      </c>
      <c r="P97" s="71" t="str">
        <f t="shared" si="11"/>
        <v>272</v>
      </c>
      <c r="Q97" s="72" t="str">
        <f t="shared" si="12"/>
        <v>1.58%</v>
      </c>
      <c r="R97" s="70"/>
      <c r="S97" s="73" t="str">
        <f t="shared" si="5"/>
        <v>  5,000,000.00р. </v>
      </c>
      <c r="T97" s="71" t="str">
        <f t="shared" si="6"/>
        <v>360</v>
      </c>
      <c r="U97" s="20"/>
      <c r="V97" s="20"/>
      <c r="W97" s="20"/>
      <c r="X97" s="20"/>
      <c r="Y97" s="20"/>
      <c r="Z97" s="20"/>
      <c r="AA97" s="20"/>
      <c r="AB97" s="20"/>
      <c r="AC97" s="20"/>
      <c r="AD97" s="20"/>
    </row>
    <row r="98" ht="12.75" customHeight="1">
      <c r="A98" s="61" t="str">
        <f t="shared" si="7"/>
        <v>90</v>
      </c>
      <c r="B98" s="74" t="str">
        <f t="shared" si="8"/>
        <v>4,946,498.44р.</v>
      </c>
      <c r="C98" s="74" t="str">
        <f t="shared" si="1"/>
        <v>78,319.56р.</v>
      </c>
      <c r="D98" s="74" t="str">
        <f t="shared" si="9"/>
        <v>1,125.07р.</v>
      </c>
      <c r="E98" s="63" t="str">
        <f t="shared" si="10"/>
        <v>79,444.62р.</v>
      </c>
      <c r="F98" s="64"/>
      <c r="G98" s="65"/>
      <c r="H98" s="66"/>
      <c r="I98" s="67"/>
      <c r="J98" s="67"/>
      <c r="K98" s="68"/>
      <c r="L98" s="69" t="str">
        <f t="shared" si="2"/>
        <v/>
      </c>
      <c r="M98" s="5"/>
      <c r="N98" s="70" t="str">
        <f t="shared" si="3"/>
        <v>0</v>
      </c>
      <c r="O98" s="70" t="str">
        <f t="shared" si="4"/>
        <v>2</v>
      </c>
      <c r="P98" s="71" t="str">
        <f t="shared" si="11"/>
        <v>271</v>
      </c>
      <c r="Q98" s="72" t="str">
        <f t="shared" si="12"/>
        <v>1.58%</v>
      </c>
      <c r="R98" s="70"/>
      <c r="S98" s="73" t="str">
        <f t="shared" si="5"/>
        <v>  5,000,000.00р. </v>
      </c>
      <c r="T98" s="71" t="str">
        <f t="shared" si="6"/>
        <v>360</v>
      </c>
      <c r="U98" s="20"/>
      <c r="V98" s="20"/>
      <c r="W98" s="20"/>
      <c r="X98" s="20"/>
      <c r="Y98" s="20"/>
      <c r="Z98" s="20"/>
      <c r="AA98" s="20"/>
      <c r="AB98" s="20"/>
      <c r="AC98" s="20"/>
      <c r="AD98" s="20"/>
    </row>
    <row r="99" ht="12.75" customHeight="1">
      <c r="A99" s="61" t="str">
        <f t="shared" si="7"/>
        <v>91</v>
      </c>
      <c r="B99" s="74" t="str">
        <f t="shared" si="8"/>
        <v>4,945,373.38р.</v>
      </c>
      <c r="C99" s="74" t="str">
        <f t="shared" si="1"/>
        <v>78,301.75р.</v>
      </c>
      <c r="D99" s="74" t="str">
        <f t="shared" si="9"/>
        <v>1,142.88р.</v>
      </c>
      <c r="E99" s="63" t="str">
        <f t="shared" si="10"/>
        <v>79,444.62р.</v>
      </c>
      <c r="F99" s="64"/>
      <c r="G99" s="65"/>
      <c r="H99" s="66"/>
      <c r="I99" s="67"/>
      <c r="J99" s="67"/>
      <c r="K99" s="68"/>
      <c r="L99" s="69" t="str">
        <f t="shared" si="2"/>
        <v/>
      </c>
      <c r="M99" s="5"/>
      <c r="N99" s="70" t="str">
        <f t="shared" si="3"/>
        <v>0</v>
      </c>
      <c r="O99" s="70" t="str">
        <f t="shared" si="4"/>
        <v>2</v>
      </c>
      <c r="P99" s="71" t="str">
        <f t="shared" si="11"/>
        <v>270</v>
      </c>
      <c r="Q99" s="72" t="str">
        <f t="shared" si="12"/>
        <v>1.58%</v>
      </c>
      <c r="R99" s="70"/>
      <c r="S99" s="73" t="str">
        <f t="shared" si="5"/>
        <v>  5,000,000.00р. </v>
      </c>
      <c r="T99" s="71" t="str">
        <f t="shared" si="6"/>
        <v>360</v>
      </c>
      <c r="U99" s="20"/>
      <c r="V99" s="20"/>
      <c r="W99" s="20"/>
      <c r="X99" s="20"/>
      <c r="Y99" s="20"/>
      <c r="Z99" s="20"/>
      <c r="AA99" s="20"/>
      <c r="AB99" s="20"/>
      <c r="AC99" s="20"/>
      <c r="AD99" s="20"/>
    </row>
    <row r="100" ht="12.75" customHeight="1">
      <c r="A100" s="61" t="str">
        <f t="shared" si="7"/>
        <v>92</v>
      </c>
      <c r="B100" s="74" t="str">
        <f t="shared" si="8"/>
        <v>4,944,230.50р.</v>
      </c>
      <c r="C100" s="74" t="str">
        <f t="shared" si="1"/>
        <v>78,283.65р.</v>
      </c>
      <c r="D100" s="74" t="str">
        <f t="shared" si="9"/>
        <v>1,160.98р.</v>
      </c>
      <c r="E100" s="63" t="str">
        <f t="shared" si="10"/>
        <v>79,444.62р.</v>
      </c>
      <c r="F100" s="64"/>
      <c r="G100" s="65"/>
      <c r="H100" s="66"/>
      <c r="I100" s="67"/>
      <c r="J100" s="67"/>
      <c r="K100" s="68"/>
      <c r="L100" s="69" t="str">
        <f t="shared" si="2"/>
        <v/>
      </c>
      <c r="M100" s="5"/>
      <c r="N100" s="70" t="str">
        <f t="shared" si="3"/>
        <v>0</v>
      </c>
      <c r="O100" s="70" t="str">
        <f t="shared" si="4"/>
        <v>2</v>
      </c>
      <c r="P100" s="71" t="str">
        <f t="shared" si="11"/>
        <v>269</v>
      </c>
      <c r="Q100" s="72" t="str">
        <f t="shared" si="12"/>
        <v>1.58%</v>
      </c>
      <c r="R100" s="70"/>
      <c r="S100" s="73" t="str">
        <f t="shared" si="5"/>
        <v>  5,000,000.00р. </v>
      </c>
      <c r="T100" s="71" t="str">
        <f t="shared" si="6"/>
        <v>360</v>
      </c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</row>
    <row r="101" ht="12.75" customHeight="1">
      <c r="A101" s="61" t="str">
        <f t="shared" si="7"/>
        <v>93</v>
      </c>
      <c r="B101" s="74" t="str">
        <f t="shared" si="8"/>
        <v>4,943,069.52р.</v>
      </c>
      <c r="C101" s="74" t="str">
        <f t="shared" si="1"/>
        <v>78,265.27р.</v>
      </c>
      <c r="D101" s="74" t="str">
        <f t="shared" si="9"/>
        <v>1,179.36р.</v>
      </c>
      <c r="E101" s="63" t="str">
        <f t="shared" si="10"/>
        <v>79,444.62р.</v>
      </c>
      <c r="F101" s="64"/>
      <c r="G101" s="65"/>
      <c r="H101" s="66"/>
      <c r="I101" s="67"/>
      <c r="J101" s="67"/>
      <c r="K101" s="68"/>
      <c r="L101" s="69" t="str">
        <f t="shared" si="2"/>
        <v/>
      </c>
      <c r="M101" s="5"/>
      <c r="N101" s="70" t="str">
        <f t="shared" si="3"/>
        <v>0</v>
      </c>
      <c r="O101" s="70" t="str">
        <f t="shared" si="4"/>
        <v>2</v>
      </c>
      <c r="P101" s="71" t="str">
        <f t="shared" si="11"/>
        <v>268</v>
      </c>
      <c r="Q101" s="72" t="str">
        <f t="shared" si="12"/>
        <v>1.58%</v>
      </c>
      <c r="R101" s="70"/>
      <c r="S101" s="73" t="str">
        <f t="shared" si="5"/>
        <v>  5,000,000.00р. </v>
      </c>
      <c r="T101" s="71" t="str">
        <f t="shared" si="6"/>
        <v>360</v>
      </c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</row>
    <row r="102" ht="12.75" customHeight="1">
      <c r="A102" s="61" t="str">
        <f t="shared" si="7"/>
        <v>94</v>
      </c>
      <c r="B102" s="74" t="str">
        <f t="shared" si="8"/>
        <v>4,941,890.16р.</v>
      </c>
      <c r="C102" s="74" t="str">
        <f t="shared" si="1"/>
        <v>78,246.59р.</v>
      </c>
      <c r="D102" s="74" t="str">
        <f t="shared" si="9"/>
        <v>1,198.03р.</v>
      </c>
      <c r="E102" s="63" t="str">
        <f t="shared" si="10"/>
        <v>79,444.62р.</v>
      </c>
      <c r="F102" s="64"/>
      <c r="G102" s="65"/>
      <c r="H102" s="66"/>
      <c r="I102" s="67"/>
      <c r="J102" s="67"/>
      <c r="K102" s="68"/>
      <c r="L102" s="69" t="str">
        <f t="shared" si="2"/>
        <v/>
      </c>
      <c r="M102" s="5"/>
      <c r="N102" s="70" t="str">
        <f t="shared" si="3"/>
        <v>0</v>
      </c>
      <c r="O102" s="70" t="str">
        <f t="shared" si="4"/>
        <v>2</v>
      </c>
      <c r="P102" s="71" t="str">
        <f t="shared" si="11"/>
        <v>267</v>
      </c>
      <c r="Q102" s="72" t="str">
        <f t="shared" si="12"/>
        <v>1.58%</v>
      </c>
      <c r="R102" s="70"/>
      <c r="S102" s="73" t="str">
        <f t="shared" si="5"/>
        <v>  5,000,000.00р. </v>
      </c>
      <c r="T102" s="71" t="str">
        <f t="shared" si="6"/>
        <v>360</v>
      </c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</row>
    <row r="103" ht="12.75" customHeight="1">
      <c r="A103" s="61" t="str">
        <f t="shared" si="7"/>
        <v>95</v>
      </c>
      <c r="B103" s="74" t="str">
        <f t="shared" si="8"/>
        <v>4,940,692.13р.</v>
      </c>
      <c r="C103" s="74" t="str">
        <f t="shared" si="1"/>
        <v>78,227.63р.</v>
      </c>
      <c r="D103" s="74" t="str">
        <f t="shared" si="9"/>
        <v>1,217.00р.</v>
      </c>
      <c r="E103" s="63" t="str">
        <f t="shared" si="10"/>
        <v>79,444.62р.</v>
      </c>
      <c r="F103" s="64"/>
      <c r="G103" s="65"/>
      <c r="H103" s="66"/>
      <c r="I103" s="67"/>
      <c r="J103" s="67"/>
      <c r="K103" s="68"/>
      <c r="L103" s="69" t="str">
        <f t="shared" si="2"/>
        <v/>
      </c>
      <c r="M103" s="5"/>
      <c r="N103" s="70" t="str">
        <f t="shared" si="3"/>
        <v>0</v>
      </c>
      <c r="O103" s="70" t="str">
        <f t="shared" si="4"/>
        <v>2</v>
      </c>
      <c r="P103" s="71" t="str">
        <f t="shared" si="11"/>
        <v>266</v>
      </c>
      <c r="Q103" s="72" t="str">
        <f t="shared" si="12"/>
        <v>1.58%</v>
      </c>
      <c r="R103" s="70"/>
      <c r="S103" s="73" t="str">
        <f t="shared" si="5"/>
        <v>  5,000,000.00р. </v>
      </c>
      <c r="T103" s="71" t="str">
        <f t="shared" si="6"/>
        <v>360</v>
      </c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</row>
    <row r="104" ht="12.75" customHeight="1">
      <c r="A104" s="61" t="str">
        <f t="shared" si="7"/>
        <v>96</v>
      </c>
      <c r="B104" s="74" t="str">
        <f t="shared" si="8"/>
        <v>4,939,475.14р.</v>
      </c>
      <c r="C104" s="74" t="str">
        <f t="shared" si="1"/>
        <v>78,208.36р.</v>
      </c>
      <c r="D104" s="74" t="str">
        <f t="shared" si="9"/>
        <v>1,236.27р.</v>
      </c>
      <c r="E104" s="63" t="str">
        <f t="shared" si="10"/>
        <v>79,444.62р.</v>
      </c>
      <c r="F104" s="64"/>
      <c r="G104" s="65"/>
      <c r="H104" s="66"/>
      <c r="I104" s="67"/>
      <c r="J104" s="67"/>
      <c r="K104" s="68"/>
      <c r="L104" s="69" t="str">
        <f t="shared" si="2"/>
        <v/>
      </c>
      <c r="M104" s="5"/>
      <c r="N104" s="70" t="str">
        <f t="shared" si="3"/>
        <v>0</v>
      </c>
      <c r="O104" s="70" t="str">
        <f t="shared" si="4"/>
        <v>2</v>
      </c>
      <c r="P104" s="71" t="str">
        <f t="shared" si="11"/>
        <v>265</v>
      </c>
      <c r="Q104" s="72" t="str">
        <f t="shared" si="12"/>
        <v>1.58%</v>
      </c>
      <c r="R104" s="70"/>
      <c r="S104" s="73" t="str">
        <f t="shared" si="5"/>
        <v>  5,000,000.00р. </v>
      </c>
      <c r="T104" s="71" t="str">
        <f t="shared" si="6"/>
        <v>360</v>
      </c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</row>
    <row r="105" ht="12.75" customHeight="1">
      <c r="A105" s="61" t="str">
        <f t="shared" si="7"/>
        <v>97</v>
      </c>
      <c r="B105" s="74" t="str">
        <f t="shared" si="8"/>
        <v>4,938,238.87р.</v>
      </c>
      <c r="C105" s="74" t="str">
        <f t="shared" si="1"/>
        <v>78,188.78р.</v>
      </c>
      <c r="D105" s="74" t="str">
        <f t="shared" si="9"/>
        <v>1,255.84р.</v>
      </c>
      <c r="E105" s="63" t="str">
        <f t="shared" si="10"/>
        <v>79,444.62р.</v>
      </c>
      <c r="F105" s="64"/>
      <c r="G105" s="65"/>
      <c r="H105" s="66"/>
      <c r="I105" s="67"/>
      <c r="J105" s="67"/>
      <c r="K105" s="68"/>
      <c r="L105" s="69" t="str">
        <f t="shared" si="2"/>
        <v/>
      </c>
      <c r="M105" s="5"/>
      <c r="N105" s="70" t="str">
        <f t="shared" si="3"/>
        <v>0</v>
      </c>
      <c r="O105" s="70" t="str">
        <f t="shared" si="4"/>
        <v>2</v>
      </c>
      <c r="P105" s="71" t="str">
        <f t="shared" si="11"/>
        <v>264</v>
      </c>
      <c r="Q105" s="72" t="str">
        <f t="shared" si="12"/>
        <v>1.58%</v>
      </c>
      <c r="R105" s="70"/>
      <c r="S105" s="73" t="str">
        <f t="shared" si="5"/>
        <v>  5,000,000.00р. </v>
      </c>
      <c r="T105" s="71" t="str">
        <f t="shared" si="6"/>
        <v>360</v>
      </c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</row>
    <row r="106" ht="12.75" customHeight="1">
      <c r="A106" s="61" t="str">
        <f t="shared" si="7"/>
        <v>98</v>
      </c>
      <c r="B106" s="74" t="str">
        <f t="shared" si="8"/>
        <v>4,936,983.02р.</v>
      </c>
      <c r="C106" s="74" t="str">
        <f t="shared" si="1"/>
        <v>78,168.90р.</v>
      </c>
      <c r="D106" s="74" t="str">
        <f t="shared" si="9"/>
        <v>1,275.73р.</v>
      </c>
      <c r="E106" s="63" t="str">
        <f t="shared" si="10"/>
        <v>79,444.62р.</v>
      </c>
      <c r="F106" s="64"/>
      <c r="G106" s="65"/>
      <c r="H106" s="66"/>
      <c r="I106" s="67"/>
      <c r="J106" s="67"/>
      <c r="K106" s="68"/>
      <c r="L106" s="69" t="str">
        <f t="shared" si="2"/>
        <v/>
      </c>
      <c r="M106" s="5"/>
      <c r="N106" s="70" t="str">
        <f t="shared" si="3"/>
        <v>0</v>
      </c>
      <c r="O106" s="70" t="str">
        <f t="shared" si="4"/>
        <v>2</v>
      </c>
      <c r="P106" s="71" t="str">
        <f t="shared" si="11"/>
        <v>263</v>
      </c>
      <c r="Q106" s="72" t="str">
        <f t="shared" si="12"/>
        <v>1.58%</v>
      </c>
      <c r="R106" s="70"/>
      <c r="S106" s="73" t="str">
        <f t="shared" si="5"/>
        <v>  5,000,000.00р. </v>
      </c>
      <c r="T106" s="71" t="str">
        <f t="shared" si="6"/>
        <v>360</v>
      </c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</row>
    <row r="107" ht="12.75" customHeight="1">
      <c r="A107" s="61" t="str">
        <f t="shared" si="7"/>
        <v>99</v>
      </c>
      <c r="B107" s="74" t="str">
        <f t="shared" si="8"/>
        <v>4,935,707.30р.</v>
      </c>
      <c r="C107" s="74" t="str">
        <f t="shared" si="1"/>
        <v>78,148.70р.</v>
      </c>
      <c r="D107" s="74" t="str">
        <f t="shared" si="9"/>
        <v>1,295.93р.</v>
      </c>
      <c r="E107" s="63" t="str">
        <f t="shared" si="10"/>
        <v>79,444.62р.</v>
      </c>
      <c r="F107" s="64"/>
      <c r="G107" s="65"/>
      <c r="H107" s="66"/>
      <c r="I107" s="67"/>
      <c r="J107" s="67"/>
      <c r="K107" s="68"/>
      <c r="L107" s="69" t="str">
        <f t="shared" si="2"/>
        <v/>
      </c>
      <c r="M107" s="5"/>
      <c r="N107" s="70" t="str">
        <f t="shared" si="3"/>
        <v>0</v>
      </c>
      <c r="O107" s="70" t="str">
        <f t="shared" si="4"/>
        <v>2</v>
      </c>
      <c r="P107" s="71" t="str">
        <f t="shared" si="11"/>
        <v>262</v>
      </c>
      <c r="Q107" s="72" t="str">
        <f t="shared" si="12"/>
        <v>1.58%</v>
      </c>
      <c r="R107" s="70"/>
      <c r="S107" s="73" t="str">
        <f t="shared" si="5"/>
        <v>  5,000,000.00р. </v>
      </c>
      <c r="T107" s="71" t="str">
        <f t="shared" si="6"/>
        <v>360</v>
      </c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</row>
    <row r="108" ht="12.75" customHeight="1">
      <c r="A108" s="61" t="str">
        <f t="shared" si="7"/>
        <v>100</v>
      </c>
      <c r="B108" s="74" t="str">
        <f t="shared" si="8"/>
        <v>4,934,411.37р.</v>
      </c>
      <c r="C108" s="74" t="str">
        <f t="shared" si="1"/>
        <v>78,128.18р.</v>
      </c>
      <c r="D108" s="74" t="str">
        <f t="shared" si="9"/>
        <v>1,316.44р.</v>
      </c>
      <c r="E108" s="63" t="str">
        <f t="shared" si="10"/>
        <v>79,444.62р.</v>
      </c>
      <c r="F108" s="64"/>
      <c r="G108" s="65"/>
      <c r="H108" s="66"/>
      <c r="I108" s="67"/>
      <c r="J108" s="67"/>
      <c r="K108" s="68"/>
      <c r="L108" s="69" t="str">
        <f t="shared" si="2"/>
        <v/>
      </c>
      <c r="M108" s="5"/>
      <c r="N108" s="70" t="str">
        <f t="shared" si="3"/>
        <v>0</v>
      </c>
      <c r="O108" s="70" t="str">
        <f t="shared" si="4"/>
        <v>2</v>
      </c>
      <c r="P108" s="71" t="str">
        <f t="shared" si="11"/>
        <v>261</v>
      </c>
      <c r="Q108" s="72" t="str">
        <f t="shared" si="12"/>
        <v>1.58%</v>
      </c>
      <c r="R108" s="70"/>
      <c r="S108" s="73" t="str">
        <f t="shared" si="5"/>
        <v>  5,000,000.00р. </v>
      </c>
      <c r="T108" s="71" t="str">
        <f t="shared" si="6"/>
        <v>360</v>
      </c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</row>
    <row r="109" ht="12.75" customHeight="1">
      <c r="A109" s="61" t="str">
        <f t="shared" si="7"/>
        <v>101</v>
      </c>
      <c r="B109" s="74" t="str">
        <f t="shared" si="8"/>
        <v>4,933,094.93р.</v>
      </c>
      <c r="C109" s="74" t="str">
        <f t="shared" si="1"/>
        <v>78,107.34р.</v>
      </c>
      <c r="D109" s="74" t="str">
        <f t="shared" si="9"/>
        <v>1,337.29р.</v>
      </c>
      <c r="E109" s="63" t="str">
        <f t="shared" si="10"/>
        <v>79,444.62р.</v>
      </c>
      <c r="F109" s="64"/>
      <c r="G109" s="65"/>
      <c r="H109" s="66"/>
      <c r="I109" s="67"/>
      <c r="J109" s="67"/>
      <c r="K109" s="68"/>
      <c r="L109" s="69" t="str">
        <f t="shared" si="2"/>
        <v/>
      </c>
      <c r="M109" s="5"/>
      <c r="N109" s="70" t="str">
        <f t="shared" si="3"/>
        <v>0</v>
      </c>
      <c r="O109" s="70" t="str">
        <f t="shared" si="4"/>
        <v>2</v>
      </c>
      <c r="P109" s="71" t="str">
        <f t="shared" si="11"/>
        <v>260</v>
      </c>
      <c r="Q109" s="72" t="str">
        <f t="shared" si="12"/>
        <v>1.58%</v>
      </c>
      <c r="R109" s="70"/>
      <c r="S109" s="73" t="str">
        <f t="shared" si="5"/>
        <v>  5,000,000.00р. </v>
      </c>
      <c r="T109" s="71" t="str">
        <f t="shared" si="6"/>
        <v>360</v>
      </c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</row>
    <row r="110" ht="12.75" customHeight="1">
      <c r="A110" s="61" t="str">
        <f t="shared" si="7"/>
        <v>102</v>
      </c>
      <c r="B110" s="74" t="str">
        <f t="shared" si="8"/>
        <v>4,931,757.64р.</v>
      </c>
      <c r="C110" s="74" t="str">
        <f t="shared" si="1"/>
        <v>78,086.16р.</v>
      </c>
      <c r="D110" s="74" t="str">
        <f t="shared" si="9"/>
        <v>1,358.46р.</v>
      </c>
      <c r="E110" s="63" t="str">
        <f t="shared" si="10"/>
        <v>79,444.62р.</v>
      </c>
      <c r="F110" s="64"/>
      <c r="G110" s="65"/>
      <c r="H110" s="66"/>
      <c r="I110" s="67"/>
      <c r="J110" s="67"/>
      <c r="K110" s="68"/>
      <c r="L110" s="69" t="str">
        <f t="shared" si="2"/>
        <v/>
      </c>
      <c r="M110" s="5"/>
      <c r="N110" s="70" t="str">
        <f t="shared" si="3"/>
        <v>0</v>
      </c>
      <c r="O110" s="70" t="str">
        <f t="shared" si="4"/>
        <v>2</v>
      </c>
      <c r="P110" s="71" t="str">
        <f t="shared" si="11"/>
        <v>259</v>
      </c>
      <c r="Q110" s="72" t="str">
        <f t="shared" si="12"/>
        <v>1.58%</v>
      </c>
      <c r="R110" s="70"/>
      <c r="S110" s="73" t="str">
        <f t="shared" si="5"/>
        <v>  5,000,000.00р. </v>
      </c>
      <c r="T110" s="71" t="str">
        <f t="shared" si="6"/>
        <v>360</v>
      </c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</row>
    <row r="111" ht="12.75" customHeight="1">
      <c r="A111" s="61" t="str">
        <f t="shared" si="7"/>
        <v>103</v>
      </c>
      <c r="B111" s="74" t="str">
        <f t="shared" si="8"/>
        <v>4,930,399.18р.</v>
      </c>
      <c r="C111" s="74" t="str">
        <f t="shared" si="1"/>
        <v>78,064.65р.</v>
      </c>
      <c r="D111" s="74" t="str">
        <f t="shared" si="9"/>
        <v>1,379.97р.</v>
      </c>
      <c r="E111" s="63" t="str">
        <f t="shared" si="10"/>
        <v>79,444.62р.</v>
      </c>
      <c r="F111" s="64"/>
      <c r="G111" s="65"/>
      <c r="H111" s="66"/>
      <c r="I111" s="67"/>
      <c r="J111" s="67"/>
      <c r="K111" s="68"/>
      <c r="L111" s="69" t="str">
        <f t="shared" si="2"/>
        <v/>
      </c>
      <c r="M111" s="5"/>
      <c r="N111" s="70" t="str">
        <f t="shared" si="3"/>
        <v>0</v>
      </c>
      <c r="O111" s="70" t="str">
        <f t="shared" si="4"/>
        <v>2</v>
      </c>
      <c r="P111" s="71" t="str">
        <f t="shared" si="11"/>
        <v>258</v>
      </c>
      <c r="Q111" s="72" t="str">
        <f t="shared" si="12"/>
        <v>1.58%</v>
      </c>
      <c r="R111" s="70"/>
      <c r="S111" s="73" t="str">
        <f t="shared" si="5"/>
        <v>  5,000,000.00р. </v>
      </c>
      <c r="T111" s="71" t="str">
        <f t="shared" si="6"/>
        <v>360</v>
      </c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</row>
    <row r="112" ht="12.75" customHeight="1">
      <c r="A112" s="61" t="str">
        <f t="shared" si="7"/>
        <v>104</v>
      </c>
      <c r="B112" s="74" t="str">
        <f t="shared" si="8"/>
        <v>4,929,019.21р.</v>
      </c>
      <c r="C112" s="74" t="str">
        <f t="shared" si="1"/>
        <v>78,042.80р.</v>
      </c>
      <c r="D112" s="74" t="str">
        <f t="shared" si="9"/>
        <v>1,401.82р.</v>
      </c>
      <c r="E112" s="63" t="str">
        <f t="shared" si="10"/>
        <v>79,444.62р.</v>
      </c>
      <c r="F112" s="64"/>
      <c r="G112" s="65"/>
      <c r="H112" s="66"/>
      <c r="I112" s="67"/>
      <c r="J112" s="67"/>
      <c r="K112" s="68"/>
      <c r="L112" s="69" t="str">
        <f t="shared" si="2"/>
        <v/>
      </c>
      <c r="M112" s="5"/>
      <c r="N112" s="70" t="str">
        <f t="shared" si="3"/>
        <v>0</v>
      </c>
      <c r="O112" s="70" t="str">
        <f t="shared" si="4"/>
        <v>2</v>
      </c>
      <c r="P112" s="71" t="str">
        <f t="shared" si="11"/>
        <v>257</v>
      </c>
      <c r="Q112" s="72" t="str">
        <f t="shared" si="12"/>
        <v>1.58%</v>
      </c>
      <c r="R112" s="70"/>
      <c r="S112" s="73" t="str">
        <f t="shared" si="5"/>
        <v>  5,000,000.00р. </v>
      </c>
      <c r="T112" s="71" t="str">
        <f t="shared" si="6"/>
        <v>360</v>
      </c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</row>
    <row r="113" ht="12.75" customHeight="1">
      <c r="A113" s="61" t="str">
        <f t="shared" si="7"/>
        <v>105</v>
      </c>
      <c r="B113" s="74" t="str">
        <f t="shared" si="8"/>
        <v>4,927,617.39р.</v>
      </c>
      <c r="C113" s="74" t="str">
        <f t="shared" si="1"/>
        <v>78,020.61р.</v>
      </c>
      <c r="D113" s="74" t="str">
        <f t="shared" si="9"/>
        <v>1,424.02р.</v>
      </c>
      <c r="E113" s="63" t="str">
        <f t="shared" si="10"/>
        <v>79,444.62р.</v>
      </c>
      <c r="F113" s="64"/>
      <c r="G113" s="65"/>
      <c r="H113" s="66"/>
      <c r="I113" s="67"/>
      <c r="J113" s="67"/>
      <c r="K113" s="68"/>
      <c r="L113" s="69" t="str">
        <f t="shared" si="2"/>
        <v/>
      </c>
      <c r="M113" s="5"/>
      <c r="N113" s="70" t="str">
        <f t="shared" si="3"/>
        <v>0</v>
      </c>
      <c r="O113" s="70" t="str">
        <f t="shared" si="4"/>
        <v>2</v>
      </c>
      <c r="P113" s="71" t="str">
        <f t="shared" si="11"/>
        <v>256</v>
      </c>
      <c r="Q113" s="72" t="str">
        <f t="shared" si="12"/>
        <v>1.58%</v>
      </c>
      <c r="R113" s="70"/>
      <c r="S113" s="73" t="str">
        <f t="shared" si="5"/>
        <v>  5,000,000.00р. </v>
      </c>
      <c r="T113" s="71" t="str">
        <f t="shared" si="6"/>
        <v>360</v>
      </c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</row>
    <row r="114" ht="12.75" customHeight="1">
      <c r="A114" s="61" t="str">
        <f t="shared" si="7"/>
        <v>106</v>
      </c>
      <c r="B114" s="74" t="str">
        <f t="shared" si="8"/>
        <v>4,926,193.37р.</v>
      </c>
      <c r="C114" s="74" t="str">
        <f t="shared" si="1"/>
        <v>77,998.06р.</v>
      </c>
      <c r="D114" s="74" t="str">
        <f t="shared" si="9"/>
        <v>1,446.56р.</v>
      </c>
      <c r="E114" s="63" t="str">
        <f t="shared" si="10"/>
        <v>79,444.62р.</v>
      </c>
      <c r="F114" s="64"/>
      <c r="G114" s="65"/>
      <c r="H114" s="66"/>
      <c r="I114" s="67"/>
      <c r="J114" s="67"/>
      <c r="K114" s="68"/>
      <c r="L114" s="69" t="str">
        <f t="shared" si="2"/>
        <v/>
      </c>
      <c r="M114" s="5"/>
      <c r="N114" s="70" t="str">
        <f t="shared" si="3"/>
        <v>0</v>
      </c>
      <c r="O114" s="70" t="str">
        <f t="shared" si="4"/>
        <v>2</v>
      </c>
      <c r="P114" s="71" t="str">
        <f t="shared" si="11"/>
        <v>255</v>
      </c>
      <c r="Q114" s="72" t="str">
        <f t="shared" si="12"/>
        <v>1.58%</v>
      </c>
      <c r="R114" s="70"/>
      <c r="S114" s="73" t="str">
        <f t="shared" si="5"/>
        <v>  5,000,000.00р. </v>
      </c>
      <c r="T114" s="71" t="str">
        <f t="shared" si="6"/>
        <v>360</v>
      </c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</row>
    <row r="115" ht="12.75" customHeight="1">
      <c r="A115" s="61" t="str">
        <f t="shared" si="7"/>
        <v>107</v>
      </c>
      <c r="B115" s="74" t="str">
        <f t="shared" si="8"/>
        <v>4,924,746.81р.</v>
      </c>
      <c r="C115" s="74" t="str">
        <f t="shared" si="1"/>
        <v>77,975.16р.</v>
      </c>
      <c r="D115" s="74" t="str">
        <f t="shared" si="9"/>
        <v>1,469.47р.</v>
      </c>
      <c r="E115" s="63" t="str">
        <f t="shared" si="10"/>
        <v>79,444.62р.</v>
      </c>
      <c r="F115" s="64"/>
      <c r="G115" s="65"/>
      <c r="H115" s="66"/>
      <c r="I115" s="67"/>
      <c r="J115" s="67"/>
      <c r="K115" s="68"/>
      <c r="L115" s="69" t="str">
        <f t="shared" si="2"/>
        <v/>
      </c>
      <c r="M115" s="5"/>
      <c r="N115" s="70" t="str">
        <f t="shared" si="3"/>
        <v>0</v>
      </c>
      <c r="O115" s="70" t="str">
        <f t="shared" si="4"/>
        <v>2</v>
      </c>
      <c r="P115" s="71" t="str">
        <f t="shared" si="11"/>
        <v>254</v>
      </c>
      <c r="Q115" s="72" t="str">
        <f t="shared" si="12"/>
        <v>1.58%</v>
      </c>
      <c r="R115" s="70"/>
      <c r="S115" s="73" t="str">
        <f t="shared" si="5"/>
        <v>  5,000,000.00р. </v>
      </c>
      <c r="T115" s="71" t="str">
        <f t="shared" si="6"/>
        <v>360</v>
      </c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</row>
    <row r="116" ht="12.75" customHeight="1">
      <c r="A116" s="61" t="str">
        <f t="shared" si="7"/>
        <v>108</v>
      </c>
      <c r="B116" s="74" t="str">
        <f t="shared" si="8"/>
        <v>4,923,277.34р.</v>
      </c>
      <c r="C116" s="74" t="str">
        <f t="shared" si="1"/>
        <v>77,951.89р.</v>
      </c>
      <c r="D116" s="74" t="str">
        <f t="shared" si="9"/>
        <v>1,492.73р.</v>
      </c>
      <c r="E116" s="63" t="str">
        <f t="shared" si="10"/>
        <v>79,444.62р.</v>
      </c>
      <c r="F116" s="64"/>
      <c r="G116" s="65"/>
      <c r="H116" s="66"/>
      <c r="I116" s="67"/>
      <c r="J116" s="67"/>
      <c r="K116" s="68"/>
      <c r="L116" s="69" t="str">
        <f t="shared" si="2"/>
        <v/>
      </c>
      <c r="M116" s="5"/>
      <c r="N116" s="70" t="str">
        <f t="shared" si="3"/>
        <v>0</v>
      </c>
      <c r="O116" s="70" t="str">
        <f t="shared" si="4"/>
        <v>2</v>
      </c>
      <c r="P116" s="71" t="str">
        <f t="shared" si="11"/>
        <v>253</v>
      </c>
      <c r="Q116" s="72" t="str">
        <f t="shared" si="12"/>
        <v>1.58%</v>
      </c>
      <c r="R116" s="70"/>
      <c r="S116" s="73" t="str">
        <f t="shared" si="5"/>
        <v>  5,000,000.00р. </v>
      </c>
      <c r="T116" s="71" t="str">
        <f t="shared" si="6"/>
        <v>360</v>
      </c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</row>
    <row r="117" ht="12.75" customHeight="1">
      <c r="A117" s="61" t="str">
        <f t="shared" si="7"/>
        <v>109</v>
      </c>
      <c r="B117" s="74" t="str">
        <f t="shared" si="8"/>
        <v>4,921,784.61р.</v>
      </c>
      <c r="C117" s="74" t="str">
        <f t="shared" si="1"/>
        <v>77,928.26р.</v>
      </c>
      <c r="D117" s="74" t="str">
        <f t="shared" si="9"/>
        <v>1,516.37р.</v>
      </c>
      <c r="E117" s="63" t="str">
        <f t="shared" si="10"/>
        <v>79,444.62р.</v>
      </c>
      <c r="F117" s="64"/>
      <c r="G117" s="65"/>
      <c r="H117" s="66"/>
      <c r="I117" s="67"/>
      <c r="J117" s="67"/>
      <c r="K117" s="68"/>
      <c r="L117" s="69" t="str">
        <f t="shared" si="2"/>
        <v/>
      </c>
      <c r="M117" s="5"/>
      <c r="N117" s="70" t="str">
        <f t="shared" si="3"/>
        <v>0</v>
      </c>
      <c r="O117" s="70" t="str">
        <f t="shared" si="4"/>
        <v>2</v>
      </c>
      <c r="P117" s="71" t="str">
        <f t="shared" si="11"/>
        <v>252</v>
      </c>
      <c r="Q117" s="72" t="str">
        <f t="shared" si="12"/>
        <v>1.58%</v>
      </c>
      <c r="R117" s="70"/>
      <c r="S117" s="73" t="str">
        <f t="shared" si="5"/>
        <v>  5,000,000.00р. </v>
      </c>
      <c r="T117" s="71" t="str">
        <f t="shared" si="6"/>
        <v>360</v>
      </c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</row>
    <row r="118" ht="12.75" customHeight="1">
      <c r="A118" s="61" t="str">
        <f t="shared" si="7"/>
        <v>110</v>
      </c>
      <c r="B118" s="74" t="str">
        <f t="shared" si="8"/>
        <v>4,920,268.24р.</v>
      </c>
      <c r="C118" s="74" t="str">
        <f t="shared" si="1"/>
        <v>77,904.25р.</v>
      </c>
      <c r="D118" s="74" t="str">
        <f t="shared" si="9"/>
        <v>1,540.38р.</v>
      </c>
      <c r="E118" s="63" t="str">
        <f t="shared" si="10"/>
        <v>79,444.62р.</v>
      </c>
      <c r="F118" s="64"/>
      <c r="G118" s="65"/>
      <c r="H118" s="66"/>
      <c r="I118" s="67"/>
      <c r="J118" s="67"/>
      <c r="K118" s="68"/>
      <c r="L118" s="69" t="str">
        <f t="shared" si="2"/>
        <v/>
      </c>
      <c r="M118" s="5"/>
      <c r="N118" s="70" t="str">
        <f t="shared" si="3"/>
        <v>0</v>
      </c>
      <c r="O118" s="70" t="str">
        <f t="shared" si="4"/>
        <v>2</v>
      </c>
      <c r="P118" s="71" t="str">
        <f t="shared" si="11"/>
        <v>251</v>
      </c>
      <c r="Q118" s="72" t="str">
        <f t="shared" si="12"/>
        <v>1.58%</v>
      </c>
      <c r="R118" s="70"/>
      <c r="S118" s="73" t="str">
        <f t="shared" si="5"/>
        <v>  5,000,000.00р. </v>
      </c>
      <c r="T118" s="71" t="str">
        <f t="shared" si="6"/>
        <v>360</v>
      </c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</row>
    <row r="119" ht="12.75" customHeight="1">
      <c r="A119" s="61" t="str">
        <f t="shared" si="7"/>
        <v>111</v>
      </c>
      <c r="B119" s="74" t="str">
        <f t="shared" si="8"/>
        <v>4,918,727.86р.</v>
      </c>
      <c r="C119" s="74" t="str">
        <f t="shared" si="1"/>
        <v>77,879.86р.</v>
      </c>
      <c r="D119" s="74" t="str">
        <f t="shared" si="9"/>
        <v>1,564.77р.</v>
      </c>
      <c r="E119" s="63" t="str">
        <f t="shared" si="10"/>
        <v>79,444.62р.</v>
      </c>
      <c r="F119" s="64"/>
      <c r="G119" s="65"/>
      <c r="H119" s="66"/>
      <c r="I119" s="67"/>
      <c r="J119" s="67"/>
      <c r="K119" s="68"/>
      <c r="L119" s="69" t="str">
        <f t="shared" si="2"/>
        <v/>
      </c>
      <c r="M119" s="5"/>
      <c r="N119" s="70" t="str">
        <f t="shared" si="3"/>
        <v>0</v>
      </c>
      <c r="O119" s="70" t="str">
        <f t="shared" si="4"/>
        <v>2</v>
      </c>
      <c r="P119" s="71" t="str">
        <f t="shared" si="11"/>
        <v>250</v>
      </c>
      <c r="Q119" s="72" t="str">
        <f t="shared" si="12"/>
        <v>1.58%</v>
      </c>
      <c r="R119" s="70"/>
      <c r="S119" s="73" t="str">
        <f t="shared" si="5"/>
        <v>  5,000,000.00р. </v>
      </c>
      <c r="T119" s="71" t="str">
        <f t="shared" si="6"/>
        <v>360</v>
      </c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</row>
    <row r="120" ht="12.75" customHeight="1">
      <c r="A120" s="61" t="str">
        <f t="shared" si="7"/>
        <v>112</v>
      </c>
      <c r="B120" s="74" t="str">
        <f t="shared" si="8"/>
        <v>4,917,163.09р.</v>
      </c>
      <c r="C120" s="74" t="str">
        <f t="shared" si="1"/>
        <v>77,855.08р.</v>
      </c>
      <c r="D120" s="74" t="str">
        <f t="shared" si="9"/>
        <v>1,589.54р.</v>
      </c>
      <c r="E120" s="63" t="str">
        <f t="shared" si="10"/>
        <v>79,444.62р.</v>
      </c>
      <c r="F120" s="64"/>
      <c r="G120" s="65"/>
      <c r="H120" s="66"/>
      <c r="I120" s="67"/>
      <c r="J120" s="67"/>
      <c r="K120" s="68"/>
      <c r="L120" s="69" t="str">
        <f t="shared" si="2"/>
        <v/>
      </c>
      <c r="M120" s="5"/>
      <c r="N120" s="70" t="str">
        <f t="shared" si="3"/>
        <v>0</v>
      </c>
      <c r="O120" s="70" t="str">
        <f t="shared" si="4"/>
        <v>2</v>
      </c>
      <c r="P120" s="71" t="str">
        <f t="shared" si="11"/>
        <v>249</v>
      </c>
      <c r="Q120" s="72" t="str">
        <f t="shared" si="12"/>
        <v>1.58%</v>
      </c>
      <c r="R120" s="70"/>
      <c r="S120" s="73" t="str">
        <f t="shared" si="5"/>
        <v>  5,000,000.00р. </v>
      </c>
      <c r="T120" s="71" t="str">
        <f t="shared" si="6"/>
        <v>360</v>
      </c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</row>
    <row r="121" ht="12.75" customHeight="1">
      <c r="A121" s="61" t="str">
        <f t="shared" si="7"/>
        <v>113</v>
      </c>
      <c r="B121" s="74" t="str">
        <f t="shared" si="8"/>
        <v>4,915,573.55р.</v>
      </c>
      <c r="C121" s="74" t="str">
        <f t="shared" si="1"/>
        <v>77,829.91р.</v>
      </c>
      <c r="D121" s="74" t="str">
        <f t="shared" si="9"/>
        <v>1,614.71р.</v>
      </c>
      <c r="E121" s="63" t="str">
        <f t="shared" si="10"/>
        <v>79,444.62р.</v>
      </c>
      <c r="F121" s="64"/>
      <c r="G121" s="65"/>
      <c r="H121" s="66"/>
      <c r="I121" s="67"/>
      <c r="J121" s="67"/>
      <c r="K121" s="68"/>
      <c r="L121" s="69" t="str">
        <f t="shared" si="2"/>
        <v/>
      </c>
      <c r="M121" s="5"/>
      <c r="N121" s="70" t="str">
        <f t="shared" si="3"/>
        <v>0</v>
      </c>
      <c r="O121" s="70" t="str">
        <f t="shared" si="4"/>
        <v>2</v>
      </c>
      <c r="P121" s="71" t="str">
        <f t="shared" si="11"/>
        <v>248</v>
      </c>
      <c r="Q121" s="72" t="str">
        <f t="shared" si="12"/>
        <v>1.58%</v>
      </c>
      <c r="R121" s="70"/>
      <c r="S121" s="73" t="str">
        <f t="shared" si="5"/>
        <v>  5,000,000.00р. </v>
      </c>
      <c r="T121" s="71" t="str">
        <f t="shared" si="6"/>
        <v>360</v>
      </c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</row>
    <row r="122" ht="12.75" customHeight="1">
      <c r="A122" s="61" t="str">
        <f t="shared" si="7"/>
        <v>114</v>
      </c>
      <c r="B122" s="74" t="str">
        <f t="shared" si="8"/>
        <v>4,913,958.84р.</v>
      </c>
      <c r="C122" s="74" t="str">
        <f t="shared" si="1"/>
        <v>77,804.35р.</v>
      </c>
      <c r="D122" s="74" t="str">
        <f t="shared" si="9"/>
        <v>1,640.28р.</v>
      </c>
      <c r="E122" s="63" t="str">
        <f t="shared" si="10"/>
        <v>79,444.62р.</v>
      </c>
      <c r="F122" s="64"/>
      <c r="G122" s="65"/>
      <c r="H122" s="66"/>
      <c r="I122" s="67"/>
      <c r="J122" s="67"/>
      <c r="K122" s="68"/>
      <c r="L122" s="69" t="str">
        <f t="shared" si="2"/>
        <v/>
      </c>
      <c r="M122" s="5"/>
      <c r="N122" s="70" t="str">
        <f t="shared" si="3"/>
        <v>0</v>
      </c>
      <c r="O122" s="70" t="str">
        <f t="shared" si="4"/>
        <v>2</v>
      </c>
      <c r="P122" s="71" t="str">
        <f t="shared" si="11"/>
        <v>247</v>
      </c>
      <c r="Q122" s="72" t="str">
        <f t="shared" si="12"/>
        <v>1.58%</v>
      </c>
      <c r="R122" s="70"/>
      <c r="S122" s="73" t="str">
        <f t="shared" si="5"/>
        <v>  5,000,000.00р. </v>
      </c>
      <c r="T122" s="71" t="str">
        <f t="shared" si="6"/>
        <v>360</v>
      </c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</row>
    <row r="123" ht="12.75" customHeight="1">
      <c r="A123" s="61" t="str">
        <f t="shared" si="7"/>
        <v>115</v>
      </c>
      <c r="B123" s="74" t="str">
        <f t="shared" si="8"/>
        <v>4,912,318.57р.</v>
      </c>
      <c r="C123" s="74" t="str">
        <f t="shared" si="1"/>
        <v>77,778.38р.</v>
      </c>
      <c r="D123" s="74" t="str">
        <f t="shared" si="9"/>
        <v>1,666.25р.</v>
      </c>
      <c r="E123" s="63" t="str">
        <f t="shared" si="10"/>
        <v>79,444.62р.</v>
      </c>
      <c r="F123" s="64"/>
      <c r="G123" s="65"/>
      <c r="H123" s="66"/>
      <c r="I123" s="67"/>
      <c r="J123" s="67"/>
      <c r="K123" s="68"/>
      <c r="L123" s="69" t="str">
        <f t="shared" si="2"/>
        <v/>
      </c>
      <c r="M123" s="5"/>
      <c r="N123" s="70" t="str">
        <f t="shared" si="3"/>
        <v>0</v>
      </c>
      <c r="O123" s="70" t="str">
        <f t="shared" si="4"/>
        <v>2</v>
      </c>
      <c r="P123" s="71" t="str">
        <f t="shared" si="11"/>
        <v>246</v>
      </c>
      <c r="Q123" s="72" t="str">
        <f t="shared" si="12"/>
        <v>1.58%</v>
      </c>
      <c r="R123" s="70"/>
      <c r="S123" s="73" t="str">
        <f t="shared" si="5"/>
        <v>  5,000,000.00р. </v>
      </c>
      <c r="T123" s="71" t="str">
        <f t="shared" si="6"/>
        <v>360</v>
      </c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</row>
    <row r="124" ht="12.75" customHeight="1">
      <c r="A124" s="61" t="str">
        <f t="shared" si="7"/>
        <v>116</v>
      </c>
      <c r="B124" s="74" t="str">
        <f t="shared" si="8"/>
        <v>4,910,652.32р.</v>
      </c>
      <c r="C124" s="74" t="str">
        <f t="shared" si="1"/>
        <v>77,752.00р.</v>
      </c>
      <c r="D124" s="74" t="str">
        <f t="shared" si="9"/>
        <v>1,692.63р.</v>
      </c>
      <c r="E124" s="63" t="str">
        <f t="shared" si="10"/>
        <v>79,444.62р.</v>
      </c>
      <c r="F124" s="64"/>
      <c r="G124" s="65"/>
      <c r="H124" s="66"/>
      <c r="I124" s="67"/>
      <c r="J124" s="67"/>
      <c r="K124" s="68"/>
      <c r="L124" s="69" t="str">
        <f t="shared" si="2"/>
        <v/>
      </c>
      <c r="M124" s="5"/>
      <c r="N124" s="70" t="str">
        <f t="shared" si="3"/>
        <v>0</v>
      </c>
      <c r="O124" s="70" t="str">
        <f t="shared" si="4"/>
        <v>2</v>
      </c>
      <c r="P124" s="71" t="str">
        <f t="shared" si="11"/>
        <v>245</v>
      </c>
      <c r="Q124" s="72" t="str">
        <f t="shared" si="12"/>
        <v>1.58%</v>
      </c>
      <c r="R124" s="70"/>
      <c r="S124" s="73" t="str">
        <f t="shared" si="5"/>
        <v>  5,000,000.00р. </v>
      </c>
      <c r="T124" s="71" t="str">
        <f t="shared" si="6"/>
        <v>360</v>
      </c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</row>
    <row r="125" ht="12.75" customHeight="1">
      <c r="A125" s="61" t="str">
        <f t="shared" si="7"/>
        <v>117</v>
      </c>
      <c r="B125" s="74" t="str">
        <f t="shared" si="8"/>
        <v>4,908,959.69р.</v>
      </c>
      <c r="C125" s="74" t="str">
        <f t="shared" si="1"/>
        <v>77,725.20р.</v>
      </c>
      <c r="D125" s="74" t="str">
        <f t="shared" si="9"/>
        <v>1,719.43р.</v>
      </c>
      <c r="E125" s="63" t="str">
        <f t="shared" si="10"/>
        <v>79,444.62р.</v>
      </c>
      <c r="F125" s="64"/>
      <c r="G125" s="65"/>
      <c r="H125" s="66"/>
      <c r="I125" s="67"/>
      <c r="J125" s="67"/>
      <c r="K125" s="68"/>
      <c r="L125" s="69" t="str">
        <f t="shared" si="2"/>
        <v/>
      </c>
      <c r="M125" s="5"/>
      <c r="N125" s="70" t="str">
        <f t="shared" si="3"/>
        <v>0</v>
      </c>
      <c r="O125" s="70" t="str">
        <f t="shared" si="4"/>
        <v>2</v>
      </c>
      <c r="P125" s="71" t="str">
        <f t="shared" si="11"/>
        <v>244</v>
      </c>
      <c r="Q125" s="72" t="str">
        <f t="shared" si="12"/>
        <v>1.58%</v>
      </c>
      <c r="R125" s="70"/>
      <c r="S125" s="73" t="str">
        <f t="shared" si="5"/>
        <v>  5,000,000.00р. </v>
      </c>
      <c r="T125" s="71" t="str">
        <f t="shared" si="6"/>
        <v>360</v>
      </c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</row>
    <row r="126" ht="12.75" customHeight="1">
      <c r="A126" s="61" t="str">
        <f t="shared" si="7"/>
        <v>118</v>
      </c>
      <c r="B126" s="74" t="str">
        <f t="shared" si="8"/>
        <v>4,907,240.26р.</v>
      </c>
      <c r="C126" s="74" t="str">
        <f t="shared" si="1"/>
        <v>77,697.97р.</v>
      </c>
      <c r="D126" s="74" t="str">
        <f t="shared" si="9"/>
        <v>1,746.65р.</v>
      </c>
      <c r="E126" s="63" t="str">
        <f t="shared" si="10"/>
        <v>79,444.62р.</v>
      </c>
      <c r="F126" s="64"/>
      <c r="G126" s="65"/>
      <c r="H126" s="66"/>
      <c r="I126" s="67"/>
      <c r="J126" s="67"/>
      <c r="K126" s="68"/>
      <c r="L126" s="69" t="str">
        <f t="shared" si="2"/>
        <v/>
      </c>
      <c r="M126" s="5"/>
      <c r="N126" s="70" t="str">
        <f t="shared" si="3"/>
        <v>0</v>
      </c>
      <c r="O126" s="70" t="str">
        <f t="shared" si="4"/>
        <v>2</v>
      </c>
      <c r="P126" s="71" t="str">
        <f t="shared" si="11"/>
        <v>243</v>
      </c>
      <c r="Q126" s="72" t="str">
        <f t="shared" si="12"/>
        <v>1.58%</v>
      </c>
      <c r="R126" s="70"/>
      <c r="S126" s="73" t="str">
        <f t="shared" si="5"/>
        <v>  5,000,000.00р. </v>
      </c>
      <c r="T126" s="71" t="str">
        <f t="shared" si="6"/>
        <v>360</v>
      </c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</row>
    <row r="127" ht="12.75" customHeight="1">
      <c r="A127" s="61" t="str">
        <f t="shared" si="7"/>
        <v>119</v>
      </c>
      <c r="B127" s="74" t="str">
        <f t="shared" si="8"/>
        <v>4,905,493.60р.</v>
      </c>
      <c r="C127" s="74" t="str">
        <f t="shared" si="1"/>
        <v>77,670.32р.</v>
      </c>
      <c r="D127" s="74" t="str">
        <f t="shared" si="9"/>
        <v>1,774.31р.</v>
      </c>
      <c r="E127" s="63" t="str">
        <f t="shared" si="10"/>
        <v>79,444.62р.</v>
      </c>
      <c r="F127" s="64"/>
      <c r="G127" s="65"/>
      <c r="H127" s="66"/>
      <c r="I127" s="67"/>
      <c r="J127" s="67"/>
      <c r="K127" s="68"/>
      <c r="L127" s="69" t="str">
        <f t="shared" si="2"/>
        <v/>
      </c>
      <c r="M127" s="5"/>
      <c r="N127" s="70" t="str">
        <f t="shared" si="3"/>
        <v>0</v>
      </c>
      <c r="O127" s="70" t="str">
        <f t="shared" si="4"/>
        <v>2</v>
      </c>
      <c r="P127" s="71" t="str">
        <f t="shared" si="11"/>
        <v>242</v>
      </c>
      <c r="Q127" s="72" t="str">
        <f t="shared" si="12"/>
        <v>1.58%</v>
      </c>
      <c r="R127" s="70"/>
      <c r="S127" s="73" t="str">
        <f t="shared" si="5"/>
        <v>  5,000,000.00р. </v>
      </c>
      <c r="T127" s="71" t="str">
        <f t="shared" si="6"/>
        <v>360</v>
      </c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</row>
    <row r="128" ht="12.75" customHeight="1">
      <c r="A128" s="61" t="str">
        <f t="shared" si="7"/>
        <v>120</v>
      </c>
      <c r="B128" s="74" t="str">
        <f t="shared" si="8"/>
        <v>4,903,719.30р.</v>
      </c>
      <c r="C128" s="74" t="str">
        <f t="shared" si="1"/>
        <v>77,642.22р.</v>
      </c>
      <c r="D128" s="74" t="str">
        <f t="shared" si="9"/>
        <v>1,802.40р.</v>
      </c>
      <c r="E128" s="63" t="str">
        <f t="shared" si="10"/>
        <v>79,444.62р.</v>
      </c>
      <c r="F128" s="64"/>
      <c r="G128" s="65"/>
      <c r="H128" s="66"/>
      <c r="I128" s="67"/>
      <c r="J128" s="67"/>
      <c r="K128" s="68"/>
      <c r="L128" s="69" t="str">
        <f t="shared" si="2"/>
        <v/>
      </c>
      <c r="M128" s="5"/>
      <c r="N128" s="70" t="str">
        <f t="shared" si="3"/>
        <v>0</v>
      </c>
      <c r="O128" s="70" t="str">
        <f t="shared" si="4"/>
        <v>2</v>
      </c>
      <c r="P128" s="71" t="str">
        <f t="shared" si="11"/>
        <v>241</v>
      </c>
      <c r="Q128" s="72" t="str">
        <f t="shared" si="12"/>
        <v>1.58%</v>
      </c>
      <c r="R128" s="70"/>
      <c r="S128" s="73" t="str">
        <f t="shared" si="5"/>
        <v>  5,000,000.00р. </v>
      </c>
      <c r="T128" s="71" t="str">
        <f t="shared" si="6"/>
        <v>360</v>
      </c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</row>
    <row r="129" ht="12.75" customHeight="1">
      <c r="A129" s="61" t="str">
        <f t="shared" si="7"/>
        <v>121</v>
      </c>
      <c r="B129" s="74" t="str">
        <f t="shared" si="8"/>
        <v>4,901,916.89р.</v>
      </c>
      <c r="C129" s="74" t="str">
        <f t="shared" si="1"/>
        <v>77,613.68р.</v>
      </c>
      <c r="D129" s="74" t="str">
        <f t="shared" si="9"/>
        <v>1,830.94р.</v>
      </c>
      <c r="E129" s="63" t="str">
        <f t="shared" si="10"/>
        <v>79,444.62р.</v>
      </c>
      <c r="F129" s="64"/>
      <c r="G129" s="65"/>
      <c r="H129" s="66"/>
      <c r="I129" s="67"/>
      <c r="J129" s="67"/>
      <c r="K129" s="68"/>
      <c r="L129" s="69" t="str">
        <f t="shared" si="2"/>
        <v/>
      </c>
      <c r="M129" s="5"/>
      <c r="N129" s="70" t="str">
        <f t="shared" si="3"/>
        <v>0</v>
      </c>
      <c r="O129" s="70" t="str">
        <f t="shared" si="4"/>
        <v>2</v>
      </c>
      <c r="P129" s="71" t="str">
        <f t="shared" si="11"/>
        <v>240</v>
      </c>
      <c r="Q129" s="72" t="str">
        <f t="shared" si="12"/>
        <v>1.58%</v>
      </c>
      <c r="R129" s="70"/>
      <c r="S129" s="73" t="str">
        <f t="shared" si="5"/>
        <v>  5,000,000.00р. </v>
      </c>
      <c r="T129" s="71" t="str">
        <f t="shared" si="6"/>
        <v>360</v>
      </c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</row>
    <row r="130" ht="12.75" customHeight="1">
      <c r="A130" s="61" t="str">
        <f t="shared" si="7"/>
        <v>122</v>
      </c>
      <c r="B130" s="74" t="str">
        <f t="shared" si="8"/>
        <v>4,900,085.95р.</v>
      </c>
      <c r="C130" s="74" t="str">
        <f t="shared" si="1"/>
        <v>77,584.69р.</v>
      </c>
      <c r="D130" s="74" t="str">
        <f t="shared" si="9"/>
        <v>1,859.93р.</v>
      </c>
      <c r="E130" s="63" t="str">
        <f t="shared" si="10"/>
        <v>79,444.62р.</v>
      </c>
      <c r="F130" s="64"/>
      <c r="G130" s="65"/>
      <c r="H130" s="66"/>
      <c r="I130" s="67"/>
      <c r="J130" s="67"/>
      <c r="K130" s="68"/>
      <c r="L130" s="69" t="str">
        <f t="shared" si="2"/>
        <v/>
      </c>
      <c r="M130" s="5"/>
      <c r="N130" s="70" t="str">
        <f t="shared" si="3"/>
        <v>0</v>
      </c>
      <c r="O130" s="70" t="str">
        <f t="shared" si="4"/>
        <v>2</v>
      </c>
      <c r="P130" s="71" t="str">
        <f t="shared" si="11"/>
        <v>239</v>
      </c>
      <c r="Q130" s="72" t="str">
        <f t="shared" si="12"/>
        <v>1.58%</v>
      </c>
      <c r="R130" s="70"/>
      <c r="S130" s="73" t="str">
        <f t="shared" si="5"/>
        <v>  5,000,000.00р. </v>
      </c>
      <c r="T130" s="71" t="str">
        <f t="shared" si="6"/>
        <v>360</v>
      </c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</row>
    <row r="131" ht="12.75" customHeight="1">
      <c r="A131" s="61" t="str">
        <f t="shared" si="7"/>
        <v>123</v>
      </c>
      <c r="B131" s="74" t="str">
        <f t="shared" si="8"/>
        <v>4,898,226.02р.</v>
      </c>
      <c r="C131" s="74" t="str">
        <f t="shared" si="1"/>
        <v>77,555.25р.</v>
      </c>
      <c r="D131" s="74" t="str">
        <f t="shared" si="9"/>
        <v>1,889.38р.</v>
      </c>
      <c r="E131" s="63" t="str">
        <f t="shared" si="10"/>
        <v>79,444.62р.</v>
      </c>
      <c r="F131" s="64"/>
      <c r="G131" s="65"/>
      <c r="H131" s="66"/>
      <c r="I131" s="67"/>
      <c r="J131" s="67"/>
      <c r="K131" s="68"/>
      <c r="L131" s="69" t="str">
        <f t="shared" si="2"/>
        <v/>
      </c>
      <c r="M131" s="5"/>
      <c r="N131" s="70" t="str">
        <f t="shared" si="3"/>
        <v>0</v>
      </c>
      <c r="O131" s="70" t="str">
        <f t="shared" si="4"/>
        <v>2</v>
      </c>
      <c r="P131" s="71" t="str">
        <f t="shared" si="11"/>
        <v>238</v>
      </c>
      <c r="Q131" s="72" t="str">
        <f t="shared" si="12"/>
        <v>1.58%</v>
      </c>
      <c r="R131" s="70"/>
      <c r="S131" s="73" t="str">
        <f t="shared" si="5"/>
        <v>  5,000,000.00р. </v>
      </c>
      <c r="T131" s="71" t="str">
        <f t="shared" si="6"/>
        <v>360</v>
      </c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</row>
    <row r="132" ht="12.75" customHeight="1">
      <c r="A132" s="61" t="str">
        <f t="shared" si="7"/>
        <v>124</v>
      </c>
      <c r="B132" s="74" t="str">
        <f t="shared" si="8"/>
        <v>4,896,336.64р.</v>
      </c>
      <c r="C132" s="74" t="str">
        <f t="shared" si="1"/>
        <v>77,525.33р.</v>
      </c>
      <c r="D132" s="74" t="str">
        <f t="shared" si="9"/>
        <v>1,919.29р.</v>
      </c>
      <c r="E132" s="63" t="str">
        <f t="shared" si="10"/>
        <v>79,444.62р.</v>
      </c>
      <c r="F132" s="64"/>
      <c r="G132" s="65"/>
      <c r="H132" s="66"/>
      <c r="I132" s="67"/>
      <c r="J132" s="67"/>
      <c r="K132" s="68"/>
      <c r="L132" s="69" t="str">
        <f t="shared" si="2"/>
        <v/>
      </c>
      <c r="M132" s="5"/>
      <c r="N132" s="70" t="str">
        <f t="shared" si="3"/>
        <v>0</v>
      </c>
      <c r="O132" s="70" t="str">
        <f t="shared" si="4"/>
        <v>2</v>
      </c>
      <c r="P132" s="71" t="str">
        <f t="shared" si="11"/>
        <v>237</v>
      </c>
      <c r="Q132" s="72" t="str">
        <f t="shared" si="12"/>
        <v>1.58%</v>
      </c>
      <c r="R132" s="70"/>
      <c r="S132" s="73" t="str">
        <f t="shared" si="5"/>
        <v>  5,000,000.00р. </v>
      </c>
      <c r="T132" s="71" t="str">
        <f t="shared" si="6"/>
        <v>360</v>
      </c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</row>
    <row r="133" ht="12.75" customHeight="1">
      <c r="A133" s="61" t="str">
        <f t="shared" si="7"/>
        <v>125</v>
      </c>
      <c r="B133" s="74" t="str">
        <f t="shared" si="8"/>
        <v>4,894,417.35р.</v>
      </c>
      <c r="C133" s="74" t="str">
        <f t="shared" si="1"/>
        <v>77,494.94р.</v>
      </c>
      <c r="D133" s="74" t="str">
        <f t="shared" si="9"/>
        <v>1,949.68р.</v>
      </c>
      <c r="E133" s="63" t="str">
        <f t="shared" si="10"/>
        <v>79,444.62р.</v>
      </c>
      <c r="F133" s="64"/>
      <c r="G133" s="65"/>
      <c r="H133" s="66"/>
      <c r="I133" s="67"/>
      <c r="J133" s="67"/>
      <c r="K133" s="68"/>
      <c r="L133" s="69" t="str">
        <f t="shared" si="2"/>
        <v/>
      </c>
      <c r="M133" s="5"/>
      <c r="N133" s="70" t="str">
        <f t="shared" si="3"/>
        <v>0</v>
      </c>
      <c r="O133" s="70" t="str">
        <f t="shared" si="4"/>
        <v>2</v>
      </c>
      <c r="P133" s="71" t="str">
        <f t="shared" si="11"/>
        <v>236</v>
      </c>
      <c r="Q133" s="72" t="str">
        <f t="shared" si="12"/>
        <v>1.58%</v>
      </c>
      <c r="R133" s="70"/>
      <c r="S133" s="73" t="str">
        <f t="shared" si="5"/>
        <v>  5,000,000.00р. </v>
      </c>
      <c r="T133" s="71" t="str">
        <f t="shared" si="6"/>
        <v>360</v>
      </c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</row>
    <row r="134" ht="12.75" customHeight="1">
      <c r="A134" s="61" t="str">
        <f t="shared" si="7"/>
        <v>126</v>
      </c>
      <c r="B134" s="74" t="str">
        <f t="shared" si="8"/>
        <v>4,892,467.67р.</v>
      </c>
      <c r="C134" s="74" t="str">
        <f t="shared" si="1"/>
        <v>77,464.07р.</v>
      </c>
      <c r="D134" s="74" t="str">
        <f t="shared" si="9"/>
        <v>1,980.55р.</v>
      </c>
      <c r="E134" s="63" t="str">
        <f t="shared" si="10"/>
        <v>79,444.62р.</v>
      </c>
      <c r="F134" s="64"/>
      <c r="G134" s="65"/>
      <c r="H134" s="66"/>
      <c r="I134" s="67"/>
      <c r="J134" s="67"/>
      <c r="K134" s="68"/>
      <c r="L134" s="69" t="str">
        <f t="shared" si="2"/>
        <v/>
      </c>
      <c r="M134" s="5"/>
      <c r="N134" s="70" t="str">
        <f t="shared" si="3"/>
        <v>0</v>
      </c>
      <c r="O134" s="70" t="str">
        <f t="shared" si="4"/>
        <v>2</v>
      </c>
      <c r="P134" s="71" t="str">
        <f t="shared" si="11"/>
        <v>235</v>
      </c>
      <c r="Q134" s="72" t="str">
        <f t="shared" si="12"/>
        <v>1.58%</v>
      </c>
      <c r="R134" s="70"/>
      <c r="S134" s="73" t="str">
        <f t="shared" si="5"/>
        <v>  5,000,000.00р. </v>
      </c>
      <c r="T134" s="71" t="str">
        <f t="shared" si="6"/>
        <v>360</v>
      </c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</row>
    <row r="135" ht="12.75" customHeight="1">
      <c r="A135" s="61" t="str">
        <f t="shared" si="7"/>
        <v>127</v>
      </c>
      <c r="B135" s="74" t="str">
        <f t="shared" si="8"/>
        <v>4,890,487.11р.</v>
      </c>
      <c r="C135" s="74" t="str">
        <f t="shared" si="1"/>
        <v>77,432.71р.</v>
      </c>
      <c r="D135" s="74" t="str">
        <f t="shared" si="9"/>
        <v>2,011.91р.</v>
      </c>
      <c r="E135" s="63" t="str">
        <f t="shared" si="10"/>
        <v>79,444.62р.</v>
      </c>
      <c r="F135" s="64"/>
      <c r="G135" s="65"/>
      <c r="H135" s="66"/>
      <c r="I135" s="67"/>
      <c r="J135" s="67"/>
      <c r="K135" s="68"/>
      <c r="L135" s="69" t="str">
        <f t="shared" si="2"/>
        <v/>
      </c>
      <c r="M135" s="5"/>
      <c r="N135" s="70" t="str">
        <f t="shared" si="3"/>
        <v>0</v>
      </c>
      <c r="O135" s="70" t="str">
        <f t="shared" si="4"/>
        <v>2</v>
      </c>
      <c r="P135" s="71" t="str">
        <f t="shared" si="11"/>
        <v>234</v>
      </c>
      <c r="Q135" s="72" t="str">
        <f t="shared" si="12"/>
        <v>1.58%</v>
      </c>
      <c r="R135" s="70"/>
      <c r="S135" s="73" t="str">
        <f t="shared" si="5"/>
        <v>  5,000,000.00р. </v>
      </c>
      <c r="T135" s="71" t="str">
        <f t="shared" si="6"/>
        <v>360</v>
      </c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</row>
    <row r="136" ht="12.75" customHeight="1">
      <c r="A136" s="61" t="str">
        <f t="shared" si="7"/>
        <v>128</v>
      </c>
      <c r="B136" s="74" t="str">
        <f t="shared" si="8"/>
        <v>4,888,475.20р.</v>
      </c>
      <c r="C136" s="74" t="str">
        <f t="shared" si="1"/>
        <v>77,400.86р.</v>
      </c>
      <c r="D136" s="74" t="str">
        <f t="shared" si="9"/>
        <v>2,043.77р.</v>
      </c>
      <c r="E136" s="63" t="str">
        <f t="shared" si="10"/>
        <v>79,444.62р.</v>
      </c>
      <c r="F136" s="64"/>
      <c r="G136" s="65"/>
      <c r="H136" s="66"/>
      <c r="I136" s="67"/>
      <c r="J136" s="67"/>
      <c r="K136" s="68"/>
      <c r="L136" s="69" t="str">
        <f t="shared" si="2"/>
        <v/>
      </c>
      <c r="M136" s="5"/>
      <c r="N136" s="70" t="str">
        <f t="shared" si="3"/>
        <v>0</v>
      </c>
      <c r="O136" s="70" t="str">
        <f t="shared" si="4"/>
        <v>2</v>
      </c>
      <c r="P136" s="71" t="str">
        <f t="shared" si="11"/>
        <v>233</v>
      </c>
      <c r="Q136" s="72" t="str">
        <f t="shared" si="12"/>
        <v>1.58%</v>
      </c>
      <c r="R136" s="70"/>
      <c r="S136" s="73" t="str">
        <f t="shared" si="5"/>
        <v>  5,000,000.00р. </v>
      </c>
      <c r="T136" s="71" t="str">
        <f t="shared" si="6"/>
        <v>360</v>
      </c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</row>
    <row r="137" ht="12.75" customHeight="1">
      <c r="A137" s="61" t="str">
        <f t="shared" si="7"/>
        <v>129</v>
      </c>
      <c r="B137" s="74" t="str">
        <f t="shared" si="8"/>
        <v>4,886,431.43р.</v>
      </c>
      <c r="C137" s="74" t="str">
        <f t="shared" si="1"/>
        <v>77,368.50р.</v>
      </c>
      <c r="D137" s="74" t="str">
        <f t="shared" si="9"/>
        <v>2,076.13р.</v>
      </c>
      <c r="E137" s="63" t="str">
        <f t="shared" si="10"/>
        <v>79,444.62р.</v>
      </c>
      <c r="F137" s="64"/>
      <c r="G137" s="65"/>
      <c r="H137" s="66"/>
      <c r="I137" s="67"/>
      <c r="J137" s="67"/>
      <c r="K137" s="68"/>
      <c r="L137" s="69" t="str">
        <f t="shared" si="2"/>
        <v/>
      </c>
      <c r="M137" s="5"/>
      <c r="N137" s="70" t="str">
        <f t="shared" si="3"/>
        <v>0</v>
      </c>
      <c r="O137" s="70" t="str">
        <f t="shared" si="4"/>
        <v>2</v>
      </c>
      <c r="P137" s="71" t="str">
        <f t="shared" si="11"/>
        <v>232</v>
      </c>
      <c r="Q137" s="72" t="str">
        <f t="shared" si="12"/>
        <v>1.58%</v>
      </c>
      <c r="R137" s="70"/>
      <c r="S137" s="73" t="str">
        <f t="shared" si="5"/>
        <v>  5,000,000.00р. </v>
      </c>
      <c r="T137" s="71" t="str">
        <f t="shared" si="6"/>
        <v>360</v>
      </c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</row>
    <row r="138" ht="12.75" customHeight="1">
      <c r="A138" s="61" t="str">
        <f t="shared" si="7"/>
        <v>130</v>
      </c>
      <c r="B138" s="74" t="str">
        <f t="shared" si="8"/>
        <v>4,884,355.31р.</v>
      </c>
      <c r="C138" s="74" t="str">
        <f t="shared" si="1"/>
        <v>77,335.63р.</v>
      </c>
      <c r="D138" s="74" t="str">
        <f t="shared" si="9"/>
        <v>2,109.00р.</v>
      </c>
      <c r="E138" s="63" t="str">
        <f t="shared" si="10"/>
        <v>79,444.62р.</v>
      </c>
      <c r="F138" s="64"/>
      <c r="G138" s="65"/>
      <c r="H138" s="66"/>
      <c r="I138" s="67"/>
      <c r="J138" s="67"/>
      <c r="K138" s="68"/>
      <c r="L138" s="69" t="str">
        <f t="shared" si="2"/>
        <v/>
      </c>
      <c r="M138" s="5"/>
      <c r="N138" s="70" t="str">
        <f t="shared" si="3"/>
        <v>0</v>
      </c>
      <c r="O138" s="70" t="str">
        <f t="shared" si="4"/>
        <v>2</v>
      </c>
      <c r="P138" s="71" t="str">
        <f t="shared" si="11"/>
        <v>231</v>
      </c>
      <c r="Q138" s="72" t="str">
        <f t="shared" si="12"/>
        <v>1.58%</v>
      </c>
      <c r="R138" s="70"/>
      <c r="S138" s="73" t="str">
        <f t="shared" si="5"/>
        <v>  5,000,000.00р. </v>
      </c>
      <c r="T138" s="71" t="str">
        <f t="shared" si="6"/>
        <v>360</v>
      </c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</row>
    <row r="139" ht="12.75" customHeight="1">
      <c r="A139" s="61" t="str">
        <f t="shared" si="7"/>
        <v>131</v>
      </c>
      <c r="B139" s="74" t="str">
        <f t="shared" si="8"/>
        <v>4,882,246.31р.</v>
      </c>
      <c r="C139" s="74" t="str">
        <f t="shared" si="1"/>
        <v>77,302.23р.</v>
      </c>
      <c r="D139" s="74" t="str">
        <f t="shared" si="9"/>
        <v>2,142.39р.</v>
      </c>
      <c r="E139" s="63" t="str">
        <f t="shared" si="10"/>
        <v>79,444.62р.</v>
      </c>
      <c r="F139" s="64"/>
      <c r="G139" s="65"/>
      <c r="H139" s="66"/>
      <c r="I139" s="67"/>
      <c r="J139" s="67"/>
      <c r="K139" s="68"/>
      <c r="L139" s="69" t="str">
        <f t="shared" si="2"/>
        <v/>
      </c>
      <c r="M139" s="5"/>
      <c r="N139" s="70" t="str">
        <f t="shared" si="3"/>
        <v>0</v>
      </c>
      <c r="O139" s="70" t="str">
        <f t="shared" si="4"/>
        <v>2</v>
      </c>
      <c r="P139" s="71" t="str">
        <f t="shared" si="11"/>
        <v>230</v>
      </c>
      <c r="Q139" s="72" t="str">
        <f t="shared" si="12"/>
        <v>1.58%</v>
      </c>
      <c r="R139" s="70"/>
      <c r="S139" s="73" t="str">
        <f t="shared" si="5"/>
        <v>  5,000,000.00р. </v>
      </c>
      <c r="T139" s="71" t="str">
        <f t="shared" si="6"/>
        <v>360</v>
      </c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</row>
    <row r="140" ht="12.75" customHeight="1">
      <c r="A140" s="61" t="str">
        <f t="shared" si="7"/>
        <v>132</v>
      </c>
      <c r="B140" s="74" t="str">
        <f t="shared" si="8"/>
        <v>4,880,103.92р.</v>
      </c>
      <c r="C140" s="74" t="str">
        <f t="shared" si="1"/>
        <v>77,268.31р.</v>
      </c>
      <c r="D140" s="74" t="str">
        <f t="shared" si="9"/>
        <v>2,176.31р.</v>
      </c>
      <c r="E140" s="63" t="str">
        <f t="shared" si="10"/>
        <v>79,444.62р.</v>
      </c>
      <c r="F140" s="64"/>
      <c r="G140" s="65"/>
      <c r="H140" s="66"/>
      <c r="I140" s="67"/>
      <c r="J140" s="67"/>
      <c r="K140" s="68"/>
      <c r="L140" s="69" t="str">
        <f t="shared" si="2"/>
        <v/>
      </c>
      <c r="M140" s="5"/>
      <c r="N140" s="70" t="str">
        <f t="shared" si="3"/>
        <v>0</v>
      </c>
      <c r="O140" s="70" t="str">
        <f t="shared" si="4"/>
        <v>2</v>
      </c>
      <c r="P140" s="71" t="str">
        <f t="shared" si="11"/>
        <v>229</v>
      </c>
      <c r="Q140" s="72" t="str">
        <f t="shared" si="12"/>
        <v>1.58%</v>
      </c>
      <c r="R140" s="70"/>
      <c r="S140" s="73" t="str">
        <f t="shared" si="5"/>
        <v>  5,000,000.00р. </v>
      </c>
      <c r="T140" s="71" t="str">
        <f t="shared" si="6"/>
        <v>360</v>
      </c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</row>
    <row r="141" ht="12.75" customHeight="1">
      <c r="A141" s="61" t="str">
        <f t="shared" si="7"/>
        <v>133</v>
      </c>
      <c r="B141" s="74" t="str">
        <f t="shared" si="8"/>
        <v>4,877,927.60р.</v>
      </c>
      <c r="C141" s="74" t="str">
        <f t="shared" si="1"/>
        <v>77,233.85р.</v>
      </c>
      <c r="D141" s="74" t="str">
        <f t="shared" si="9"/>
        <v>2,210.77р.</v>
      </c>
      <c r="E141" s="63" t="str">
        <f t="shared" si="10"/>
        <v>79,444.62р.</v>
      </c>
      <c r="F141" s="64"/>
      <c r="G141" s="65"/>
      <c r="H141" s="66"/>
      <c r="I141" s="67"/>
      <c r="J141" s="67"/>
      <c r="K141" s="68"/>
      <c r="L141" s="69" t="str">
        <f t="shared" si="2"/>
        <v/>
      </c>
      <c r="M141" s="5"/>
      <c r="N141" s="70" t="str">
        <f t="shared" si="3"/>
        <v>0</v>
      </c>
      <c r="O141" s="70" t="str">
        <f t="shared" si="4"/>
        <v>2</v>
      </c>
      <c r="P141" s="71" t="str">
        <f t="shared" si="11"/>
        <v>228</v>
      </c>
      <c r="Q141" s="72" t="str">
        <f t="shared" si="12"/>
        <v>1.58%</v>
      </c>
      <c r="R141" s="70"/>
      <c r="S141" s="73" t="str">
        <f t="shared" si="5"/>
        <v>  5,000,000.00р. </v>
      </c>
      <c r="T141" s="71" t="str">
        <f t="shared" si="6"/>
        <v>360</v>
      </c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</row>
    <row r="142" ht="12.75" customHeight="1">
      <c r="A142" s="61" t="str">
        <f t="shared" si="7"/>
        <v>134</v>
      </c>
      <c r="B142" s="74" t="str">
        <f t="shared" si="8"/>
        <v>4,875,716.83р.</v>
      </c>
      <c r="C142" s="74" t="str">
        <f t="shared" si="1"/>
        <v>77,198.85р.</v>
      </c>
      <c r="D142" s="74" t="str">
        <f t="shared" si="9"/>
        <v>2,245.77р.</v>
      </c>
      <c r="E142" s="63" t="str">
        <f t="shared" si="10"/>
        <v>79,444.62р.</v>
      </c>
      <c r="F142" s="64"/>
      <c r="G142" s="65"/>
      <c r="H142" s="66"/>
      <c r="I142" s="67"/>
      <c r="J142" s="67"/>
      <c r="K142" s="68"/>
      <c r="L142" s="69" t="str">
        <f t="shared" si="2"/>
        <v/>
      </c>
      <c r="M142" s="5"/>
      <c r="N142" s="70" t="str">
        <f t="shared" si="3"/>
        <v>0</v>
      </c>
      <c r="O142" s="70" t="str">
        <f t="shared" si="4"/>
        <v>2</v>
      </c>
      <c r="P142" s="71" t="str">
        <f t="shared" si="11"/>
        <v>227</v>
      </c>
      <c r="Q142" s="72" t="str">
        <f t="shared" si="12"/>
        <v>1.58%</v>
      </c>
      <c r="R142" s="70"/>
      <c r="S142" s="73" t="str">
        <f t="shared" si="5"/>
        <v>  5,000,000.00р. </v>
      </c>
      <c r="T142" s="71" t="str">
        <f t="shared" si="6"/>
        <v>360</v>
      </c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</row>
    <row r="143" ht="12.75" customHeight="1">
      <c r="A143" s="61" t="str">
        <f t="shared" si="7"/>
        <v>135</v>
      </c>
      <c r="B143" s="74" t="str">
        <f t="shared" si="8"/>
        <v>4,873,471.06р.</v>
      </c>
      <c r="C143" s="74" t="str">
        <f t="shared" si="1"/>
        <v>77,163.29р.</v>
      </c>
      <c r="D143" s="74" t="str">
        <f t="shared" si="9"/>
        <v>2,281.33р.</v>
      </c>
      <c r="E143" s="63" t="str">
        <f t="shared" si="10"/>
        <v>79,444.62р.</v>
      </c>
      <c r="F143" s="64"/>
      <c r="G143" s="65"/>
      <c r="H143" s="66"/>
      <c r="I143" s="67"/>
      <c r="J143" s="67"/>
      <c r="K143" s="68"/>
      <c r="L143" s="69" t="str">
        <f t="shared" si="2"/>
        <v/>
      </c>
      <c r="M143" s="5"/>
      <c r="N143" s="70" t="str">
        <f t="shared" si="3"/>
        <v>0</v>
      </c>
      <c r="O143" s="70" t="str">
        <f t="shared" si="4"/>
        <v>2</v>
      </c>
      <c r="P143" s="71" t="str">
        <f t="shared" si="11"/>
        <v>226</v>
      </c>
      <c r="Q143" s="72" t="str">
        <f t="shared" si="12"/>
        <v>1.58%</v>
      </c>
      <c r="R143" s="70"/>
      <c r="S143" s="73" t="str">
        <f t="shared" si="5"/>
        <v>  5,000,000.00р. </v>
      </c>
      <c r="T143" s="71" t="str">
        <f t="shared" si="6"/>
        <v>360</v>
      </c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</row>
    <row r="144" ht="12.75" customHeight="1">
      <c r="A144" s="61" t="str">
        <f t="shared" si="7"/>
        <v>136</v>
      </c>
      <c r="B144" s="74" t="str">
        <f t="shared" si="8"/>
        <v>4,871,189.72р.</v>
      </c>
      <c r="C144" s="74" t="str">
        <f t="shared" si="1"/>
        <v>77,127.17р.</v>
      </c>
      <c r="D144" s="74" t="str">
        <f t="shared" si="9"/>
        <v>2,317.45р.</v>
      </c>
      <c r="E144" s="63" t="str">
        <f t="shared" si="10"/>
        <v>79,444.62р.</v>
      </c>
      <c r="F144" s="64"/>
      <c r="G144" s="65"/>
      <c r="H144" s="66"/>
      <c r="I144" s="67"/>
      <c r="J144" s="67"/>
      <c r="K144" s="68"/>
      <c r="L144" s="69" t="str">
        <f t="shared" si="2"/>
        <v/>
      </c>
      <c r="M144" s="5"/>
      <c r="N144" s="70" t="str">
        <f t="shared" si="3"/>
        <v>0</v>
      </c>
      <c r="O144" s="70" t="str">
        <f t="shared" si="4"/>
        <v>2</v>
      </c>
      <c r="P144" s="71" t="str">
        <f t="shared" si="11"/>
        <v>225</v>
      </c>
      <c r="Q144" s="72" t="str">
        <f t="shared" si="12"/>
        <v>1.58%</v>
      </c>
      <c r="R144" s="70"/>
      <c r="S144" s="73" t="str">
        <f t="shared" si="5"/>
        <v>  5,000,000.00р. </v>
      </c>
      <c r="T144" s="71" t="str">
        <f t="shared" si="6"/>
        <v>360</v>
      </c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</row>
    <row r="145" ht="12.75" customHeight="1">
      <c r="A145" s="61" t="str">
        <f t="shared" si="7"/>
        <v>137</v>
      </c>
      <c r="B145" s="74" t="str">
        <f t="shared" si="8"/>
        <v>4,868,872.27р.</v>
      </c>
      <c r="C145" s="74" t="str">
        <f t="shared" si="1"/>
        <v>77,090.48р.</v>
      </c>
      <c r="D145" s="74" t="str">
        <f t="shared" si="9"/>
        <v>2,354.15р.</v>
      </c>
      <c r="E145" s="63" t="str">
        <f t="shared" si="10"/>
        <v>79,444.62р.</v>
      </c>
      <c r="F145" s="64"/>
      <c r="G145" s="65"/>
      <c r="H145" s="66"/>
      <c r="I145" s="67"/>
      <c r="J145" s="67"/>
      <c r="K145" s="68"/>
      <c r="L145" s="69" t="str">
        <f t="shared" si="2"/>
        <v/>
      </c>
      <c r="M145" s="5"/>
      <c r="N145" s="70" t="str">
        <f t="shared" si="3"/>
        <v>0</v>
      </c>
      <c r="O145" s="70" t="str">
        <f t="shared" si="4"/>
        <v>2</v>
      </c>
      <c r="P145" s="71" t="str">
        <f t="shared" si="11"/>
        <v>224</v>
      </c>
      <c r="Q145" s="72" t="str">
        <f t="shared" si="12"/>
        <v>1.58%</v>
      </c>
      <c r="R145" s="70"/>
      <c r="S145" s="73" t="str">
        <f t="shared" si="5"/>
        <v>  5,000,000.00р. </v>
      </c>
      <c r="T145" s="71" t="str">
        <f t="shared" si="6"/>
        <v>360</v>
      </c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</row>
    <row r="146" ht="12.75" customHeight="1">
      <c r="A146" s="61" t="str">
        <f t="shared" si="7"/>
        <v>138</v>
      </c>
      <c r="B146" s="74" t="str">
        <f t="shared" si="8"/>
        <v>4,866,518.12р.</v>
      </c>
      <c r="C146" s="74" t="str">
        <f t="shared" si="1"/>
        <v>77,053.20р.</v>
      </c>
      <c r="D146" s="74" t="str">
        <f t="shared" si="9"/>
        <v>2,391.42р.</v>
      </c>
      <c r="E146" s="63" t="str">
        <f t="shared" si="10"/>
        <v>79,444.62р.</v>
      </c>
      <c r="F146" s="64"/>
      <c r="G146" s="65"/>
      <c r="H146" s="66"/>
      <c r="I146" s="67"/>
      <c r="J146" s="67"/>
      <c r="K146" s="68"/>
      <c r="L146" s="69" t="str">
        <f t="shared" si="2"/>
        <v/>
      </c>
      <c r="M146" s="5"/>
      <c r="N146" s="70" t="str">
        <f t="shared" si="3"/>
        <v>0</v>
      </c>
      <c r="O146" s="70" t="str">
        <f t="shared" si="4"/>
        <v>2</v>
      </c>
      <c r="P146" s="71" t="str">
        <f t="shared" si="11"/>
        <v>223</v>
      </c>
      <c r="Q146" s="72" t="str">
        <f t="shared" si="12"/>
        <v>1.58%</v>
      </c>
      <c r="R146" s="70"/>
      <c r="S146" s="73" t="str">
        <f t="shared" si="5"/>
        <v>  5,000,000.00р. </v>
      </c>
      <c r="T146" s="71" t="str">
        <f t="shared" si="6"/>
        <v>360</v>
      </c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</row>
    <row r="147" ht="12.75" customHeight="1">
      <c r="A147" s="61" t="str">
        <f t="shared" si="7"/>
        <v>139</v>
      </c>
      <c r="B147" s="74" t="str">
        <f t="shared" si="8"/>
        <v>4,864,126.70р.</v>
      </c>
      <c r="C147" s="74" t="str">
        <f t="shared" si="1"/>
        <v>77,015.34р.</v>
      </c>
      <c r="D147" s="74" t="str">
        <f t="shared" si="9"/>
        <v>2,429.29р.</v>
      </c>
      <c r="E147" s="63" t="str">
        <f t="shared" si="10"/>
        <v>79,444.62р.</v>
      </c>
      <c r="F147" s="64"/>
      <c r="G147" s="65"/>
      <c r="H147" s="66"/>
      <c r="I147" s="67"/>
      <c r="J147" s="67"/>
      <c r="K147" s="68"/>
      <c r="L147" s="69" t="str">
        <f t="shared" si="2"/>
        <v/>
      </c>
      <c r="M147" s="5"/>
      <c r="N147" s="70" t="str">
        <f t="shared" si="3"/>
        <v>0</v>
      </c>
      <c r="O147" s="70" t="str">
        <f t="shared" si="4"/>
        <v>2</v>
      </c>
      <c r="P147" s="71" t="str">
        <f t="shared" si="11"/>
        <v>222</v>
      </c>
      <c r="Q147" s="72" t="str">
        <f t="shared" si="12"/>
        <v>1.58%</v>
      </c>
      <c r="R147" s="70"/>
      <c r="S147" s="73" t="str">
        <f t="shared" si="5"/>
        <v>  5,000,000.00р. </v>
      </c>
      <c r="T147" s="71" t="str">
        <f t="shared" si="6"/>
        <v>360</v>
      </c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</row>
    <row r="148" ht="12.75" customHeight="1">
      <c r="A148" s="61" t="str">
        <f t="shared" si="7"/>
        <v>140</v>
      </c>
      <c r="B148" s="74" t="str">
        <f t="shared" si="8"/>
        <v>4,861,697.42р.</v>
      </c>
      <c r="C148" s="74" t="str">
        <f t="shared" si="1"/>
        <v>76,976.88р.</v>
      </c>
      <c r="D148" s="74" t="str">
        <f t="shared" si="9"/>
        <v>2,467.75р.</v>
      </c>
      <c r="E148" s="63" t="str">
        <f t="shared" si="10"/>
        <v>79,444.62р.</v>
      </c>
      <c r="F148" s="64"/>
      <c r="G148" s="65"/>
      <c r="H148" s="66"/>
      <c r="I148" s="67"/>
      <c r="J148" s="67"/>
      <c r="K148" s="68"/>
      <c r="L148" s="69" t="str">
        <f t="shared" si="2"/>
        <v/>
      </c>
      <c r="M148" s="5"/>
      <c r="N148" s="70" t="str">
        <f t="shared" si="3"/>
        <v>0</v>
      </c>
      <c r="O148" s="70" t="str">
        <f t="shared" si="4"/>
        <v>2</v>
      </c>
      <c r="P148" s="71" t="str">
        <f t="shared" si="11"/>
        <v>221</v>
      </c>
      <c r="Q148" s="72" t="str">
        <f t="shared" si="12"/>
        <v>1.58%</v>
      </c>
      <c r="R148" s="70"/>
      <c r="S148" s="73" t="str">
        <f t="shared" si="5"/>
        <v>  5,000,000.00р. </v>
      </c>
      <c r="T148" s="71" t="str">
        <f t="shared" si="6"/>
        <v>360</v>
      </c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</row>
    <row r="149" ht="12.75" customHeight="1">
      <c r="A149" s="61" t="str">
        <f t="shared" si="7"/>
        <v>141</v>
      </c>
      <c r="B149" s="74" t="str">
        <f t="shared" si="8"/>
        <v>4,859,229.67р.</v>
      </c>
      <c r="C149" s="74" t="str">
        <f t="shared" si="1"/>
        <v>76,937.80р.</v>
      </c>
      <c r="D149" s="74" t="str">
        <f t="shared" si="9"/>
        <v>2,506.82р.</v>
      </c>
      <c r="E149" s="63" t="str">
        <f t="shared" si="10"/>
        <v>79,444.62р.</v>
      </c>
      <c r="F149" s="64"/>
      <c r="G149" s="65"/>
      <c r="H149" s="66"/>
      <c r="I149" s="67"/>
      <c r="J149" s="67"/>
      <c r="K149" s="68"/>
      <c r="L149" s="69" t="str">
        <f t="shared" si="2"/>
        <v/>
      </c>
      <c r="M149" s="5"/>
      <c r="N149" s="70" t="str">
        <f t="shared" si="3"/>
        <v>0</v>
      </c>
      <c r="O149" s="70" t="str">
        <f t="shared" si="4"/>
        <v>2</v>
      </c>
      <c r="P149" s="71" t="str">
        <f t="shared" si="11"/>
        <v>220</v>
      </c>
      <c r="Q149" s="72" t="str">
        <f t="shared" si="12"/>
        <v>1.58%</v>
      </c>
      <c r="R149" s="70"/>
      <c r="S149" s="73" t="str">
        <f t="shared" si="5"/>
        <v>  5,000,000.00р. </v>
      </c>
      <c r="T149" s="71" t="str">
        <f t="shared" si="6"/>
        <v>360</v>
      </c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</row>
    <row r="150" ht="12.75" customHeight="1">
      <c r="A150" s="61" t="str">
        <f t="shared" si="7"/>
        <v>142</v>
      </c>
      <c r="B150" s="74" t="str">
        <f t="shared" si="8"/>
        <v>4,856,722.85р.</v>
      </c>
      <c r="C150" s="74" t="str">
        <f t="shared" si="1"/>
        <v>76,898.11р.</v>
      </c>
      <c r="D150" s="74" t="str">
        <f t="shared" si="9"/>
        <v>2,546.51р.</v>
      </c>
      <c r="E150" s="63" t="str">
        <f t="shared" si="10"/>
        <v>79,444.62р.</v>
      </c>
      <c r="F150" s="64"/>
      <c r="G150" s="65"/>
      <c r="H150" s="66"/>
      <c r="I150" s="67"/>
      <c r="J150" s="67"/>
      <c r="K150" s="68"/>
      <c r="L150" s="69" t="str">
        <f t="shared" si="2"/>
        <v/>
      </c>
      <c r="M150" s="5"/>
      <c r="N150" s="70" t="str">
        <f t="shared" si="3"/>
        <v>0</v>
      </c>
      <c r="O150" s="70" t="str">
        <f t="shared" si="4"/>
        <v>2</v>
      </c>
      <c r="P150" s="71" t="str">
        <f t="shared" si="11"/>
        <v>219</v>
      </c>
      <c r="Q150" s="72" t="str">
        <f t="shared" si="12"/>
        <v>1.58%</v>
      </c>
      <c r="R150" s="70"/>
      <c r="S150" s="73" t="str">
        <f t="shared" si="5"/>
        <v>  5,000,000.00р. </v>
      </c>
      <c r="T150" s="71" t="str">
        <f t="shared" si="6"/>
        <v>360</v>
      </c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</row>
    <row r="151" ht="12.75" customHeight="1">
      <c r="A151" s="61" t="str">
        <f t="shared" si="7"/>
        <v>143</v>
      </c>
      <c r="B151" s="74" t="str">
        <f t="shared" si="8"/>
        <v>4,854,176.33р.</v>
      </c>
      <c r="C151" s="74" t="str">
        <f t="shared" si="1"/>
        <v>76,857.79р.</v>
      </c>
      <c r="D151" s="74" t="str">
        <f t="shared" si="9"/>
        <v>2,586.83р.</v>
      </c>
      <c r="E151" s="63" t="str">
        <f t="shared" si="10"/>
        <v>79,444.62р.</v>
      </c>
      <c r="F151" s="64"/>
      <c r="G151" s="65"/>
      <c r="H151" s="66"/>
      <c r="I151" s="67"/>
      <c r="J151" s="67"/>
      <c r="K151" s="68"/>
      <c r="L151" s="69" t="str">
        <f t="shared" si="2"/>
        <v/>
      </c>
      <c r="M151" s="5"/>
      <c r="N151" s="70" t="str">
        <f t="shared" si="3"/>
        <v>0</v>
      </c>
      <c r="O151" s="70" t="str">
        <f t="shared" si="4"/>
        <v>2</v>
      </c>
      <c r="P151" s="71" t="str">
        <f t="shared" si="11"/>
        <v>218</v>
      </c>
      <c r="Q151" s="72" t="str">
        <f t="shared" si="12"/>
        <v>1.58%</v>
      </c>
      <c r="R151" s="70"/>
      <c r="S151" s="73" t="str">
        <f t="shared" si="5"/>
        <v>  5,000,000.00р. </v>
      </c>
      <c r="T151" s="71" t="str">
        <f t="shared" si="6"/>
        <v>360</v>
      </c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</row>
    <row r="152" ht="12.75" customHeight="1">
      <c r="A152" s="61" t="str">
        <f t="shared" si="7"/>
        <v>144</v>
      </c>
      <c r="B152" s="74" t="str">
        <f t="shared" si="8"/>
        <v>4,851,589.50р.</v>
      </c>
      <c r="C152" s="74" t="str">
        <f t="shared" si="1"/>
        <v>76,816.83р.</v>
      </c>
      <c r="D152" s="74" t="str">
        <f t="shared" si="9"/>
        <v>2,627.79р.</v>
      </c>
      <c r="E152" s="63" t="str">
        <f t="shared" si="10"/>
        <v>79,444.62р.</v>
      </c>
      <c r="F152" s="64"/>
      <c r="G152" s="65"/>
      <c r="H152" s="66"/>
      <c r="I152" s="67"/>
      <c r="J152" s="67"/>
      <c r="K152" s="68"/>
      <c r="L152" s="69" t="str">
        <f t="shared" si="2"/>
        <v/>
      </c>
      <c r="M152" s="5"/>
      <c r="N152" s="70" t="str">
        <f t="shared" si="3"/>
        <v>0</v>
      </c>
      <c r="O152" s="70" t="str">
        <f t="shared" si="4"/>
        <v>2</v>
      </c>
      <c r="P152" s="71" t="str">
        <f t="shared" si="11"/>
        <v>217</v>
      </c>
      <c r="Q152" s="72" t="str">
        <f t="shared" si="12"/>
        <v>1.58%</v>
      </c>
      <c r="R152" s="70"/>
      <c r="S152" s="73" t="str">
        <f t="shared" si="5"/>
        <v>  5,000,000.00р. </v>
      </c>
      <c r="T152" s="71" t="str">
        <f t="shared" si="6"/>
        <v>360</v>
      </c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</row>
    <row r="153" ht="12.75" customHeight="1">
      <c r="A153" s="61" t="str">
        <f t="shared" si="7"/>
        <v>145</v>
      </c>
      <c r="B153" s="74" t="str">
        <f t="shared" si="8"/>
        <v>4,848,961.71р.</v>
      </c>
      <c r="C153" s="74" t="str">
        <f t="shared" si="1"/>
        <v>76,775.23р.</v>
      </c>
      <c r="D153" s="74" t="str">
        <f t="shared" si="9"/>
        <v>2,669.40р.</v>
      </c>
      <c r="E153" s="63" t="str">
        <f t="shared" si="10"/>
        <v>79,444.62р.</v>
      </c>
      <c r="F153" s="64"/>
      <c r="G153" s="65"/>
      <c r="H153" s="66"/>
      <c r="I153" s="67"/>
      <c r="J153" s="67"/>
      <c r="K153" s="68"/>
      <c r="L153" s="69" t="str">
        <f t="shared" si="2"/>
        <v/>
      </c>
      <c r="M153" s="5"/>
      <c r="N153" s="70" t="str">
        <f t="shared" si="3"/>
        <v>0</v>
      </c>
      <c r="O153" s="70" t="str">
        <f t="shared" si="4"/>
        <v>2</v>
      </c>
      <c r="P153" s="71" t="str">
        <f t="shared" si="11"/>
        <v>216</v>
      </c>
      <c r="Q153" s="72" t="str">
        <f t="shared" si="12"/>
        <v>1.58%</v>
      </c>
      <c r="R153" s="70"/>
      <c r="S153" s="73" t="str">
        <f t="shared" si="5"/>
        <v>  5,000,000.00р. </v>
      </c>
      <c r="T153" s="71" t="str">
        <f t="shared" si="6"/>
        <v>360</v>
      </c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</row>
    <row r="154" ht="12.75" customHeight="1">
      <c r="A154" s="61" t="str">
        <f t="shared" si="7"/>
        <v>146</v>
      </c>
      <c r="B154" s="74" t="str">
        <f t="shared" si="8"/>
        <v>4,846,292.31р.</v>
      </c>
      <c r="C154" s="74" t="str">
        <f t="shared" si="1"/>
        <v>76,732.96р.</v>
      </c>
      <c r="D154" s="74" t="str">
        <f t="shared" si="9"/>
        <v>2,711.66р.</v>
      </c>
      <c r="E154" s="63" t="str">
        <f t="shared" si="10"/>
        <v>79,444.62р.</v>
      </c>
      <c r="F154" s="64"/>
      <c r="G154" s="65"/>
      <c r="H154" s="66"/>
      <c r="I154" s="67"/>
      <c r="J154" s="67"/>
      <c r="K154" s="68"/>
      <c r="L154" s="69" t="str">
        <f t="shared" si="2"/>
        <v/>
      </c>
      <c r="M154" s="5"/>
      <c r="N154" s="70" t="str">
        <f t="shared" si="3"/>
        <v>0</v>
      </c>
      <c r="O154" s="70" t="str">
        <f t="shared" si="4"/>
        <v>2</v>
      </c>
      <c r="P154" s="71" t="str">
        <f t="shared" si="11"/>
        <v>215</v>
      </c>
      <c r="Q154" s="72" t="str">
        <f t="shared" si="12"/>
        <v>1.58%</v>
      </c>
      <c r="R154" s="70"/>
      <c r="S154" s="73" t="str">
        <f t="shared" si="5"/>
        <v>  5,000,000.00р. </v>
      </c>
      <c r="T154" s="71" t="str">
        <f t="shared" si="6"/>
        <v>360</v>
      </c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</row>
    <row r="155" ht="12.75" customHeight="1">
      <c r="A155" s="61" t="str">
        <f t="shared" si="7"/>
        <v>147</v>
      </c>
      <c r="B155" s="74" t="str">
        <f t="shared" si="8"/>
        <v>4,843,580.65р.</v>
      </c>
      <c r="C155" s="74" t="str">
        <f t="shared" si="1"/>
        <v>76,690.03р.</v>
      </c>
      <c r="D155" s="74" t="str">
        <f t="shared" si="9"/>
        <v>2,754.60р.</v>
      </c>
      <c r="E155" s="63" t="str">
        <f t="shared" si="10"/>
        <v>79,444.62р.</v>
      </c>
      <c r="F155" s="64"/>
      <c r="G155" s="65"/>
      <c r="H155" s="66"/>
      <c r="I155" s="67"/>
      <c r="J155" s="67"/>
      <c r="K155" s="68"/>
      <c r="L155" s="69" t="str">
        <f t="shared" si="2"/>
        <v/>
      </c>
      <c r="M155" s="5"/>
      <c r="N155" s="70" t="str">
        <f t="shared" si="3"/>
        <v>0</v>
      </c>
      <c r="O155" s="70" t="str">
        <f t="shared" si="4"/>
        <v>2</v>
      </c>
      <c r="P155" s="71" t="str">
        <f t="shared" si="11"/>
        <v>214</v>
      </c>
      <c r="Q155" s="72" t="str">
        <f t="shared" si="12"/>
        <v>1.58%</v>
      </c>
      <c r="R155" s="70"/>
      <c r="S155" s="73" t="str">
        <f t="shared" si="5"/>
        <v>  5,000,000.00р. </v>
      </c>
      <c r="T155" s="71" t="str">
        <f t="shared" si="6"/>
        <v>360</v>
      </c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</row>
    <row r="156" ht="12.75" customHeight="1">
      <c r="A156" s="61" t="str">
        <f t="shared" si="7"/>
        <v>148</v>
      </c>
      <c r="B156" s="74" t="str">
        <f t="shared" si="8"/>
        <v>4,840,826.05р.</v>
      </c>
      <c r="C156" s="74" t="str">
        <f t="shared" si="1"/>
        <v>76,646.41р.</v>
      </c>
      <c r="D156" s="74" t="str">
        <f t="shared" si="9"/>
        <v>2,798.21р.</v>
      </c>
      <c r="E156" s="63" t="str">
        <f t="shared" si="10"/>
        <v>79,444.62р.</v>
      </c>
      <c r="F156" s="64"/>
      <c r="G156" s="65"/>
      <c r="H156" s="66"/>
      <c r="I156" s="67"/>
      <c r="J156" s="67"/>
      <c r="K156" s="68"/>
      <c r="L156" s="69" t="str">
        <f t="shared" si="2"/>
        <v/>
      </c>
      <c r="M156" s="5"/>
      <c r="N156" s="70" t="str">
        <f t="shared" si="3"/>
        <v>0</v>
      </c>
      <c r="O156" s="70" t="str">
        <f t="shared" si="4"/>
        <v>2</v>
      </c>
      <c r="P156" s="71" t="str">
        <f t="shared" si="11"/>
        <v>213</v>
      </c>
      <c r="Q156" s="72" t="str">
        <f t="shared" si="12"/>
        <v>1.58%</v>
      </c>
      <c r="R156" s="70"/>
      <c r="S156" s="73" t="str">
        <f t="shared" si="5"/>
        <v>  5,000,000.00р. </v>
      </c>
      <c r="T156" s="71" t="str">
        <f t="shared" si="6"/>
        <v>360</v>
      </c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</row>
    <row r="157" ht="12.75" customHeight="1">
      <c r="A157" s="61" t="str">
        <f t="shared" si="7"/>
        <v>149</v>
      </c>
      <c r="B157" s="74" t="str">
        <f t="shared" si="8"/>
        <v>4,838,027.84р.</v>
      </c>
      <c r="C157" s="74" t="str">
        <f t="shared" si="1"/>
        <v>76,602.11р.</v>
      </c>
      <c r="D157" s="74" t="str">
        <f t="shared" si="9"/>
        <v>2,842.52р.</v>
      </c>
      <c r="E157" s="63" t="str">
        <f t="shared" si="10"/>
        <v>79,444.62р.</v>
      </c>
      <c r="F157" s="64"/>
      <c r="G157" s="65"/>
      <c r="H157" s="66"/>
      <c r="I157" s="67"/>
      <c r="J157" s="67"/>
      <c r="K157" s="68"/>
      <c r="L157" s="69" t="str">
        <f t="shared" si="2"/>
        <v/>
      </c>
      <c r="M157" s="5"/>
      <c r="N157" s="70" t="str">
        <f t="shared" si="3"/>
        <v>0</v>
      </c>
      <c r="O157" s="70" t="str">
        <f t="shared" si="4"/>
        <v>2</v>
      </c>
      <c r="P157" s="71" t="str">
        <f t="shared" si="11"/>
        <v>212</v>
      </c>
      <c r="Q157" s="72" t="str">
        <f t="shared" si="12"/>
        <v>1.58%</v>
      </c>
      <c r="R157" s="70"/>
      <c r="S157" s="73" t="str">
        <f t="shared" si="5"/>
        <v>  5,000,000.00р. </v>
      </c>
      <c r="T157" s="71" t="str">
        <f t="shared" si="6"/>
        <v>360</v>
      </c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</row>
    <row r="158" ht="12.75" customHeight="1">
      <c r="A158" s="61" t="str">
        <f t="shared" si="7"/>
        <v>150</v>
      </c>
      <c r="B158" s="74" t="str">
        <f t="shared" si="8"/>
        <v>4,835,185.32р.</v>
      </c>
      <c r="C158" s="74" t="str">
        <f t="shared" si="1"/>
        <v>76,557.10р.</v>
      </c>
      <c r="D158" s="74" t="str">
        <f t="shared" si="9"/>
        <v>2,887.52р.</v>
      </c>
      <c r="E158" s="63" t="str">
        <f t="shared" si="10"/>
        <v>79,444.62р.</v>
      </c>
      <c r="F158" s="64"/>
      <c r="G158" s="65"/>
      <c r="H158" s="66"/>
      <c r="I158" s="67"/>
      <c r="J158" s="67"/>
      <c r="K158" s="68"/>
      <c r="L158" s="69" t="str">
        <f t="shared" si="2"/>
        <v/>
      </c>
      <c r="M158" s="5"/>
      <c r="N158" s="70" t="str">
        <f t="shared" si="3"/>
        <v>0</v>
      </c>
      <c r="O158" s="70" t="str">
        <f t="shared" si="4"/>
        <v>2</v>
      </c>
      <c r="P158" s="71" t="str">
        <f t="shared" si="11"/>
        <v>211</v>
      </c>
      <c r="Q158" s="72" t="str">
        <f t="shared" si="12"/>
        <v>1.58%</v>
      </c>
      <c r="R158" s="70"/>
      <c r="S158" s="73" t="str">
        <f t="shared" si="5"/>
        <v>  5,000,000.00р. </v>
      </c>
      <c r="T158" s="71" t="str">
        <f t="shared" si="6"/>
        <v>360</v>
      </c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</row>
    <row r="159" ht="12.75" customHeight="1">
      <c r="A159" s="61" t="str">
        <f t="shared" si="7"/>
        <v>151</v>
      </c>
      <c r="B159" s="74" t="str">
        <f t="shared" si="8"/>
        <v>4,832,297.80р.</v>
      </c>
      <c r="C159" s="74" t="str">
        <f t="shared" si="1"/>
        <v>76,511.38р.</v>
      </c>
      <c r="D159" s="74" t="str">
        <f t="shared" si="9"/>
        <v>2,933.24р.</v>
      </c>
      <c r="E159" s="63" t="str">
        <f t="shared" si="10"/>
        <v>79,444.62р.</v>
      </c>
      <c r="F159" s="64"/>
      <c r="G159" s="65"/>
      <c r="H159" s="66"/>
      <c r="I159" s="67"/>
      <c r="J159" s="67"/>
      <c r="K159" s="68"/>
      <c r="L159" s="69" t="str">
        <f t="shared" si="2"/>
        <v/>
      </c>
      <c r="M159" s="5"/>
      <c r="N159" s="70" t="str">
        <f t="shared" si="3"/>
        <v>0</v>
      </c>
      <c r="O159" s="70" t="str">
        <f t="shared" si="4"/>
        <v>2</v>
      </c>
      <c r="P159" s="71" t="str">
        <f t="shared" si="11"/>
        <v>210</v>
      </c>
      <c r="Q159" s="72" t="str">
        <f t="shared" si="12"/>
        <v>1.58%</v>
      </c>
      <c r="R159" s="70"/>
      <c r="S159" s="73" t="str">
        <f t="shared" si="5"/>
        <v>  5,000,000.00р. </v>
      </c>
      <c r="T159" s="71" t="str">
        <f t="shared" si="6"/>
        <v>360</v>
      </c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</row>
    <row r="160" ht="12.75" customHeight="1">
      <c r="A160" s="61" t="str">
        <f t="shared" si="7"/>
        <v>152</v>
      </c>
      <c r="B160" s="74" t="str">
        <f t="shared" si="8"/>
        <v>4,829,364.56р.</v>
      </c>
      <c r="C160" s="74" t="str">
        <f t="shared" si="1"/>
        <v>76,464.94р.</v>
      </c>
      <c r="D160" s="74" t="str">
        <f t="shared" si="9"/>
        <v>2,979.69р.</v>
      </c>
      <c r="E160" s="63" t="str">
        <f t="shared" si="10"/>
        <v>79,444.62р.</v>
      </c>
      <c r="F160" s="64"/>
      <c r="G160" s="65"/>
      <c r="H160" s="66"/>
      <c r="I160" s="67"/>
      <c r="J160" s="67"/>
      <c r="K160" s="68"/>
      <c r="L160" s="69" t="str">
        <f t="shared" si="2"/>
        <v/>
      </c>
      <c r="M160" s="5"/>
      <c r="N160" s="70" t="str">
        <f t="shared" si="3"/>
        <v>0</v>
      </c>
      <c r="O160" s="70" t="str">
        <f t="shared" si="4"/>
        <v>2</v>
      </c>
      <c r="P160" s="71" t="str">
        <f t="shared" si="11"/>
        <v>209</v>
      </c>
      <c r="Q160" s="72" t="str">
        <f t="shared" si="12"/>
        <v>1.58%</v>
      </c>
      <c r="R160" s="70"/>
      <c r="S160" s="73" t="str">
        <f t="shared" si="5"/>
        <v>  5,000,000.00р. </v>
      </c>
      <c r="T160" s="71" t="str">
        <f t="shared" si="6"/>
        <v>360</v>
      </c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</row>
    <row r="161" ht="12.75" customHeight="1">
      <c r="A161" s="61" t="str">
        <f t="shared" si="7"/>
        <v>153</v>
      </c>
      <c r="B161" s="74" t="str">
        <f t="shared" si="8"/>
        <v>4,826,384.87р.</v>
      </c>
      <c r="C161" s="74" t="str">
        <f t="shared" si="1"/>
        <v>76,417.76р.</v>
      </c>
      <c r="D161" s="74" t="str">
        <f t="shared" si="9"/>
        <v>3,026.86р.</v>
      </c>
      <c r="E161" s="63" t="str">
        <f t="shared" si="10"/>
        <v>79,444.62р.</v>
      </c>
      <c r="F161" s="64"/>
      <c r="G161" s="65"/>
      <c r="H161" s="66"/>
      <c r="I161" s="67"/>
      <c r="J161" s="67"/>
      <c r="K161" s="68"/>
      <c r="L161" s="69" t="str">
        <f t="shared" si="2"/>
        <v/>
      </c>
      <c r="M161" s="5"/>
      <c r="N161" s="70" t="str">
        <f t="shared" si="3"/>
        <v>0</v>
      </c>
      <c r="O161" s="70" t="str">
        <f t="shared" si="4"/>
        <v>2</v>
      </c>
      <c r="P161" s="71" t="str">
        <f t="shared" si="11"/>
        <v>208</v>
      </c>
      <c r="Q161" s="72" t="str">
        <f t="shared" si="12"/>
        <v>1.58%</v>
      </c>
      <c r="R161" s="70"/>
      <c r="S161" s="73" t="str">
        <f t="shared" si="5"/>
        <v>  5,000,000.00р. </v>
      </c>
      <c r="T161" s="71" t="str">
        <f t="shared" si="6"/>
        <v>360</v>
      </c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</row>
    <row r="162" ht="12.75" customHeight="1">
      <c r="A162" s="61" t="str">
        <f t="shared" si="7"/>
        <v>154</v>
      </c>
      <c r="B162" s="74" t="str">
        <f t="shared" si="8"/>
        <v>4,823,358.01р.</v>
      </c>
      <c r="C162" s="74" t="str">
        <f t="shared" si="1"/>
        <v>76,369.84р.</v>
      </c>
      <c r="D162" s="74" t="str">
        <f t="shared" si="9"/>
        <v>3,074.79р.</v>
      </c>
      <c r="E162" s="63" t="str">
        <f t="shared" si="10"/>
        <v>79,444.62р.</v>
      </c>
      <c r="F162" s="64"/>
      <c r="G162" s="65"/>
      <c r="H162" s="66"/>
      <c r="I162" s="67"/>
      <c r="J162" s="67"/>
      <c r="K162" s="68"/>
      <c r="L162" s="69" t="str">
        <f t="shared" si="2"/>
        <v/>
      </c>
      <c r="M162" s="5"/>
      <c r="N162" s="70" t="str">
        <f t="shared" si="3"/>
        <v>0</v>
      </c>
      <c r="O162" s="70" t="str">
        <f t="shared" si="4"/>
        <v>2</v>
      </c>
      <c r="P162" s="71" t="str">
        <f t="shared" si="11"/>
        <v>207</v>
      </c>
      <c r="Q162" s="72" t="str">
        <f t="shared" si="12"/>
        <v>1.58%</v>
      </c>
      <c r="R162" s="70"/>
      <c r="S162" s="73" t="str">
        <f t="shared" si="5"/>
        <v>  5,000,000.00р. </v>
      </c>
      <c r="T162" s="71" t="str">
        <f t="shared" si="6"/>
        <v>360</v>
      </c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</row>
    <row r="163" ht="12.75" customHeight="1">
      <c r="A163" s="61" t="str">
        <f t="shared" si="7"/>
        <v>155</v>
      </c>
      <c r="B163" s="74" t="str">
        <f t="shared" si="8"/>
        <v>4,820,283.22р.</v>
      </c>
      <c r="C163" s="74" t="str">
        <f t="shared" si="1"/>
        <v>76,321.15р.</v>
      </c>
      <c r="D163" s="74" t="str">
        <f t="shared" si="9"/>
        <v>3,123.47р.</v>
      </c>
      <c r="E163" s="63" t="str">
        <f t="shared" si="10"/>
        <v>79,444.62р.</v>
      </c>
      <c r="F163" s="64"/>
      <c r="G163" s="65"/>
      <c r="H163" s="66"/>
      <c r="I163" s="67"/>
      <c r="J163" s="67"/>
      <c r="K163" s="68"/>
      <c r="L163" s="69" t="str">
        <f t="shared" si="2"/>
        <v/>
      </c>
      <c r="M163" s="5"/>
      <c r="N163" s="70" t="str">
        <f t="shared" si="3"/>
        <v>0</v>
      </c>
      <c r="O163" s="70" t="str">
        <f t="shared" si="4"/>
        <v>2</v>
      </c>
      <c r="P163" s="71" t="str">
        <f t="shared" si="11"/>
        <v>206</v>
      </c>
      <c r="Q163" s="72" t="str">
        <f t="shared" si="12"/>
        <v>1.58%</v>
      </c>
      <c r="R163" s="70"/>
      <c r="S163" s="73" t="str">
        <f t="shared" si="5"/>
        <v>  5,000,000.00р. </v>
      </c>
      <c r="T163" s="71" t="str">
        <f t="shared" si="6"/>
        <v>360</v>
      </c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</row>
    <row r="164" ht="12.75" customHeight="1">
      <c r="A164" s="61" t="str">
        <f t="shared" si="7"/>
        <v>156</v>
      </c>
      <c r="B164" s="74" t="str">
        <f t="shared" si="8"/>
        <v>4,817,159.74р.</v>
      </c>
      <c r="C164" s="74" t="str">
        <f t="shared" si="1"/>
        <v>76,271.70р.</v>
      </c>
      <c r="D164" s="74" t="str">
        <f t="shared" si="9"/>
        <v>3,172.93р.</v>
      </c>
      <c r="E164" s="63" t="str">
        <f t="shared" si="10"/>
        <v>79,444.62р.</v>
      </c>
      <c r="F164" s="64"/>
      <c r="G164" s="65"/>
      <c r="H164" s="66"/>
      <c r="I164" s="67"/>
      <c r="J164" s="67"/>
      <c r="K164" s="68"/>
      <c r="L164" s="69" t="str">
        <f t="shared" si="2"/>
        <v/>
      </c>
      <c r="M164" s="5"/>
      <c r="N164" s="70" t="str">
        <f t="shared" si="3"/>
        <v>0</v>
      </c>
      <c r="O164" s="70" t="str">
        <f t="shared" si="4"/>
        <v>2</v>
      </c>
      <c r="P164" s="71" t="str">
        <f t="shared" si="11"/>
        <v>205</v>
      </c>
      <c r="Q164" s="72" t="str">
        <f t="shared" si="12"/>
        <v>1.58%</v>
      </c>
      <c r="R164" s="70"/>
      <c r="S164" s="73" t="str">
        <f t="shared" si="5"/>
        <v>  5,000,000.00р. </v>
      </c>
      <c r="T164" s="71" t="str">
        <f t="shared" si="6"/>
        <v>360</v>
      </c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</row>
    <row r="165" ht="12.75" customHeight="1">
      <c r="A165" s="61" t="str">
        <f t="shared" si="7"/>
        <v>157</v>
      </c>
      <c r="B165" s="74" t="str">
        <f t="shared" si="8"/>
        <v>4,813,986.82р.</v>
      </c>
      <c r="C165" s="74" t="str">
        <f t="shared" si="1"/>
        <v>76,221.46р.</v>
      </c>
      <c r="D165" s="74" t="str">
        <f t="shared" si="9"/>
        <v>3,223.17р.</v>
      </c>
      <c r="E165" s="63" t="str">
        <f t="shared" si="10"/>
        <v>79,444.62р.</v>
      </c>
      <c r="F165" s="64"/>
      <c r="G165" s="65"/>
      <c r="H165" s="66"/>
      <c r="I165" s="67"/>
      <c r="J165" s="67"/>
      <c r="K165" s="68"/>
      <c r="L165" s="69" t="str">
        <f t="shared" si="2"/>
        <v/>
      </c>
      <c r="M165" s="5"/>
      <c r="N165" s="70" t="str">
        <f t="shared" si="3"/>
        <v>0</v>
      </c>
      <c r="O165" s="70" t="str">
        <f t="shared" si="4"/>
        <v>2</v>
      </c>
      <c r="P165" s="71" t="str">
        <f t="shared" si="11"/>
        <v>204</v>
      </c>
      <c r="Q165" s="72" t="str">
        <f t="shared" si="12"/>
        <v>1.58%</v>
      </c>
      <c r="R165" s="70"/>
      <c r="S165" s="73" t="str">
        <f t="shared" si="5"/>
        <v>  5,000,000.00р. </v>
      </c>
      <c r="T165" s="71" t="str">
        <f t="shared" si="6"/>
        <v>360</v>
      </c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</row>
    <row r="166" ht="12.75" customHeight="1">
      <c r="A166" s="61" t="str">
        <f t="shared" si="7"/>
        <v>158</v>
      </c>
      <c r="B166" s="74" t="str">
        <f t="shared" si="8"/>
        <v>4,810,763.65р.</v>
      </c>
      <c r="C166" s="74" t="str">
        <f t="shared" si="1"/>
        <v>76,170.42р.</v>
      </c>
      <c r="D166" s="74" t="str">
        <f t="shared" si="9"/>
        <v>3,274.20р.</v>
      </c>
      <c r="E166" s="63" t="str">
        <f t="shared" si="10"/>
        <v>79,444.62р.</v>
      </c>
      <c r="F166" s="64"/>
      <c r="G166" s="65"/>
      <c r="H166" s="66"/>
      <c r="I166" s="67"/>
      <c r="J166" s="67"/>
      <c r="K166" s="68"/>
      <c r="L166" s="69" t="str">
        <f t="shared" si="2"/>
        <v/>
      </c>
      <c r="M166" s="5"/>
      <c r="N166" s="70" t="str">
        <f t="shared" si="3"/>
        <v>0</v>
      </c>
      <c r="O166" s="70" t="str">
        <f t="shared" si="4"/>
        <v>2</v>
      </c>
      <c r="P166" s="71" t="str">
        <f t="shared" si="11"/>
        <v>203</v>
      </c>
      <c r="Q166" s="72" t="str">
        <f t="shared" si="12"/>
        <v>1.58%</v>
      </c>
      <c r="R166" s="70"/>
      <c r="S166" s="73" t="str">
        <f t="shared" si="5"/>
        <v>  5,000,000.00р. </v>
      </c>
      <c r="T166" s="71" t="str">
        <f t="shared" si="6"/>
        <v>360</v>
      </c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</row>
    <row r="167" ht="12.75" customHeight="1">
      <c r="A167" s="61" t="str">
        <f t="shared" si="7"/>
        <v>159</v>
      </c>
      <c r="B167" s="74" t="str">
        <f t="shared" si="8"/>
        <v>4,807,489.45р.</v>
      </c>
      <c r="C167" s="74" t="str">
        <f t="shared" si="1"/>
        <v>76,118.58р.</v>
      </c>
      <c r="D167" s="74" t="str">
        <f t="shared" si="9"/>
        <v>3,326.04р.</v>
      </c>
      <c r="E167" s="63" t="str">
        <f t="shared" si="10"/>
        <v>79,444.62р.</v>
      </c>
      <c r="F167" s="64"/>
      <c r="G167" s="65"/>
      <c r="H167" s="66"/>
      <c r="I167" s="67"/>
      <c r="J167" s="67"/>
      <c r="K167" s="68"/>
      <c r="L167" s="69" t="str">
        <f t="shared" si="2"/>
        <v/>
      </c>
      <c r="M167" s="5"/>
      <c r="N167" s="70" t="str">
        <f t="shared" si="3"/>
        <v>0</v>
      </c>
      <c r="O167" s="70" t="str">
        <f t="shared" si="4"/>
        <v>2</v>
      </c>
      <c r="P167" s="71" t="str">
        <f t="shared" si="11"/>
        <v>202</v>
      </c>
      <c r="Q167" s="72" t="str">
        <f t="shared" si="12"/>
        <v>1.58%</v>
      </c>
      <c r="R167" s="70"/>
      <c r="S167" s="73" t="str">
        <f t="shared" si="5"/>
        <v>  5,000,000.00р. </v>
      </c>
      <c r="T167" s="71" t="str">
        <f t="shared" si="6"/>
        <v>360</v>
      </c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</row>
    <row r="168" ht="12.75" customHeight="1">
      <c r="A168" s="61" t="str">
        <f t="shared" si="7"/>
        <v>160</v>
      </c>
      <c r="B168" s="74" t="str">
        <f t="shared" si="8"/>
        <v>4,804,163.41р.</v>
      </c>
      <c r="C168" s="74" t="str">
        <f t="shared" si="1"/>
        <v>76,065.92р.</v>
      </c>
      <c r="D168" s="74" t="str">
        <f t="shared" si="9"/>
        <v>3,378.70р.</v>
      </c>
      <c r="E168" s="63" t="str">
        <f t="shared" si="10"/>
        <v>79,444.62р.</v>
      </c>
      <c r="F168" s="64"/>
      <c r="G168" s="65"/>
      <c r="H168" s="66"/>
      <c r="I168" s="67"/>
      <c r="J168" s="67"/>
      <c r="K168" s="68"/>
      <c r="L168" s="69" t="str">
        <f t="shared" si="2"/>
        <v/>
      </c>
      <c r="M168" s="5"/>
      <c r="N168" s="70" t="str">
        <f t="shared" si="3"/>
        <v>0</v>
      </c>
      <c r="O168" s="70" t="str">
        <f t="shared" si="4"/>
        <v>2</v>
      </c>
      <c r="P168" s="71" t="str">
        <f t="shared" si="11"/>
        <v>201</v>
      </c>
      <c r="Q168" s="72" t="str">
        <f t="shared" si="12"/>
        <v>1.58%</v>
      </c>
      <c r="R168" s="70"/>
      <c r="S168" s="73" t="str">
        <f t="shared" si="5"/>
        <v>  5,000,000.00р. </v>
      </c>
      <c r="T168" s="71" t="str">
        <f t="shared" si="6"/>
        <v>360</v>
      </c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</row>
    <row r="169" ht="12.75" customHeight="1">
      <c r="A169" s="61" t="str">
        <f t="shared" si="7"/>
        <v>161</v>
      </c>
      <c r="B169" s="74" t="str">
        <f t="shared" si="8"/>
        <v>4,800,784.70р.</v>
      </c>
      <c r="C169" s="74" t="str">
        <f t="shared" si="1"/>
        <v>76,012.42р.</v>
      </c>
      <c r="D169" s="74" t="str">
        <f t="shared" si="9"/>
        <v>3,432.20р.</v>
      </c>
      <c r="E169" s="63" t="str">
        <f t="shared" si="10"/>
        <v>79,444.62р.</v>
      </c>
      <c r="F169" s="64"/>
      <c r="G169" s="65"/>
      <c r="H169" s="66"/>
      <c r="I169" s="67"/>
      <c r="J169" s="67"/>
      <c r="K169" s="68"/>
      <c r="L169" s="69" t="str">
        <f t="shared" si="2"/>
        <v/>
      </c>
      <c r="M169" s="5"/>
      <c r="N169" s="70" t="str">
        <f t="shared" si="3"/>
        <v>0</v>
      </c>
      <c r="O169" s="70" t="str">
        <f t="shared" si="4"/>
        <v>2</v>
      </c>
      <c r="P169" s="71" t="str">
        <f t="shared" si="11"/>
        <v>200</v>
      </c>
      <c r="Q169" s="72" t="str">
        <f t="shared" si="12"/>
        <v>1.58%</v>
      </c>
      <c r="R169" s="70"/>
      <c r="S169" s="73" t="str">
        <f t="shared" si="5"/>
        <v>  5,000,000.00р. </v>
      </c>
      <c r="T169" s="71" t="str">
        <f t="shared" si="6"/>
        <v>360</v>
      </c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</row>
    <row r="170" ht="12.75" customHeight="1">
      <c r="A170" s="61" t="str">
        <f t="shared" si="7"/>
        <v>162</v>
      </c>
      <c r="B170" s="74" t="str">
        <f t="shared" si="8"/>
        <v>4,797,352.50р.</v>
      </c>
      <c r="C170" s="74" t="str">
        <f t="shared" si="1"/>
        <v>75,958.08р.</v>
      </c>
      <c r="D170" s="74" t="str">
        <f t="shared" si="9"/>
        <v>3,486.54р.</v>
      </c>
      <c r="E170" s="63" t="str">
        <f t="shared" si="10"/>
        <v>79,444.62р.</v>
      </c>
      <c r="F170" s="64"/>
      <c r="G170" s="65"/>
      <c r="H170" s="66"/>
      <c r="I170" s="67"/>
      <c r="J170" s="67"/>
      <c r="K170" s="68"/>
      <c r="L170" s="69" t="str">
        <f t="shared" si="2"/>
        <v/>
      </c>
      <c r="M170" s="5"/>
      <c r="N170" s="70" t="str">
        <f t="shared" si="3"/>
        <v>0</v>
      </c>
      <c r="O170" s="70" t="str">
        <f t="shared" si="4"/>
        <v>2</v>
      </c>
      <c r="P170" s="71" t="str">
        <f t="shared" si="11"/>
        <v>199</v>
      </c>
      <c r="Q170" s="72" t="str">
        <f t="shared" si="12"/>
        <v>1.58%</v>
      </c>
      <c r="R170" s="70"/>
      <c r="S170" s="73" t="str">
        <f t="shared" si="5"/>
        <v>  5,000,000.00р. </v>
      </c>
      <c r="T170" s="71" t="str">
        <f t="shared" si="6"/>
        <v>360</v>
      </c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</row>
    <row r="171" ht="12.75" customHeight="1">
      <c r="A171" s="61" t="str">
        <f t="shared" si="7"/>
        <v>163</v>
      </c>
      <c r="B171" s="74" t="str">
        <f t="shared" si="8"/>
        <v>4,793,865.96р.</v>
      </c>
      <c r="C171" s="74" t="str">
        <f t="shared" si="1"/>
        <v>75,902.88р.</v>
      </c>
      <c r="D171" s="74" t="str">
        <f t="shared" si="9"/>
        <v>3,541.75р.</v>
      </c>
      <c r="E171" s="63" t="str">
        <f t="shared" si="10"/>
        <v>79,444.62р.</v>
      </c>
      <c r="F171" s="64"/>
      <c r="G171" s="65"/>
      <c r="H171" s="66"/>
      <c r="I171" s="67"/>
      <c r="J171" s="67"/>
      <c r="K171" s="68"/>
      <c r="L171" s="69" t="str">
        <f t="shared" si="2"/>
        <v/>
      </c>
      <c r="M171" s="5"/>
      <c r="N171" s="70" t="str">
        <f t="shared" si="3"/>
        <v>0</v>
      </c>
      <c r="O171" s="70" t="str">
        <f t="shared" si="4"/>
        <v>2</v>
      </c>
      <c r="P171" s="71" t="str">
        <f t="shared" si="11"/>
        <v>198</v>
      </c>
      <c r="Q171" s="72" t="str">
        <f t="shared" si="12"/>
        <v>1.58%</v>
      </c>
      <c r="R171" s="70"/>
      <c r="S171" s="73" t="str">
        <f t="shared" si="5"/>
        <v>  5,000,000.00р. </v>
      </c>
      <c r="T171" s="71" t="str">
        <f t="shared" si="6"/>
        <v>360</v>
      </c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</row>
    <row r="172" ht="12.75" customHeight="1">
      <c r="A172" s="61" t="str">
        <f t="shared" si="7"/>
        <v>164</v>
      </c>
      <c r="B172" s="74" t="str">
        <f t="shared" si="8"/>
        <v>4,790,324.21р.</v>
      </c>
      <c r="C172" s="74" t="str">
        <f t="shared" si="1"/>
        <v>75,846.80р.</v>
      </c>
      <c r="D172" s="74" t="str">
        <f t="shared" si="9"/>
        <v>3,597.82р.</v>
      </c>
      <c r="E172" s="63" t="str">
        <f t="shared" si="10"/>
        <v>79,444.62р.</v>
      </c>
      <c r="F172" s="64"/>
      <c r="G172" s="65"/>
      <c r="H172" s="66"/>
      <c r="I172" s="67"/>
      <c r="J172" s="67"/>
      <c r="K172" s="68"/>
      <c r="L172" s="69" t="str">
        <f t="shared" si="2"/>
        <v/>
      </c>
      <c r="M172" s="5"/>
      <c r="N172" s="70" t="str">
        <f t="shared" si="3"/>
        <v>0</v>
      </c>
      <c r="O172" s="70" t="str">
        <f t="shared" si="4"/>
        <v>2</v>
      </c>
      <c r="P172" s="71" t="str">
        <f t="shared" si="11"/>
        <v>197</v>
      </c>
      <c r="Q172" s="72" t="str">
        <f t="shared" si="12"/>
        <v>1.58%</v>
      </c>
      <c r="R172" s="70"/>
      <c r="S172" s="73" t="str">
        <f t="shared" si="5"/>
        <v>  5,000,000.00р. </v>
      </c>
      <c r="T172" s="71" t="str">
        <f t="shared" si="6"/>
        <v>360</v>
      </c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</row>
    <row r="173" ht="12.75" customHeight="1">
      <c r="A173" s="61" t="str">
        <f t="shared" si="7"/>
        <v>165</v>
      </c>
      <c r="B173" s="74" t="str">
        <f t="shared" si="8"/>
        <v>4,786,726.39р.</v>
      </c>
      <c r="C173" s="74" t="str">
        <f t="shared" si="1"/>
        <v>75,789.83р.</v>
      </c>
      <c r="D173" s="74" t="str">
        <f t="shared" si="9"/>
        <v>3,654.79р.</v>
      </c>
      <c r="E173" s="63" t="str">
        <f t="shared" si="10"/>
        <v>79,444.62р.</v>
      </c>
      <c r="F173" s="64"/>
      <c r="G173" s="65"/>
      <c r="H173" s="66"/>
      <c r="I173" s="67"/>
      <c r="J173" s="67"/>
      <c r="K173" s="68"/>
      <c r="L173" s="69" t="str">
        <f t="shared" si="2"/>
        <v/>
      </c>
      <c r="M173" s="5"/>
      <c r="N173" s="70" t="str">
        <f t="shared" si="3"/>
        <v>0</v>
      </c>
      <c r="O173" s="70" t="str">
        <f t="shared" si="4"/>
        <v>2</v>
      </c>
      <c r="P173" s="71" t="str">
        <f t="shared" si="11"/>
        <v>196</v>
      </c>
      <c r="Q173" s="72" t="str">
        <f t="shared" si="12"/>
        <v>1.58%</v>
      </c>
      <c r="R173" s="70"/>
      <c r="S173" s="73" t="str">
        <f t="shared" si="5"/>
        <v>  5,000,000.00р. </v>
      </c>
      <c r="T173" s="71" t="str">
        <f t="shared" si="6"/>
        <v>360</v>
      </c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</row>
    <row r="174" ht="12.75" customHeight="1">
      <c r="A174" s="61" t="str">
        <f t="shared" si="7"/>
        <v>166</v>
      </c>
      <c r="B174" s="74" t="str">
        <f t="shared" si="8"/>
        <v>4,783,071.60р.</v>
      </c>
      <c r="C174" s="74" t="str">
        <f t="shared" si="1"/>
        <v>75,731.97р.</v>
      </c>
      <c r="D174" s="74" t="str">
        <f t="shared" si="9"/>
        <v>3,712.66р.</v>
      </c>
      <c r="E174" s="63" t="str">
        <f t="shared" si="10"/>
        <v>79,444.62р.</v>
      </c>
      <c r="F174" s="64"/>
      <c r="G174" s="65"/>
      <c r="H174" s="66"/>
      <c r="I174" s="67"/>
      <c r="J174" s="67"/>
      <c r="K174" s="68"/>
      <c r="L174" s="69" t="str">
        <f t="shared" si="2"/>
        <v/>
      </c>
      <c r="M174" s="5"/>
      <c r="N174" s="70" t="str">
        <f t="shared" si="3"/>
        <v>0</v>
      </c>
      <c r="O174" s="70" t="str">
        <f t="shared" si="4"/>
        <v>2</v>
      </c>
      <c r="P174" s="71" t="str">
        <f t="shared" si="11"/>
        <v>195</v>
      </c>
      <c r="Q174" s="72" t="str">
        <f t="shared" si="12"/>
        <v>1.58%</v>
      </c>
      <c r="R174" s="70"/>
      <c r="S174" s="73" t="str">
        <f t="shared" si="5"/>
        <v>  5,000,000.00р. </v>
      </c>
      <c r="T174" s="71" t="str">
        <f t="shared" si="6"/>
        <v>360</v>
      </c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</row>
    <row r="175" ht="12.75" customHeight="1">
      <c r="A175" s="61" t="str">
        <f t="shared" si="7"/>
        <v>167</v>
      </c>
      <c r="B175" s="74" t="str">
        <f t="shared" si="8"/>
        <v>4,779,358.94р.</v>
      </c>
      <c r="C175" s="74" t="str">
        <f t="shared" si="1"/>
        <v>75,673.18р.</v>
      </c>
      <c r="D175" s="74" t="str">
        <f t="shared" si="9"/>
        <v>3,771.44р.</v>
      </c>
      <c r="E175" s="63" t="str">
        <f t="shared" si="10"/>
        <v>79,444.62р.</v>
      </c>
      <c r="F175" s="64"/>
      <c r="G175" s="65"/>
      <c r="H175" s="66"/>
      <c r="I175" s="67"/>
      <c r="J175" s="67"/>
      <c r="K175" s="68"/>
      <c r="L175" s="69" t="str">
        <f t="shared" si="2"/>
        <v/>
      </c>
      <c r="M175" s="5"/>
      <c r="N175" s="70" t="str">
        <f t="shared" si="3"/>
        <v>0</v>
      </c>
      <c r="O175" s="70" t="str">
        <f t="shared" si="4"/>
        <v>2</v>
      </c>
      <c r="P175" s="71" t="str">
        <f t="shared" si="11"/>
        <v>194</v>
      </c>
      <c r="Q175" s="72" t="str">
        <f t="shared" si="12"/>
        <v>1.58%</v>
      </c>
      <c r="R175" s="70"/>
      <c r="S175" s="73" t="str">
        <f t="shared" si="5"/>
        <v>  5,000,000.00р. </v>
      </c>
      <c r="T175" s="71" t="str">
        <f t="shared" si="6"/>
        <v>360</v>
      </c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</row>
    <row r="176" ht="12.75" customHeight="1">
      <c r="A176" s="61" t="str">
        <f t="shared" si="7"/>
        <v>168</v>
      </c>
      <c r="B176" s="74" t="str">
        <f t="shared" si="8"/>
        <v>4,775,587.50р.</v>
      </c>
      <c r="C176" s="74" t="str">
        <f t="shared" si="1"/>
        <v>75,613.47р.</v>
      </c>
      <c r="D176" s="74" t="str">
        <f t="shared" si="9"/>
        <v>3,831.16р.</v>
      </c>
      <c r="E176" s="63" t="str">
        <f t="shared" si="10"/>
        <v>79,444.62р.</v>
      </c>
      <c r="F176" s="64"/>
      <c r="G176" s="65"/>
      <c r="H176" s="66"/>
      <c r="I176" s="67"/>
      <c r="J176" s="67"/>
      <c r="K176" s="68"/>
      <c r="L176" s="69" t="str">
        <f t="shared" si="2"/>
        <v/>
      </c>
      <c r="M176" s="5"/>
      <c r="N176" s="70" t="str">
        <f t="shared" si="3"/>
        <v>0</v>
      </c>
      <c r="O176" s="70" t="str">
        <f t="shared" si="4"/>
        <v>2</v>
      </c>
      <c r="P176" s="71" t="str">
        <f t="shared" si="11"/>
        <v>193</v>
      </c>
      <c r="Q176" s="72" t="str">
        <f t="shared" si="12"/>
        <v>1.58%</v>
      </c>
      <c r="R176" s="70"/>
      <c r="S176" s="73" t="str">
        <f t="shared" si="5"/>
        <v>  5,000,000.00р. </v>
      </c>
      <c r="T176" s="71" t="str">
        <f t="shared" si="6"/>
        <v>360</v>
      </c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</row>
    <row r="177" ht="12.75" customHeight="1">
      <c r="A177" s="61" t="str">
        <f t="shared" si="7"/>
        <v>169</v>
      </c>
      <c r="B177" s="74" t="str">
        <f t="shared" si="8"/>
        <v>4,771,756.34р.</v>
      </c>
      <c r="C177" s="74" t="str">
        <f t="shared" si="1"/>
        <v>75,552.81р.</v>
      </c>
      <c r="D177" s="74" t="str">
        <f t="shared" si="9"/>
        <v>3,891.82р.</v>
      </c>
      <c r="E177" s="63" t="str">
        <f t="shared" si="10"/>
        <v>79,444.62р.</v>
      </c>
      <c r="F177" s="64"/>
      <c r="G177" s="65"/>
      <c r="H177" s="66"/>
      <c r="I177" s="67"/>
      <c r="J177" s="67"/>
      <c r="K177" s="68"/>
      <c r="L177" s="69" t="str">
        <f t="shared" si="2"/>
        <v/>
      </c>
      <c r="M177" s="5"/>
      <c r="N177" s="70" t="str">
        <f t="shared" si="3"/>
        <v>0</v>
      </c>
      <c r="O177" s="70" t="str">
        <f t="shared" si="4"/>
        <v>2</v>
      </c>
      <c r="P177" s="71" t="str">
        <f t="shared" si="11"/>
        <v>192</v>
      </c>
      <c r="Q177" s="72" t="str">
        <f t="shared" si="12"/>
        <v>1.58%</v>
      </c>
      <c r="R177" s="70"/>
      <c r="S177" s="73" t="str">
        <f t="shared" si="5"/>
        <v>  5,000,000.00р. </v>
      </c>
      <c r="T177" s="71" t="str">
        <f t="shared" si="6"/>
        <v>360</v>
      </c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</row>
    <row r="178" ht="12.75" customHeight="1">
      <c r="A178" s="61" t="str">
        <f t="shared" si="7"/>
        <v>170</v>
      </c>
      <c r="B178" s="74" t="str">
        <f t="shared" si="8"/>
        <v>4,767,864.53р.</v>
      </c>
      <c r="C178" s="74" t="str">
        <f t="shared" si="1"/>
        <v>75,491.19р.</v>
      </c>
      <c r="D178" s="74" t="str">
        <f t="shared" si="9"/>
        <v>3,953.44р.</v>
      </c>
      <c r="E178" s="63" t="str">
        <f t="shared" si="10"/>
        <v>79,444.62р.</v>
      </c>
      <c r="F178" s="64"/>
      <c r="G178" s="65"/>
      <c r="H178" s="66"/>
      <c r="I178" s="67"/>
      <c r="J178" s="67"/>
      <c r="K178" s="68"/>
      <c r="L178" s="69" t="str">
        <f t="shared" si="2"/>
        <v/>
      </c>
      <c r="M178" s="5"/>
      <c r="N178" s="70" t="str">
        <f t="shared" si="3"/>
        <v>0</v>
      </c>
      <c r="O178" s="70" t="str">
        <f t="shared" si="4"/>
        <v>2</v>
      </c>
      <c r="P178" s="71" t="str">
        <f t="shared" si="11"/>
        <v>191</v>
      </c>
      <c r="Q178" s="72" t="str">
        <f t="shared" si="12"/>
        <v>1.58%</v>
      </c>
      <c r="R178" s="70"/>
      <c r="S178" s="73" t="str">
        <f t="shared" si="5"/>
        <v>  5,000,000.00р. </v>
      </c>
      <c r="T178" s="71" t="str">
        <f t="shared" si="6"/>
        <v>360</v>
      </c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</row>
    <row r="179" ht="12.75" customHeight="1">
      <c r="A179" s="61" t="str">
        <f t="shared" si="7"/>
        <v>171</v>
      </c>
      <c r="B179" s="74" t="str">
        <f t="shared" si="8"/>
        <v>4,763,911.09р.</v>
      </c>
      <c r="C179" s="74" t="str">
        <f t="shared" si="1"/>
        <v>75,428.59р.</v>
      </c>
      <c r="D179" s="74" t="str">
        <f t="shared" si="9"/>
        <v>4,016.03р.</v>
      </c>
      <c r="E179" s="63" t="str">
        <f t="shared" si="10"/>
        <v>79,444.62р.</v>
      </c>
      <c r="F179" s="64"/>
      <c r="G179" s="65"/>
      <c r="H179" s="66"/>
      <c r="I179" s="67"/>
      <c r="J179" s="67"/>
      <c r="K179" s="68"/>
      <c r="L179" s="69" t="str">
        <f t="shared" si="2"/>
        <v/>
      </c>
      <c r="M179" s="5"/>
      <c r="N179" s="70" t="str">
        <f t="shared" si="3"/>
        <v>0</v>
      </c>
      <c r="O179" s="70" t="str">
        <f t="shared" si="4"/>
        <v>2</v>
      </c>
      <c r="P179" s="71" t="str">
        <f t="shared" si="11"/>
        <v>190</v>
      </c>
      <c r="Q179" s="72" t="str">
        <f t="shared" si="12"/>
        <v>1.58%</v>
      </c>
      <c r="R179" s="70"/>
      <c r="S179" s="73" t="str">
        <f t="shared" si="5"/>
        <v>  5,000,000.00р. </v>
      </c>
      <c r="T179" s="71" t="str">
        <f t="shared" si="6"/>
        <v>360</v>
      </c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</row>
    <row r="180" ht="12.75" customHeight="1">
      <c r="A180" s="61" t="str">
        <f t="shared" si="7"/>
        <v>172</v>
      </c>
      <c r="B180" s="74" t="str">
        <f t="shared" si="8"/>
        <v>4,759,895.06р.</v>
      </c>
      <c r="C180" s="74" t="str">
        <f t="shared" si="1"/>
        <v>75,365.01р.</v>
      </c>
      <c r="D180" s="74" t="str">
        <f t="shared" si="9"/>
        <v>4,079.62р.</v>
      </c>
      <c r="E180" s="63" t="str">
        <f t="shared" si="10"/>
        <v>79,444.62р.</v>
      </c>
      <c r="F180" s="64"/>
      <c r="G180" s="65"/>
      <c r="H180" s="66"/>
      <c r="I180" s="67"/>
      <c r="J180" s="67"/>
      <c r="K180" s="68"/>
      <c r="L180" s="69" t="str">
        <f t="shared" si="2"/>
        <v/>
      </c>
      <c r="M180" s="5"/>
      <c r="N180" s="70" t="str">
        <f t="shared" si="3"/>
        <v>0</v>
      </c>
      <c r="O180" s="70" t="str">
        <f t="shared" si="4"/>
        <v>2</v>
      </c>
      <c r="P180" s="71" t="str">
        <f t="shared" si="11"/>
        <v>189</v>
      </c>
      <c r="Q180" s="72" t="str">
        <f t="shared" si="12"/>
        <v>1.58%</v>
      </c>
      <c r="R180" s="70"/>
      <c r="S180" s="73" t="str">
        <f t="shared" si="5"/>
        <v>  5,000,000.00р. </v>
      </c>
      <c r="T180" s="71" t="str">
        <f t="shared" si="6"/>
        <v>360</v>
      </c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</row>
    <row r="181" ht="12.75" customHeight="1">
      <c r="A181" s="61" t="str">
        <f t="shared" si="7"/>
        <v>173</v>
      </c>
      <c r="B181" s="74" t="str">
        <f t="shared" si="8"/>
        <v>4,755,815.44р.</v>
      </c>
      <c r="C181" s="74" t="str">
        <f t="shared" si="1"/>
        <v>75,300.41р.</v>
      </c>
      <c r="D181" s="74" t="str">
        <f t="shared" si="9"/>
        <v>4,144.21р.</v>
      </c>
      <c r="E181" s="63" t="str">
        <f t="shared" si="10"/>
        <v>79,444.62р.</v>
      </c>
      <c r="F181" s="64"/>
      <c r="G181" s="65"/>
      <c r="H181" s="66"/>
      <c r="I181" s="67"/>
      <c r="J181" s="67"/>
      <c r="K181" s="68"/>
      <c r="L181" s="69" t="str">
        <f t="shared" si="2"/>
        <v/>
      </c>
      <c r="M181" s="5"/>
      <c r="N181" s="70" t="str">
        <f t="shared" si="3"/>
        <v>0</v>
      </c>
      <c r="O181" s="70" t="str">
        <f t="shared" si="4"/>
        <v>2</v>
      </c>
      <c r="P181" s="71" t="str">
        <f t="shared" si="11"/>
        <v>188</v>
      </c>
      <c r="Q181" s="72" t="str">
        <f t="shared" si="12"/>
        <v>1.58%</v>
      </c>
      <c r="R181" s="70"/>
      <c r="S181" s="73" t="str">
        <f t="shared" si="5"/>
        <v>  5,000,000.00р. </v>
      </c>
      <c r="T181" s="71" t="str">
        <f t="shared" si="6"/>
        <v>360</v>
      </c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</row>
    <row r="182" ht="12.75" customHeight="1">
      <c r="A182" s="61" t="str">
        <f t="shared" si="7"/>
        <v>174</v>
      </c>
      <c r="B182" s="74" t="str">
        <f t="shared" si="8"/>
        <v>4,751,671.23р.</v>
      </c>
      <c r="C182" s="74" t="str">
        <f t="shared" si="1"/>
        <v>75,234.79р.</v>
      </c>
      <c r="D182" s="74" t="str">
        <f t="shared" si="9"/>
        <v>4,209.83р.</v>
      </c>
      <c r="E182" s="63" t="str">
        <f t="shared" si="10"/>
        <v>79,444.62р.</v>
      </c>
      <c r="F182" s="64"/>
      <c r="G182" s="65"/>
      <c r="H182" s="66"/>
      <c r="I182" s="67"/>
      <c r="J182" s="67"/>
      <c r="K182" s="68"/>
      <c r="L182" s="69" t="str">
        <f t="shared" si="2"/>
        <v/>
      </c>
      <c r="M182" s="5"/>
      <c r="N182" s="70" t="str">
        <f t="shared" si="3"/>
        <v>0</v>
      </c>
      <c r="O182" s="70" t="str">
        <f t="shared" si="4"/>
        <v>2</v>
      </c>
      <c r="P182" s="71" t="str">
        <f t="shared" si="11"/>
        <v>187</v>
      </c>
      <c r="Q182" s="72" t="str">
        <f t="shared" si="12"/>
        <v>1.58%</v>
      </c>
      <c r="R182" s="70"/>
      <c r="S182" s="73" t="str">
        <f t="shared" si="5"/>
        <v>  5,000,000.00р. </v>
      </c>
      <c r="T182" s="71" t="str">
        <f t="shared" si="6"/>
        <v>360</v>
      </c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</row>
    <row r="183" ht="12.75" customHeight="1">
      <c r="A183" s="61" t="str">
        <f t="shared" si="7"/>
        <v>175</v>
      </c>
      <c r="B183" s="74" t="str">
        <f t="shared" si="8"/>
        <v>4,747,461.40р.</v>
      </c>
      <c r="C183" s="74" t="str">
        <f t="shared" si="1"/>
        <v>75,168.14р.</v>
      </c>
      <c r="D183" s="74" t="str">
        <f t="shared" si="9"/>
        <v>4,276.49р.</v>
      </c>
      <c r="E183" s="63" t="str">
        <f t="shared" si="10"/>
        <v>79,444.62р.</v>
      </c>
      <c r="F183" s="64"/>
      <c r="G183" s="65"/>
      <c r="H183" s="66"/>
      <c r="I183" s="67"/>
      <c r="J183" s="67"/>
      <c r="K183" s="68"/>
      <c r="L183" s="69" t="str">
        <f t="shared" si="2"/>
        <v/>
      </c>
      <c r="M183" s="5"/>
      <c r="N183" s="70" t="str">
        <f t="shared" si="3"/>
        <v>0</v>
      </c>
      <c r="O183" s="70" t="str">
        <f t="shared" si="4"/>
        <v>2</v>
      </c>
      <c r="P183" s="71" t="str">
        <f t="shared" si="11"/>
        <v>186</v>
      </c>
      <c r="Q183" s="72" t="str">
        <f t="shared" si="12"/>
        <v>1.58%</v>
      </c>
      <c r="R183" s="70"/>
      <c r="S183" s="73" t="str">
        <f t="shared" si="5"/>
        <v>  5,000,000.00р. </v>
      </c>
      <c r="T183" s="71" t="str">
        <f t="shared" si="6"/>
        <v>360</v>
      </c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</row>
    <row r="184" ht="12.75" customHeight="1">
      <c r="A184" s="61" t="str">
        <f t="shared" si="7"/>
        <v>176</v>
      </c>
      <c r="B184" s="74" t="str">
        <f t="shared" si="8"/>
        <v>4,743,184.91р.</v>
      </c>
      <c r="C184" s="74" t="str">
        <f t="shared" si="1"/>
        <v>75,100.43р.</v>
      </c>
      <c r="D184" s="74" t="str">
        <f t="shared" si="9"/>
        <v>4,344.20р.</v>
      </c>
      <c r="E184" s="63" t="str">
        <f t="shared" si="10"/>
        <v>79,444.62р.</v>
      </c>
      <c r="F184" s="64"/>
      <c r="G184" s="65"/>
      <c r="H184" s="66"/>
      <c r="I184" s="67"/>
      <c r="J184" s="67"/>
      <c r="K184" s="68"/>
      <c r="L184" s="69" t="str">
        <f t="shared" si="2"/>
        <v/>
      </c>
      <c r="M184" s="5"/>
      <c r="N184" s="70" t="str">
        <f t="shared" si="3"/>
        <v>0</v>
      </c>
      <c r="O184" s="70" t="str">
        <f t="shared" si="4"/>
        <v>2</v>
      </c>
      <c r="P184" s="71" t="str">
        <f t="shared" si="11"/>
        <v>185</v>
      </c>
      <c r="Q184" s="72" t="str">
        <f t="shared" si="12"/>
        <v>1.58%</v>
      </c>
      <c r="R184" s="70"/>
      <c r="S184" s="73" t="str">
        <f t="shared" si="5"/>
        <v>  5,000,000.00р. </v>
      </c>
      <c r="T184" s="71" t="str">
        <f t="shared" si="6"/>
        <v>360</v>
      </c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</row>
    <row r="185" ht="12.75" customHeight="1">
      <c r="A185" s="61" t="str">
        <f t="shared" si="7"/>
        <v>177</v>
      </c>
      <c r="B185" s="74" t="str">
        <f t="shared" si="8"/>
        <v>4,738,840.71р.</v>
      </c>
      <c r="C185" s="74" t="str">
        <f t="shared" si="1"/>
        <v>75,031.64р.</v>
      </c>
      <c r="D185" s="74" t="str">
        <f t="shared" si="9"/>
        <v>4,412.98р.</v>
      </c>
      <c r="E185" s="63" t="str">
        <f t="shared" si="10"/>
        <v>79,444.62р.</v>
      </c>
      <c r="F185" s="64"/>
      <c r="G185" s="65"/>
      <c r="H185" s="66"/>
      <c r="I185" s="67"/>
      <c r="J185" s="67"/>
      <c r="K185" s="68"/>
      <c r="L185" s="69" t="str">
        <f t="shared" si="2"/>
        <v/>
      </c>
      <c r="M185" s="5"/>
      <c r="N185" s="70" t="str">
        <f t="shared" si="3"/>
        <v>0</v>
      </c>
      <c r="O185" s="70" t="str">
        <f t="shared" si="4"/>
        <v>2</v>
      </c>
      <c r="P185" s="71" t="str">
        <f t="shared" si="11"/>
        <v>184</v>
      </c>
      <c r="Q185" s="72" t="str">
        <f t="shared" si="12"/>
        <v>1.58%</v>
      </c>
      <c r="R185" s="70"/>
      <c r="S185" s="73" t="str">
        <f t="shared" si="5"/>
        <v>  5,000,000.00р. </v>
      </c>
      <c r="T185" s="71" t="str">
        <f t="shared" si="6"/>
        <v>360</v>
      </c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</row>
    <row r="186" ht="12.75" customHeight="1">
      <c r="A186" s="61" t="str">
        <f t="shared" si="7"/>
        <v>178</v>
      </c>
      <c r="B186" s="74" t="str">
        <f t="shared" si="8"/>
        <v>4,734,427.73р.</v>
      </c>
      <c r="C186" s="74" t="str">
        <f t="shared" si="1"/>
        <v>74,961.77р.</v>
      </c>
      <c r="D186" s="74" t="str">
        <f t="shared" si="9"/>
        <v>4,482.85р.</v>
      </c>
      <c r="E186" s="63" t="str">
        <f t="shared" si="10"/>
        <v>79,444.62р.</v>
      </c>
      <c r="F186" s="64"/>
      <c r="G186" s="65"/>
      <c r="H186" s="66"/>
      <c r="I186" s="67"/>
      <c r="J186" s="67">
        <v>2000.0</v>
      </c>
      <c r="K186" s="68"/>
      <c r="L186" s="69" t="str">
        <f t="shared" si="2"/>
        <v/>
      </c>
      <c r="M186" s="5"/>
      <c r="N186" s="70" t="str">
        <f t="shared" si="3"/>
        <v>0</v>
      </c>
      <c r="O186" s="70" t="str">
        <f t="shared" si="4"/>
        <v>2</v>
      </c>
      <c r="P186" s="71" t="str">
        <f t="shared" si="11"/>
        <v>183</v>
      </c>
      <c r="Q186" s="72" t="str">
        <f t="shared" si="12"/>
        <v>1.58%</v>
      </c>
      <c r="R186" s="70"/>
      <c r="S186" s="73" t="str">
        <f t="shared" si="5"/>
        <v>  5,000,000.00р. </v>
      </c>
      <c r="T186" s="71" t="str">
        <f t="shared" si="6"/>
        <v>360</v>
      </c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</row>
    <row r="187" ht="12.75" customHeight="1">
      <c r="A187" s="61" t="str">
        <f t="shared" si="7"/>
        <v>179</v>
      </c>
      <c r="B187" s="74" t="str">
        <f t="shared" si="8"/>
        <v>4,729,944.88р.</v>
      </c>
      <c r="C187" s="74" t="str">
        <f t="shared" si="1"/>
        <v>74,890.79р.</v>
      </c>
      <c r="D187" s="74" t="str">
        <f t="shared" si="9"/>
        <v>4,553.83р.</v>
      </c>
      <c r="E187" s="63" t="str">
        <f t="shared" si="10"/>
        <v>79,444.62р.</v>
      </c>
      <c r="F187" s="64"/>
      <c r="G187" s="65"/>
      <c r="H187" s="66"/>
      <c r="I187" s="67"/>
      <c r="J187" s="67">
        <v>2000.0</v>
      </c>
      <c r="K187" s="68"/>
      <c r="L187" s="69" t="str">
        <f t="shared" si="2"/>
        <v/>
      </c>
      <c r="M187" s="5"/>
      <c r="N187" s="70" t="str">
        <f t="shared" si="3"/>
        <v>0</v>
      </c>
      <c r="O187" s="70" t="str">
        <f t="shared" si="4"/>
        <v>2</v>
      </c>
      <c r="P187" s="71" t="str">
        <f t="shared" si="11"/>
        <v>182</v>
      </c>
      <c r="Q187" s="72" t="str">
        <f t="shared" si="12"/>
        <v>1.58%</v>
      </c>
      <c r="R187" s="70"/>
      <c r="S187" s="73" t="str">
        <f t="shared" si="5"/>
        <v>  5,000,000.00р. </v>
      </c>
      <c r="T187" s="71" t="str">
        <f t="shared" si="6"/>
        <v>360</v>
      </c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</row>
    <row r="188" ht="12.75" customHeight="1">
      <c r="A188" s="61" t="str">
        <f t="shared" si="7"/>
        <v>180</v>
      </c>
      <c r="B188" s="74" t="str">
        <f t="shared" si="8"/>
        <v>4,725,391.05р.</v>
      </c>
      <c r="C188" s="74" t="str">
        <f t="shared" si="1"/>
        <v>74,818.69р.</v>
      </c>
      <c r="D188" s="74" t="str">
        <f t="shared" si="9"/>
        <v>4,625.93р.</v>
      </c>
      <c r="E188" s="63" t="str">
        <f t="shared" si="10"/>
        <v>79,444.62р.</v>
      </c>
      <c r="F188" s="64"/>
      <c r="G188" s="65"/>
      <c r="H188" s="66"/>
      <c r="I188" s="67"/>
      <c r="J188" s="67">
        <v>2000.0</v>
      </c>
      <c r="K188" s="68"/>
      <c r="L188" s="69" t="str">
        <f t="shared" si="2"/>
        <v/>
      </c>
      <c r="M188" s="5"/>
      <c r="N188" s="70" t="str">
        <f t="shared" si="3"/>
        <v>0</v>
      </c>
      <c r="O188" s="70" t="str">
        <f t="shared" si="4"/>
        <v>2</v>
      </c>
      <c r="P188" s="71" t="str">
        <f t="shared" si="11"/>
        <v>181</v>
      </c>
      <c r="Q188" s="72" t="str">
        <f t="shared" si="12"/>
        <v>1.58%</v>
      </c>
      <c r="R188" s="70"/>
      <c r="S188" s="73" t="str">
        <f t="shared" si="5"/>
        <v>  5,000,000.00р. </v>
      </c>
      <c r="T188" s="71" t="str">
        <f t="shared" si="6"/>
        <v>360</v>
      </c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</row>
    <row r="189" ht="12.75" customHeight="1">
      <c r="A189" s="61" t="str">
        <f t="shared" si="7"/>
        <v>181</v>
      </c>
      <c r="B189" s="74" t="str">
        <f t="shared" si="8"/>
        <v>4,720,765.12р.</v>
      </c>
      <c r="C189" s="74" t="str">
        <f t="shared" si="1"/>
        <v>74,745.45р.</v>
      </c>
      <c r="D189" s="74" t="str">
        <f t="shared" si="9"/>
        <v>4,699.18р.</v>
      </c>
      <c r="E189" s="63" t="str">
        <f t="shared" si="10"/>
        <v>79,444.62р.</v>
      </c>
      <c r="F189" s="64"/>
      <c r="G189" s="65"/>
      <c r="H189" s="66"/>
      <c r="I189" s="67"/>
      <c r="J189" s="76"/>
      <c r="K189" s="68"/>
      <c r="L189" s="69" t="str">
        <f t="shared" si="2"/>
        <v/>
      </c>
      <c r="M189" s="5"/>
      <c r="N189" s="70" t="str">
        <f t="shared" si="3"/>
        <v>0</v>
      </c>
      <c r="O189" s="70" t="str">
        <f t="shared" si="4"/>
        <v>2</v>
      </c>
      <c r="P189" s="71" t="str">
        <f t="shared" si="11"/>
        <v>180</v>
      </c>
      <c r="Q189" s="72" t="str">
        <f t="shared" si="12"/>
        <v>1.58%</v>
      </c>
      <c r="R189" s="70"/>
      <c r="S189" s="73" t="str">
        <f t="shared" si="5"/>
        <v>  5,000,000.00р. </v>
      </c>
      <c r="T189" s="71" t="str">
        <f t="shared" si="6"/>
        <v>360</v>
      </c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</row>
    <row r="190" ht="12.75" customHeight="1">
      <c r="A190" s="61" t="str">
        <f t="shared" si="7"/>
        <v>182</v>
      </c>
      <c r="B190" s="74" t="str">
        <f t="shared" si="8"/>
        <v>4,716,065.94р.</v>
      </c>
      <c r="C190" s="74" t="str">
        <f t="shared" si="1"/>
        <v>74,671.04р.</v>
      </c>
      <c r="D190" s="74" t="str">
        <f t="shared" si="9"/>
        <v>4,773.58р.</v>
      </c>
      <c r="E190" s="63" t="str">
        <f t="shared" si="10"/>
        <v>79,444.62р.</v>
      </c>
      <c r="F190" s="64"/>
      <c r="G190" s="65"/>
      <c r="H190" s="66"/>
      <c r="I190" s="67"/>
      <c r="J190" s="76"/>
      <c r="K190" s="68"/>
      <c r="L190" s="69" t="str">
        <f t="shared" si="2"/>
        <v/>
      </c>
      <c r="M190" s="5"/>
      <c r="N190" s="70" t="str">
        <f t="shared" si="3"/>
        <v>0</v>
      </c>
      <c r="O190" s="70" t="str">
        <f t="shared" si="4"/>
        <v>2</v>
      </c>
      <c r="P190" s="71" t="str">
        <f t="shared" si="11"/>
        <v>179</v>
      </c>
      <c r="Q190" s="72" t="str">
        <f t="shared" si="12"/>
        <v>1.58%</v>
      </c>
      <c r="R190" s="70"/>
      <c r="S190" s="73" t="str">
        <f t="shared" si="5"/>
        <v>  5,000,000.00р. </v>
      </c>
      <c r="T190" s="71" t="str">
        <f t="shared" si="6"/>
        <v>360</v>
      </c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</row>
    <row r="191" ht="12.75" customHeight="1">
      <c r="A191" s="61" t="str">
        <f t="shared" si="7"/>
        <v>183</v>
      </c>
      <c r="B191" s="74" t="str">
        <f t="shared" si="8"/>
        <v>4,711,292.36р.</v>
      </c>
      <c r="C191" s="74" t="str">
        <f t="shared" si="1"/>
        <v>74,595.46р.</v>
      </c>
      <c r="D191" s="74" t="str">
        <f t="shared" si="9"/>
        <v>4,849.16р.</v>
      </c>
      <c r="E191" s="63" t="str">
        <f t="shared" si="10"/>
        <v>79,444.62р.</v>
      </c>
      <c r="F191" s="64"/>
      <c r="G191" s="65"/>
      <c r="H191" s="66"/>
      <c r="I191" s="67"/>
      <c r="J191" s="76"/>
      <c r="K191" s="68"/>
      <c r="L191" s="69" t="str">
        <f t="shared" si="2"/>
        <v/>
      </c>
      <c r="M191" s="5"/>
      <c r="N191" s="70" t="str">
        <f t="shared" si="3"/>
        <v>0</v>
      </c>
      <c r="O191" s="70" t="str">
        <f t="shared" si="4"/>
        <v>2</v>
      </c>
      <c r="P191" s="71" t="str">
        <f t="shared" si="11"/>
        <v>178</v>
      </c>
      <c r="Q191" s="72" t="str">
        <f t="shared" si="12"/>
        <v>1.58%</v>
      </c>
      <c r="R191" s="70"/>
      <c r="S191" s="73" t="str">
        <f t="shared" si="5"/>
        <v>  5,000,000.00р. </v>
      </c>
      <c r="T191" s="71" t="str">
        <f t="shared" si="6"/>
        <v>360</v>
      </c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</row>
    <row r="192" ht="12.75" customHeight="1">
      <c r="A192" s="61" t="str">
        <f t="shared" si="7"/>
        <v>184</v>
      </c>
      <c r="B192" s="74" t="str">
        <f t="shared" si="8"/>
        <v>4,706,443.20р.</v>
      </c>
      <c r="C192" s="74" t="str">
        <f t="shared" si="1"/>
        <v>74,518.68р.</v>
      </c>
      <c r="D192" s="74" t="str">
        <f t="shared" si="9"/>
        <v>4,925.94р.</v>
      </c>
      <c r="E192" s="63" t="str">
        <f t="shared" si="10"/>
        <v>79,444.62р.</v>
      </c>
      <c r="F192" s="64"/>
      <c r="G192" s="65"/>
      <c r="H192" s="66"/>
      <c r="I192" s="67"/>
      <c r="J192" s="76"/>
      <c r="K192" s="68"/>
      <c r="L192" s="69" t="str">
        <f t="shared" si="2"/>
        <v/>
      </c>
      <c r="M192" s="5"/>
      <c r="N192" s="70" t="str">
        <f t="shared" si="3"/>
        <v>0</v>
      </c>
      <c r="O192" s="70" t="str">
        <f t="shared" si="4"/>
        <v>2</v>
      </c>
      <c r="P192" s="71" t="str">
        <f t="shared" si="11"/>
        <v>177</v>
      </c>
      <c r="Q192" s="72" t="str">
        <f t="shared" si="12"/>
        <v>1.58%</v>
      </c>
      <c r="R192" s="70"/>
      <c r="S192" s="73" t="str">
        <f t="shared" si="5"/>
        <v>  5,000,000.00р. </v>
      </c>
      <c r="T192" s="71" t="str">
        <f t="shared" si="6"/>
        <v>360</v>
      </c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</row>
    <row r="193" ht="12.75" customHeight="1">
      <c r="A193" s="61" t="str">
        <f t="shared" si="7"/>
        <v>185</v>
      </c>
      <c r="B193" s="74" t="str">
        <f t="shared" si="8"/>
        <v>4,701,517.26р.</v>
      </c>
      <c r="C193" s="74" t="str">
        <f t="shared" si="1"/>
        <v>74,440.69р.</v>
      </c>
      <c r="D193" s="74" t="str">
        <f t="shared" si="9"/>
        <v>5,003.93р.</v>
      </c>
      <c r="E193" s="63" t="str">
        <f t="shared" si="10"/>
        <v>79,444.62р.</v>
      </c>
      <c r="F193" s="64"/>
      <c r="G193" s="65"/>
      <c r="H193" s="66"/>
      <c r="I193" s="67"/>
      <c r="J193" s="76"/>
      <c r="K193" s="68"/>
      <c r="L193" s="69" t="str">
        <f t="shared" si="2"/>
        <v/>
      </c>
      <c r="M193" s="5"/>
      <c r="N193" s="70" t="str">
        <f t="shared" si="3"/>
        <v>0</v>
      </c>
      <c r="O193" s="70" t="str">
        <f t="shared" si="4"/>
        <v>2</v>
      </c>
      <c r="P193" s="71" t="str">
        <f t="shared" si="11"/>
        <v>176</v>
      </c>
      <c r="Q193" s="72" t="str">
        <f t="shared" si="12"/>
        <v>1.58%</v>
      </c>
      <c r="R193" s="70"/>
      <c r="S193" s="73" t="str">
        <f t="shared" si="5"/>
        <v>  5,000,000.00р. </v>
      </c>
      <c r="T193" s="71" t="str">
        <f t="shared" si="6"/>
        <v>360</v>
      </c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</row>
    <row r="194" ht="12.75" customHeight="1">
      <c r="A194" s="61" t="str">
        <f t="shared" si="7"/>
        <v>186</v>
      </c>
      <c r="B194" s="74" t="str">
        <f t="shared" si="8"/>
        <v>4,696,513.32р.</v>
      </c>
      <c r="C194" s="74" t="str">
        <f t="shared" si="1"/>
        <v>74,361.46р.</v>
      </c>
      <c r="D194" s="74" t="str">
        <f t="shared" si="9"/>
        <v>5,083.16р.</v>
      </c>
      <c r="E194" s="63" t="str">
        <f t="shared" si="10"/>
        <v>79,444.62р.</v>
      </c>
      <c r="F194" s="64"/>
      <c r="G194" s="65"/>
      <c r="H194" s="66"/>
      <c r="I194" s="67"/>
      <c r="J194" s="76"/>
      <c r="K194" s="68"/>
      <c r="L194" s="69" t="str">
        <f t="shared" si="2"/>
        <v/>
      </c>
      <c r="M194" s="5"/>
      <c r="N194" s="70" t="str">
        <f t="shared" si="3"/>
        <v>0</v>
      </c>
      <c r="O194" s="70" t="str">
        <f t="shared" si="4"/>
        <v>2</v>
      </c>
      <c r="P194" s="71" t="str">
        <f t="shared" si="11"/>
        <v>175</v>
      </c>
      <c r="Q194" s="72" t="str">
        <f t="shared" si="12"/>
        <v>1.58%</v>
      </c>
      <c r="R194" s="70"/>
      <c r="S194" s="73" t="str">
        <f t="shared" si="5"/>
        <v>  5,000,000.00р. </v>
      </c>
      <c r="T194" s="71" t="str">
        <f t="shared" si="6"/>
        <v>360</v>
      </c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</row>
    <row r="195" ht="12.75" customHeight="1">
      <c r="A195" s="61" t="str">
        <f t="shared" si="7"/>
        <v>187</v>
      </c>
      <c r="B195" s="74" t="str">
        <f t="shared" si="8"/>
        <v>4,691,430.16р.</v>
      </c>
      <c r="C195" s="74" t="str">
        <f t="shared" si="1"/>
        <v>74,280.98р.</v>
      </c>
      <c r="D195" s="74" t="str">
        <f t="shared" si="9"/>
        <v>5,163.65р.</v>
      </c>
      <c r="E195" s="63" t="str">
        <f t="shared" si="10"/>
        <v>79,444.62р.</v>
      </c>
      <c r="F195" s="64"/>
      <c r="G195" s="65"/>
      <c r="H195" s="66"/>
      <c r="I195" s="67"/>
      <c r="J195" s="76"/>
      <c r="K195" s="68"/>
      <c r="L195" s="69" t="str">
        <f t="shared" si="2"/>
        <v/>
      </c>
      <c r="M195" s="5"/>
      <c r="N195" s="70" t="str">
        <f t="shared" si="3"/>
        <v>0</v>
      </c>
      <c r="O195" s="70" t="str">
        <f t="shared" si="4"/>
        <v>2</v>
      </c>
      <c r="P195" s="71" t="str">
        <f t="shared" si="11"/>
        <v>174</v>
      </c>
      <c r="Q195" s="72" t="str">
        <f t="shared" si="12"/>
        <v>1.58%</v>
      </c>
      <c r="R195" s="70"/>
      <c r="S195" s="73" t="str">
        <f t="shared" si="5"/>
        <v>  5,000,000.00р. </v>
      </c>
      <c r="T195" s="71" t="str">
        <f t="shared" si="6"/>
        <v>360</v>
      </c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</row>
    <row r="196" ht="12.75" customHeight="1">
      <c r="A196" s="61" t="str">
        <f t="shared" si="7"/>
        <v>188</v>
      </c>
      <c r="B196" s="74" t="str">
        <f t="shared" si="8"/>
        <v>4,686,266.51р.</v>
      </c>
      <c r="C196" s="74" t="str">
        <f t="shared" si="1"/>
        <v>74,199.22р.</v>
      </c>
      <c r="D196" s="74" t="str">
        <f t="shared" si="9"/>
        <v>5,245.40р.</v>
      </c>
      <c r="E196" s="63" t="str">
        <f t="shared" si="10"/>
        <v>79,444.62р.</v>
      </c>
      <c r="F196" s="64"/>
      <c r="G196" s="65"/>
      <c r="H196" s="66"/>
      <c r="I196" s="67"/>
      <c r="J196" s="76"/>
      <c r="K196" s="68"/>
      <c r="L196" s="69" t="str">
        <f t="shared" si="2"/>
        <v/>
      </c>
      <c r="M196" s="5"/>
      <c r="N196" s="70" t="str">
        <f t="shared" si="3"/>
        <v>0</v>
      </c>
      <c r="O196" s="70" t="str">
        <f t="shared" si="4"/>
        <v>2</v>
      </c>
      <c r="P196" s="71" t="str">
        <f t="shared" si="11"/>
        <v>173</v>
      </c>
      <c r="Q196" s="72" t="str">
        <f t="shared" si="12"/>
        <v>1.58%</v>
      </c>
      <c r="R196" s="70"/>
      <c r="S196" s="73" t="str">
        <f t="shared" si="5"/>
        <v>  5,000,000.00р. </v>
      </c>
      <c r="T196" s="71" t="str">
        <f t="shared" si="6"/>
        <v>360</v>
      </c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</row>
    <row r="197" ht="12.75" customHeight="1">
      <c r="A197" s="61" t="str">
        <f t="shared" si="7"/>
        <v>189</v>
      </c>
      <c r="B197" s="74" t="str">
        <f t="shared" si="8"/>
        <v>4,681,021.11р.</v>
      </c>
      <c r="C197" s="74" t="str">
        <f t="shared" si="1"/>
        <v>74,116.17р.</v>
      </c>
      <c r="D197" s="74" t="str">
        <f t="shared" si="9"/>
        <v>5,328.46р.</v>
      </c>
      <c r="E197" s="63" t="str">
        <f t="shared" si="10"/>
        <v>79,444.62р.</v>
      </c>
      <c r="F197" s="64"/>
      <c r="G197" s="65"/>
      <c r="H197" s="66"/>
      <c r="I197" s="67"/>
      <c r="J197" s="76"/>
      <c r="K197" s="68"/>
      <c r="L197" s="69" t="str">
        <f t="shared" si="2"/>
        <v/>
      </c>
      <c r="M197" s="5"/>
      <c r="N197" s="70" t="str">
        <f t="shared" si="3"/>
        <v>0</v>
      </c>
      <c r="O197" s="70" t="str">
        <f t="shared" si="4"/>
        <v>2</v>
      </c>
      <c r="P197" s="71" t="str">
        <f t="shared" si="11"/>
        <v>172</v>
      </c>
      <c r="Q197" s="72" t="str">
        <f t="shared" si="12"/>
        <v>1.58%</v>
      </c>
      <c r="R197" s="70"/>
      <c r="S197" s="73" t="str">
        <f t="shared" si="5"/>
        <v>  5,000,000.00р. </v>
      </c>
      <c r="T197" s="71" t="str">
        <f t="shared" si="6"/>
        <v>360</v>
      </c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</row>
    <row r="198" ht="12.75" customHeight="1">
      <c r="A198" s="61" t="str">
        <f t="shared" si="7"/>
        <v>190</v>
      </c>
      <c r="B198" s="74" t="str">
        <f t="shared" si="8"/>
        <v>4,675,692.65р.</v>
      </c>
      <c r="C198" s="74" t="str">
        <f t="shared" si="1"/>
        <v>74,031.80р.</v>
      </c>
      <c r="D198" s="74" t="str">
        <f t="shared" si="9"/>
        <v>5,412.82р.</v>
      </c>
      <c r="E198" s="63" t="str">
        <f t="shared" si="10"/>
        <v>79,444.62р.</v>
      </c>
      <c r="F198" s="64"/>
      <c r="G198" s="65"/>
      <c r="H198" s="66"/>
      <c r="I198" s="67"/>
      <c r="J198" s="76"/>
      <c r="K198" s="68"/>
      <c r="L198" s="69" t="str">
        <f t="shared" si="2"/>
        <v/>
      </c>
      <c r="M198" s="5"/>
      <c r="N198" s="70" t="str">
        <f t="shared" si="3"/>
        <v>0</v>
      </c>
      <c r="O198" s="70" t="str">
        <f t="shared" si="4"/>
        <v>2</v>
      </c>
      <c r="P198" s="71" t="str">
        <f t="shared" si="11"/>
        <v>171</v>
      </c>
      <c r="Q198" s="72" t="str">
        <f t="shared" si="12"/>
        <v>1.58%</v>
      </c>
      <c r="R198" s="70"/>
      <c r="S198" s="73" t="str">
        <f t="shared" si="5"/>
        <v>  5,000,000.00р. </v>
      </c>
      <c r="T198" s="71" t="str">
        <f t="shared" si="6"/>
        <v>360</v>
      </c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</row>
    <row r="199" ht="12.75" customHeight="1">
      <c r="A199" s="61" t="str">
        <f t="shared" si="7"/>
        <v>191</v>
      </c>
      <c r="B199" s="74" t="str">
        <f t="shared" si="8"/>
        <v>4,670,279.83р.</v>
      </c>
      <c r="C199" s="74" t="str">
        <f t="shared" si="1"/>
        <v>73,946.10р.</v>
      </c>
      <c r="D199" s="74" t="str">
        <f t="shared" si="9"/>
        <v>5,498.53р.</v>
      </c>
      <c r="E199" s="63" t="str">
        <f t="shared" si="10"/>
        <v>79,444.62р.</v>
      </c>
      <c r="F199" s="64"/>
      <c r="G199" s="65"/>
      <c r="H199" s="66"/>
      <c r="I199" s="67"/>
      <c r="J199" s="76"/>
      <c r="K199" s="68"/>
      <c r="L199" s="69" t="str">
        <f t="shared" si="2"/>
        <v/>
      </c>
      <c r="M199" s="5"/>
      <c r="N199" s="70" t="str">
        <f t="shared" si="3"/>
        <v>0</v>
      </c>
      <c r="O199" s="70" t="str">
        <f t="shared" si="4"/>
        <v>2</v>
      </c>
      <c r="P199" s="71" t="str">
        <f t="shared" si="11"/>
        <v>170</v>
      </c>
      <c r="Q199" s="72" t="str">
        <f t="shared" si="12"/>
        <v>1.58%</v>
      </c>
      <c r="R199" s="70"/>
      <c r="S199" s="73" t="str">
        <f t="shared" si="5"/>
        <v>  5,000,000.00р. </v>
      </c>
      <c r="T199" s="71" t="str">
        <f t="shared" si="6"/>
        <v>360</v>
      </c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</row>
    <row r="200" ht="12.75" customHeight="1">
      <c r="A200" s="61" t="str">
        <f t="shared" si="7"/>
        <v>192</v>
      </c>
      <c r="B200" s="74" t="str">
        <f t="shared" si="8"/>
        <v>4,664,781.30р.</v>
      </c>
      <c r="C200" s="74" t="str">
        <f t="shared" si="1"/>
        <v>73,859.04р.</v>
      </c>
      <c r="D200" s="74" t="str">
        <f t="shared" si="9"/>
        <v>5,585.59р.</v>
      </c>
      <c r="E200" s="63" t="str">
        <f t="shared" si="10"/>
        <v>79,444.62р.</v>
      </c>
      <c r="F200" s="64"/>
      <c r="G200" s="65"/>
      <c r="H200" s="66"/>
      <c r="I200" s="67"/>
      <c r="J200" s="76"/>
      <c r="K200" s="68"/>
      <c r="L200" s="69" t="str">
        <f t="shared" si="2"/>
        <v/>
      </c>
      <c r="M200" s="5"/>
      <c r="N200" s="70" t="str">
        <f t="shared" si="3"/>
        <v>0</v>
      </c>
      <c r="O200" s="70" t="str">
        <f t="shared" si="4"/>
        <v>2</v>
      </c>
      <c r="P200" s="71" t="str">
        <f t="shared" si="11"/>
        <v>169</v>
      </c>
      <c r="Q200" s="72" t="str">
        <f t="shared" si="12"/>
        <v>1.58%</v>
      </c>
      <c r="R200" s="70"/>
      <c r="S200" s="73" t="str">
        <f t="shared" si="5"/>
        <v>  5,000,000.00р. </v>
      </c>
      <c r="T200" s="71" t="str">
        <f t="shared" si="6"/>
        <v>360</v>
      </c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</row>
    <row r="201" ht="12.75" customHeight="1">
      <c r="A201" s="61" t="str">
        <f t="shared" si="7"/>
        <v>193</v>
      </c>
      <c r="B201" s="74" t="str">
        <f t="shared" si="8"/>
        <v>4,659,195.71р.</v>
      </c>
      <c r="C201" s="74" t="str">
        <f t="shared" si="1"/>
        <v>73,770.60р.</v>
      </c>
      <c r="D201" s="74" t="str">
        <f t="shared" si="9"/>
        <v>5,674.03р.</v>
      </c>
      <c r="E201" s="63" t="str">
        <f t="shared" si="10"/>
        <v>79,444.62р.</v>
      </c>
      <c r="F201" s="64"/>
      <c r="G201" s="65"/>
      <c r="H201" s="66"/>
      <c r="I201" s="67"/>
      <c r="J201" s="76"/>
      <c r="K201" s="68"/>
      <c r="L201" s="69" t="str">
        <f t="shared" si="2"/>
        <v/>
      </c>
      <c r="M201" s="5"/>
      <c r="N201" s="70" t="str">
        <f t="shared" si="3"/>
        <v>0</v>
      </c>
      <c r="O201" s="70" t="str">
        <f t="shared" si="4"/>
        <v>2</v>
      </c>
      <c r="P201" s="71" t="str">
        <f t="shared" si="11"/>
        <v>168</v>
      </c>
      <c r="Q201" s="72" t="str">
        <f t="shared" si="12"/>
        <v>1.58%</v>
      </c>
      <c r="R201" s="70"/>
      <c r="S201" s="73" t="str">
        <f t="shared" si="5"/>
        <v>  5,000,000.00р. </v>
      </c>
      <c r="T201" s="71" t="str">
        <f t="shared" si="6"/>
        <v>360</v>
      </c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</row>
    <row r="202" ht="12.75" customHeight="1">
      <c r="A202" s="61" t="str">
        <f t="shared" si="7"/>
        <v>194</v>
      </c>
      <c r="B202" s="74" t="str">
        <f t="shared" si="8"/>
        <v>4,653,521.69р.</v>
      </c>
      <c r="C202" s="74" t="str">
        <f t="shared" si="1"/>
        <v>73,680.76р.</v>
      </c>
      <c r="D202" s="74" t="str">
        <f t="shared" si="9"/>
        <v>5,763.86р.</v>
      </c>
      <c r="E202" s="63" t="str">
        <f t="shared" si="10"/>
        <v>79,444.62р.</v>
      </c>
      <c r="F202" s="64"/>
      <c r="G202" s="65"/>
      <c r="H202" s="66"/>
      <c r="I202" s="67"/>
      <c r="J202" s="76"/>
      <c r="K202" s="68"/>
      <c r="L202" s="69" t="str">
        <f t="shared" si="2"/>
        <v/>
      </c>
      <c r="M202" s="5"/>
      <c r="N202" s="70" t="str">
        <f t="shared" si="3"/>
        <v>0</v>
      </c>
      <c r="O202" s="70" t="str">
        <f t="shared" si="4"/>
        <v>2</v>
      </c>
      <c r="P202" s="71" t="str">
        <f t="shared" si="11"/>
        <v>167</v>
      </c>
      <c r="Q202" s="72" t="str">
        <f t="shared" si="12"/>
        <v>1.58%</v>
      </c>
      <c r="R202" s="70"/>
      <c r="S202" s="73" t="str">
        <f t="shared" si="5"/>
        <v>  5,000,000.00р. </v>
      </c>
      <c r="T202" s="71" t="str">
        <f t="shared" si="6"/>
        <v>360</v>
      </c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</row>
    <row r="203" ht="12.75" customHeight="1">
      <c r="A203" s="61" t="str">
        <f t="shared" si="7"/>
        <v>195</v>
      </c>
      <c r="B203" s="74" t="str">
        <f t="shared" si="8"/>
        <v>4,647,757.82р.</v>
      </c>
      <c r="C203" s="74" t="str">
        <f t="shared" si="1"/>
        <v>73,589.50р.</v>
      </c>
      <c r="D203" s="74" t="str">
        <f t="shared" si="9"/>
        <v>5,855.13р.</v>
      </c>
      <c r="E203" s="63" t="str">
        <f t="shared" si="10"/>
        <v>79,444.62р.</v>
      </c>
      <c r="F203" s="64"/>
      <c r="G203" s="65"/>
      <c r="H203" s="66"/>
      <c r="I203" s="67"/>
      <c r="J203" s="76"/>
      <c r="K203" s="68"/>
      <c r="L203" s="69" t="str">
        <f t="shared" si="2"/>
        <v/>
      </c>
      <c r="M203" s="5"/>
      <c r="N203" s="70" t="str">
        <f t="shared" si="3"/>
        <v>0</v>
      </c>
      <c r="O203" s="70" t="str">
        <f t="shared" si="4"/>
        <v>2</v>
      </c>
      <c r="P203" s="71" t="str">
        <f t="shared" si="11"/>
        <v>166</v>
      </c>
      <c r="Q203" s="72" t="str">
        <f t="shared" si="12"/>
        <v>1.58%</v>
      </c>
      <c r="R203" s="70"/>
      <c r="S203" s="73" t="str">
        <f t="shared" si="5"/>
        <v>  5,000,000.00р. </v>
      </c>
      <c r="T203" s="71" t="str">
        <f t="shared" si="6"/>
        <v>360</v>
      </c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</row>
    <row r="204" ht="12.75" customHeight="1">
      <c r="A204" s="61" t="str">
        <f t="shared" si="7"/>
        <v>196</v>
      </c>
      <c r="B204" s="74" t="str">
        <f t="shared" si="8"/>
        <v>4,641,902.69р.</v>
      </c>
      <c r="C204" s="74" t="str">
        <f t="shared" si="1"/>
        <v>73,496.79р.</v>
      </c>
      <c r="D204" s="74" t="str">
        <f t="shared" si="9"/>
        <v>5,947.83р.</v>
      </c>
      <c r="E204" s="63" t="str">
        <f t="shared" si="10"/>
        <v>79,444.62р.</v>
      </c>
      <c r="F204" s="64"/>
      <c r="G204" s="65"/>
      <c r="H204" s="66"/>
      <c r="I204" s="67"/>
      <c r="J204" s="76"/>
      <c r="K204" s="68"/>
      <c r="L204" s="69" t="str">
        <f t="shared" si="2"/>
        <v/>
      </c>
      <c r="M204" s="5"/>
      <c r="N204" s="70" t="str">
        <f t="shared" si="3"/>
        <v>0</v>
      </c>
      <c r="O204" s="70" t="str">
        <f t="shared" si="4"/>
        <v>2</v>
      </c>
      <c r="P204" s="71" t="str">
        <f t="shared" si="11"/>
        <v>165</v>
      </c>
      <c r="Q204" s="72" t="str">
        <f t="shared" si="12"/>
        <v>1.58%</v>
      </c>
      <c r="R204" s="70"/>
      <c r="S204" s="73" t="str">
        <f t="shared" si="5"/>
        <v>  5,000,000.00р. </v>
      </c>
      <c r="T204" s="71" t="str">
        <f t="shared" si="6"/>
        <v>360</v>
      </c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</row>
    <row r="205" ht="12.75" customHeight="1">
      <c r="A205" s="61" t="str">
        <f t="shared" si="7"/>
        <v>197</v>
      </c>
      <c r="B205" s="74" t="str">
        <f t="shared" si="8"/>
        <v>4,635,954.86р.</v>
      </c>
      <c r="C205" s="74" t="str">
        <f t="shared" si="1"/>
        <v>73,402.62р.</v>
      </c>
      <c r="D205" s="74" t="str">
        <f t="shared" si="9"/>
        <v>6,042.01р.</v>
      </c>
      <c r="E205" s="63" t="str">
        <f t="shared" si="10"/>
        <v>79,444.62р.</v>
      </c>
      <c r="F205" s="64"/>
      <c r="G205" s="65"/>
      <c r="H205" s="66"/>
      <c r="I205" s="67"/>
      <c r="J205" s="76"/>
      <c r="K205" s="68"/>
      <c r="L205" s="69" t="str">
        <f t="shared" si="2"/>
        <v/>
      </c>
      <c r="M205" s="5"/>
      <c r="N205" s="70" t="str">
        <f t="shared" si="3"/>
        <v>0</v>
      </c>
      <c r="O205" s="70" t="str">
        <f t="shared" si="4"/>
        <v>2</v>
      </c>
      <c r="P205" s="71" t="str">
        <f t="shared" si="11"/>
        <v>164</v>
      </c>
      <c r="Q205" s="72" t="str">
        <f t="shared" si="12"/>
        <v>1.58%</v>
      </c>
      <c r="R205" s="70"/>
      <c r="S205" s="73" t="str">
        <f t="shared" si="5"/>
        <v>  5,000,000.00р. </v>
      </c>
      <c r="T205" s="71" t="str">
        <f t="shared" si="6"/>
        <v>360</v>
      </c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</row>
    <row r="206" ht="12.75" customHeight="1">
      <c r="A206" s="61" t="str">
        <f t="shared" si="7"/>
        <v>198</v>
      </c>
      <c r="B206" s="74" t="str">
        <f t="shared" si="8"/>
        <v>4,629,912.86р.</v>
      </c>
      <c r="C206" s="74" t="str">
        <f t="shared" si="1"/>
        <v>73,306.95р.</v>
      </c>
      <c r="D206" s="74" t="str">
        <f t="shared" si="9"/>
        <v>6,137.67р.</v>
      </c>
      <c r="E206" s="63" t="str">
        <f t="shared" si="10"/>
        <v>79,444.62р.</v>
      </c>
      <c r="F206" s="64"/>
      <c r="G206" s="65"/>
      <c r="H206" s="66"/>
      <c r="I206" s="67"/>
      <c r="J206" s="76"/>
      <c r="K206" s="68"/>
      <c r="L206" s="69" t="str">
        <f t="shared" si="2"/>
        <v/>
      </c>
      <c r="M206" s="5"/>
      <c r="N206" s="70" t="str">
        <f t="shared" si="3"/>
        <v>0</v>
      </c>
      <c r="O206" s="70" t="str">
        <f t="shared" si="4"/>
        <v>2</v>
      </c>
      <c r="P206" s="71" t="str">
        <f t="shared" si="11"/>
        <v>163</v>
      </c>
      <c r="Q206" s="72" t="str">
        <f t="shared" si="12"/>
        <v>1.58%</v>
      </c>
      <c r="R206" s="70"/>
      <c r="S206" s="73" t="str">
        <f t="shared" si="5"/>
        <v>  5,000,000.00р. </v>
      </c>
      <c r="T206" s="71" t="str">
        <f t="shared" si="6"/>
        <v>360</v>
      </c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</row>
    <row r="207" ht="12.75" customHeight="1">
      <c r="A207" s="61" t="str">
        <f t="shared" si="7"/>
        <v>199</v>
      </c>
      <c r="B207" s="74" t="str">
        <f t="shared" si="8"/>
        <v>4,623,775.19р.</v>
      </c>
      <c r="C207" s="74" t="str">
        <f t="shared" si="1"/>
        <v>73,209.77р.</v>
      </c>
      <c r="D207" s="74" t="str">
        <f t="shared" si="9"/>
        <v>6,234.85р.</v>
      </c>
      <c r="E207" s="63" t="str">
        <f t="shared" si="10"/>
        <v>79,444.62р.</v>
      </c>
      <c r="F207" s="64"/>
      <c r="G207" s="65"/>
      <c r="H207" s="66"/>
      <c r="I207" s="67"/>
      <c r="J207" s="76"/>
      <c r="K207" s="68"/>
      <c r="L207" s="69" t="str">
        <f t="shared" si="2"/>
        <v/>
      </c>
      <c r="M207" s="5"/>
      <c r="N207" s="70" t="str">
        <f t="shared" si="3"/>
        <v>0</v>
      </c>
      <c r="O207" s="70" t="str">
        <f t="shared" si="4"/>
        <v>2</v>
      </c>
      <c r="P207" s="71" t="str">
        <f t="shared" si="11"/>
        <v>162</v>
      </c>
      <c r="Q207" s="72" t="str">
        <f t="shared" si="12"/>
        <v>1.58%</v>
      </c>
      <c r="R207" s="70"/>
      <c r="S207" s="73" t="str">
        <f t="shared" si="5"/>
        <v>  5,000,000.00р. </v>
      </c>
      <c r="T207" s="71" t="str">
        <f t="shared" si="6"/>
        <v>360</v>
      </c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</row>
    <row r="208" ht="12.75" customHeight="1">
      <c r="A208" s="61" t="str">
        <f t="shared" si="7"/>
        <v>200</v>
      </c>
      <c r="B208" s="74" t="str">
        <f t="shared" si="8"/>
        <v>4,617,540.34р.</v>
      </c>
      <c r="C208" s="74" t="str">
        <f t="shared" si="1"/>
        <v>73,111.06р.</v>
      </c>
      <c r="D208" s="74" t="str">
        <f t="shared" si="9"/>
        <v>6,333.57р.</v>
      </c>
      <c r="E208" s="63" t="str">
        <f t="shared" si="10"/>
        <v>79,444.62р.</v>
      </c>
      <c r="F208" s="64"/>
      <c r="G208" s="65"/>
      <c r="H208" s="66"/>
      <c r="I208" s="67"/>
      <c r="J208" s="76"/>
      <c r="K208" s="68"/>
      <c r="L208" s="69" t="str">
        <f t="shared" si="2"/>
        <v/>
      </c>
      <c r="M208" s="5"/>
      <c r="N208" s="70" t="str">
        <f t="shared" si="3"/>
        <v>0</v>
      </c>
      <c r="O208" s="70" t="str">
        <f t="shared" si="4"/>
        <v>2</v>
      </c>
      <c r="P208" s="71" t="str">
        <f t="shared" si="11"/>
        <v>161</v>
      </c>
      <c r="Q208" s="72" t="str">
        <f t="shared" si="12"/>
        <v>1.58%</v>
      </c>
      <c r="R208" s="70"/>
      <c r="S208" s="73" t="str">
        <f t="shared" si="5"/>
        <v>  5,000,000.00р. </v>
      </c>
      <c r="T208" s="71" t="str">
        <f t="shared" si="6"/>
        <v>360</v>
      </c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</row>
    <row r="209" ht="12.75" customHeight="1">
      <c r="A209" s="61" t="str">
        <f t="shared" si="7"/>
        <v>201</v>
      </c>
      <c r="B209" s="74" t="str">
        <f t="shared" si="8"/>
        <v>4,611,206.77р.</v>
      </c>
      <c r="C209" s="74" t="str">
        <f t="shared" si="1"/>
        <v>73,010.77р.</v>
      </c>
      <c r="D209" s="74" t="str">
        <f t="shared" si="9"/>
        <v>6,433.85р.</v>
      </c>
      <c r="E209" s="63" t="str">
        <f t="shared" si="10"/>
        <v>79,444.62р.</v>
      </c>
      <c r="F209" s="64"/>
      <c r="G209" s="65"/>
      <c r="H209" s="66"/>
      <c r="I209" s="67"/>
      <c r="J209" s="76"/>
      <c r="K209" s="68"/>
      <c r="L209" s="69" t="str">
        <f t="shared" si="2"/>
        <v/>
      </c>
      <c r="M209" s="5"/>
      <c r="N209" s="70" t="str">
        <f t="shared" si="3"/>
        <v>0</v>
      </c>
      <c r="O209" s="70" t="str">
        <f t="shared" si="4"/>
        <v>2</v>
      </c>
      <c r="P209" s="71" t="str">
        <f t="shared" si="11"/>
        <v>160</v>
      </c>
      <c r="Q209" s="72" t="str">
        <f t="shared" si="12"/>
        <v>1.58%</v>
      </c>
      <c r="R209" s="70"/>
      <c r="S209" s="73" t="str">
        <f t="shared" si="5"/>
        <v>  5,000,000.00р. </v>
      </c>
      <c r="T209" s="71" t="str">
        <f t="shared" si="6"/>
        <v>360</v>
      </c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</row>
    <row r="210" ht="12.75" customHeight="1">
      <c r="A210" s="61" t="str">
        <f t="shared" si="7"/>
        <v>202</v>
      </c>
      <c r="B210" s="74" t="str">
        <f t="shared" si="8"/>
        <v>4,604,772.92р.</v>
      </c>
      <c r="C210" s="74" t="str">
        <f t="shared" si="1"/>
        <v>72,908.90р.</v>
      </c>
      <c r="D210" s="74" t="str">
        <f t="shared" si="9"/>
        <v>6,535.72р.</v>
      </c>
      <c r="E210" s="63" t="str">
        <f t="shared" si="10"/>
        <v>79,444.62р.</v>
      </c>
      <c r="F210" s="64"/>
      <c r="G210" s="65"/>
      <c r="H210" s="66"/>
      <c r="I210" s="67"/>
      <c r="J210" s="76"/>
      <c r="K210" s="68"/>
      <c r="L210" s="69" t="str">
        <f t="shared" si="2"/>
        <v/>
      </c>
      <c r="M210" s="5"/>
      <c r="N210" s="70" t="str">
        <f t="shared" si="3"/>
        <v>0</v>
      </c>
      <c r="O210" s="70" t="str">
        <f t="shared" si="4"/>
        <v>2</v>
      </c>
      <c r="P210" s="71" t="str">
        <f t="shared" si="11"/>
        <v>159</v>
      </c>
      <c r="Q210" s="72" t="str">
        <f t="shared" si="12"/>
        <v>1.58%</v>
      </c>
      <c r="R210" s="70"/>
      <c r="S210" s="73" t="str">
        <f t="shared" si="5"/>
        <v>  5,000,000.00р. </v>
      </c>
      <c r="T210" s="71" t="str">
        <f t="shared" si="6"/>
        <v>360</v>
      </c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</row>
    <row r="211" ht="12.75" customHeight="1">
      <c r="A211" s="61" t="str">
        <f t="shared" si="7"/>
        <v>203</v>
      </c>
      <c r="B211" s="74" t="str">
        <f t="shared" si="8"/>
        <v>4,598,237.19р.</v>
      </c>
      <c r="C211" s="74" t="str">
        <f t="shared" si="1"/>
        <v>72,805.42р.</v>
      </c>
      <c r="D211" s="74" t="str">
        <f t="shared" si="9"/>
        <v>6,639.20р.</v>
      </c>
      <c r="E211" s="63" t="str">
        <f t="shared" si="10"/>
        <v>79,444.62р.</v>
      </c>
      <c r="F211" s="64"/>
      <c r="G211" s="65"/>
      <c r="H211" s="66"/>
      <c r="I211" s="67"/>
      <c r="J211" s="76"/>
      <c r="K211" s="68"/>
      <c r="L211" s="69" t="str">
        <f t="shared" si="2"/>
        <v/>
      </c>
      <c r="M211" s="5"/>
      <c r="N211" s="70" t="str">
        <f t="shared" si="3"/>
        <v>0</v>
      </c>
      <c r="O211" s="70" t="str">
        <f t="shared" si="4"/>
        <v>2</v>
      </c>
      <c r="P211" s="71" t="str">
        <f t="shared" si="11"/>
        <v>158</v>
      </c>
      <c r="Q211" s="72" t="str">
        <f t="shared" si="12"/>
        <v>1.58%</v>
      </c>
      <c r="R211" s="70"/>
      <c r="S211" s="73" t="str">
        <f t="shared" si="5"/>
        <v>  5,000,000.00р. </v>
      </c>
      <c r="T211" s="71" t="str">
        <f t="shared" si="6"/>
        <v>360</v>
      </c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</row>
    <row r="212" ht="12.75" customHeight="1">
      <c r="A212" s="61" t="str">
        <f t="shared" si="7"/>
        <v>204</v>
      </c>
      <c r="B212" s="74" t="str">
        <f t="shared" si="8"/>
        <v>4,591,597.99р.</v>
      </c>
      <c r="C212" s="74" t="str">
        <f t="shared" si="1"/>
        <v>72,700.30р.</v>
      </c>
      <c r="D212" s="74" t="str">
        <f t="shared" si="9"/>
        <v>6,744.32р.</v>
      </c>
      <c r="E212" s="63" t="str">
        <f t="shared" si="10"/>
        <v>79,444.62р.</v>
      </c>
      <c r="F212" s="64"/>
      <c r="G212" s="65"/>
      <c r="H212" s="66"/>
      <c r="I212" s="67"/>
      <c r="J212" s="76"/>
      <c r="K212" s="68"/>
      <c r="L212" s="69" t="str">
        <f t="shared" si="2"/>
        <v/>
      </c>
      <c r="M212" s="5"/>
      <c r="N212" s="70" t="str">
        <f t="shared" si="3"/>
        <v>0</v>
      </c>
      <c r="O212" s="70" t="str">
        <f t="shared" si="4"/>
        <v>2</v>
      </c>
      <c r="P212" s="71" t="str">
        <f t="shared" si="11"/>
        <v>157</v>
      </c>
      <c r="Q212" s="72" t="str">
        <f t="shared" si="12"/>
        <v>1.58%</v>
      </c>
      <c r="R212" s="70"/>
      <c r="S212" s="73" t="str">
        <f t="shared" si="5"/>
        <v>  5,000,000.00р. </v>
      </c>
      <c r="T212" s="71" t="str">
        <f t="shared" si="6"/>
        <v>360</v>
      </c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</row>
    <row r="213" ht="12.75" customHeight="1">
      <c r="A213" s="61" t="str">
        <f t="shared" si="7"/>
        <v>205</v>
      </c>
      <c r="B213" s="74" t="str">
        <f t="shared" si="8"/>
        <v>4,584,853.67р.</v>
      </c>
      <c r="C213" s="74" t="str">
        <f t="shared" si="1"/>
        <v>72,593.52р.</v>
      </c>
      <c r="D213" s="74" t="str">
        <f t="shared" si="9"/>
        <v>6,851.11р.</v>
      </c>
      <c r="E213" s="63" t="str">
        <f t="shared" si="10"/>
        <v>79,444.62р.</v>
      </c>
      <c r="F213" s="64"/>
      <c r="G213" s="65"/>
      <c r="H213" s="66"/>
      <c r="I213" s="67"/>
      <c r="J213" s="76"/>
      <c r="K213" s="68"/>
      <c r="L213" s="69" t="str">
        <f t="shared" si="2"/>
        <v/>
      </c>
      <c r="M213" s="5"/>
      <c r="N213" s="70" t="str">
        <f t="shared" si="3"/>
        <v>0</v>
      </c>
      <c r="O213" s="70" t="str">
        <f t="shared" si="4"/>
        <v>2</v>
      </c>
      <c r="P213" s="71" t="str">
        <f t="shared" si="11"/>
        <v>156</v>
      </c>
      <c r="Q213" s="72" t="str">
        <f t="shared" si="12"/>
        <v>1.58%</v>
      </c>
      <c r="R213" s="70"/>
      <c r="S213" s="73" t="str">
        <f t="shared" si="5"/>
        <v>  5,000,000.00р. </v>
      </c>
      <c r="T213" s="71" t="str">
        <f t="shared" si="6"/>
        <v>360</v>
      </c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</row>
    <row r="214" ht="12.75" customHeight="1">
      <c r="A214" s="61" t="str">
        <f t="shared" si="7"/>
        <v>206</v>
      </c>
      <c r="B214" s="74" t="str">
        <f t="shared" si="8"/>
        <v>4,578,002.56р.</v>
      </c>
      <c r="C214" s="74" t="str">
        <f t="shared" si="1"/>
        <v>72,485.04р.</v>
      </c>
      <c r="D214" s="74" t="str">
        <f t="shared" si="9"/>
        <v>6,959.58р.</v>
      </c>
      <c r="E214" s="63" t="str">
        <f t="shared" si="10"/>
        <v>79,444.62р.</v>
      </c>
      <c r="F214" s="64"/>
      <c r="G214" s="65"/>
      <c r="H214" s="66"/>
      <c r="I214" s="67"/>
      <c r="J214" s="76"/>
      <c r="K214" s="68"/>
      <c r="L214" s="69" t="str">
        <f t="shared" si="2"/>
        <v/>
      </c>
      <c r="M214" s="5"/>
      <c r="N214" s="70" t="str">
        <f t="shared" si="3"/>
        <v>0</v>
      </c>
      <c r="O214" s="70" t="str">
        <f t="shared" si="4"/>
        <v>2</v>
      </c>
      <c r="P214" s="71" t="str">
        <f t="shared" si="11"/>
        <v>155</v>
      </c>
      <c r="Q214" s="72" t="str">
        <f t="shared" si="12"/>
        <v>1.58%</v>
      </c>
      <c r="R214" s="70"/>
      <c r="S214" s="73" t="str">
        <f t="shared" si="5"/>
        <v>  5,000,000.00р. </v>
      </c>
      <c r="T214" s="71" t="str">
        <f t="shared" si="6"/>
        <v>360</v>
      </c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</row>
    <row r="215" ht="12.75" customHeight="1">
      <c r="A215" s="61" t="str">
        <f t="shared" si="7"/>
        <v>207</v>
      </c>
      <c r="B215" s="74" t="str">
        <f t="shared" si="8"/>
        <v>4,571,042.98р.</v>
      </c>
      <c r="C215" s="74" t="str">
        <f t="shared" si="1"/>
        <v>72,374.85р.</v>
      </c>
      <c r="D215" s="74" t="str">
        <f t="shared" si="9"/>
        <v>7,069.78р.</v>
      </c>
      <c r="E215" s="63" t="str">
        <f t="shared" si="10"/>
        <v>79,444.62р.</v>
      </c>
      <c r="F215" s="64"/>
      <c r="G215" s="65"/>
      <c r="H215" s="66"/>
      <c r="I215" s="67"/>
      <c r="J215" s="76"/>
      <c r="K215" s="68"/>
      <c r="L215" s="69" t="str">
        <f t="shared" si="2"/>
        <v/>
      </c>
      <c r="M215" s="5"/>
      <c r="N215" s="70" t="str">
        <f t="shared" si="3"/>
        <v>0</v>
      </c>
      <c r="O215" s="70" t="str">
        <f t="shared" si="4"/>
        <v>2</v>
      </c>
      <c r="P215" s="71" t="str">
        <f t="shared" si="11"/>
        <v>154</v>
      </c>
      <c r="Q215" s="72" t="str">
        <f t="shared" si="12"/>
        <v>1.58%</v>
      </c>
      <c r="R215" s="70"/>
      <c r="S215" s="73" t="str">
        <f t="shared" si="5"/>
        <v>  5,000,000.00р. </v>
      </c>
      <c r="T215" s="71" t="str">
        <f t="shared" si="6"/>
        <v>360</v>
      </c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</row>
    <row r="216" ht="12.75" customHeight="1">
      <c r="A216" s="61" t="str">
        <f t="shared" si="7"/>
        <v>208</v>
      </c>
      <c r="B216" s="74" t="str">
        <f t="shared" si="8"/>
        <v>4,563,973.20р.</v>
      </c>
      <c r="C216" s="74" t="str">
        <f t="shared" si="1"/>
        <v>72,262.91р.</v>
      </c>
      <c r="D216" s="74" t="str">
        <f t="shared" si="9"/>
        <v>7,181.72р.</v>
      </c>
      <c r="E216" s="63" t="str">
        <f t="shared" si="10"/>
        <v>79,444.62р.</v>
      </c>
      <c r="F216" s="64"/>
      <c r="G216" s="65"/>
      <c r="H216" s="66"/>
      <c r="I216" s="67"/>
      <c r="J216" s="76"/>
      <c r="K216" s="68"/>
      <c r="L216" s="69" t="str">
        <f t="shared" si="2"/>
        <v/>
      </c>
      <c r="M216" s="5"/>
      <c r="N216" s="70" t="str">
        <f t="shared" si="3"/>
        <v>0</v>
      </c>
      <c r="O216" s="70" t="str">
        <f t="shared" si="4"/>
        <v>2</v>
      </c>
      <c r="P216" s="71" t="str">
        <f t="shared" si="11"/>
        <v>153</v>
      </c>
      <c r="Q216" s="72" t="str">
        <f t="shared" si="12"/>
        <v>1.58%</v>
      </c>
      <c r="R216" s="70"/>
      <c r="S216" s="73" t="str">
        <f t="shared" si="5"/>
        <v>  5,000,000.00р. </v>
      </c>
      <c r="T216" s="71" t="str">
        <f t="shared" si="6"/>
        <v>360</v>
      </c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</row>
    <row r="217" ht="12.75" customHeight="1">
      <c r="A217" s="61" t="str">
        <f t="shared" si="7"/>
        <v>209</v>
      </c>
      <c r="B217" s="74" t="str">
        <f t="shared" si="8"/>
        <v>4,556,791.48р.</v>
      </c>
      <c r="C217" s="74" t="str">
        <f t="shared" si="1"/>
        <v>72,149.20р.</v>
      </c>
      <c r="D217" s="74" t="str">
        <f t="shared" si="9"/>
        <v>7,295.43р.</v>
      </c>
      <c r="E217" s="63" t="str">
        <f t="shared" si="10"/>
        <v>79,444.62р.</v>
      </c>
      <c r="F217" s="64"/>
      <c r="G217" s="65"/>
      <c r="H217" s="66"/>
      <c r="I217" s="67"/>
      <c r="J217" s="76"/>
      <c r="K217" s="68"/>
      <c r="L217" s="69" t="str">
        <f t="shared" si="2"/>
        <v/>
      </c>
      <c r="M217" s="5"/>
      <c r="N217" s="70" t="str">
        <f t="shared" si="3"/>
        <v>0</v>
      </c>
      <c r="O217" s="70" t="str">
        <f t="shared" si="4"/>
        <v>2</v>
      </c>
      <c r="P217" s="71" t="str">
        <f t="shared" si="11"/>
        <v>152</v>
      </c>
      <c r="Q217" s="72" t="str">
        <f t="shared" si="12"/>
        <v>1.58%</v>
      </c>
      <c r="R217" s="70"/>
      <c r="S217" s="73" t="str">
        <f t="shared" si="5"/>
        <v>  5,000,000.00р. </v>
      </c>
      <c r="T217" s="71" t="str">
        <f t="shared" si="6"/>
        <v>360</v>
      </c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</row>
    <row r="218" ht="12.75" customHeight="1">
      <c r="A218" s="61" t="str">
        <f t="shared" si="7"/>
        <v>210</v>
      </c>
      <c r="B218" s="74" t="str">
        <f t="shared" si="8"/>
        <v>4,549,496.06р.</v>
      </c>
      <c r="C218" s="74" t="str">
        <f t="shared" si="1"/>
        <v>72,033.69р.</v>
      </c>
      <c r="D218" s="74" t="str">
        <f t="shared" si="9"/>
        <v>7,410.94р.</v>
      </c>
      <c r="E218" s="63" t="str">
        <f t="shared" si="10"/>
        <v>79,444.62р.</v>
      </c>
      <c r="F218" s="64"/>
      <c r="G218" s="65"/>
      <c r="H218" s="66"/>
      <c r="I218" s="67"/>
      <c r="J218" s="76"/>
      <c r="K218" s="68"/>
      <c r="L218" s="69" t="str">
        <f t="shared" si="2"/>
        <v/>
      </c>
      <c r="M218" s="5"/>
      <c r="N218" s="70" t="str">
        <f t="shared" si="3"/>
        <v>0</v>
      </c>
      <c r="O218" s="70" t="str">
        <f t="shared" si="4"/>
        <v>2</v>
      </c>
      <c r="P218" s="71" t="str">
        <f t="shared" si="11"/>
        <v>151</v>
      </c>
      <c r="Q218" s="72" t="str">
        <f t="shared" si="12"/>
        <v>1.58%</v>
      </c>
      <c r="R218" s="70"/>
      <c r="S218" s="73" t="str">
        <f t="shared" si="5"/>
        <v>  5,000,000.00р. </v>
      </c>
      <c r="T218" s="71" t="str">
        <f t="shared" si="6"/>
        <v>360</v>
      </c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</row>
    <row r="219" ht="12.75" customHeight="1">
      <c r="A219" s="61" t="str">
        <f t="shared" si="7"/>
        <v>211</v>
      </c>
      <c r="B219" s="74" t="str">
        <f t="shared" si="8"/>
        <v>4,542,085.12р.</v>
      </c>
      <c r="C219" s="74" t="str">
        <f t="shared" si="1"/>
        <v>71,916.35р.</v>
      </c>
      <c r="D219" s="74" t="str">
        <f t="shared" si="9"/>
        <v>7,528.28р.</v>
      </c>
      <c r="E219" s="63" t="str">
        <f t="shared" si="10"/>
        <v>79,444.62р.</v>
      </c>
      <c r="F219" s="64"/>
      <c r="G219" s="65"/>
      <c r="H219" s="66"/>
      <c r="I219" s="67"/>
      <c r="J219" s="76"/>
      <c r="K219" s="68"/>
      <c r="L219" s="69" t="str">
        <f t="shared" si="2"/>
        <v/>
      </c>
      <c r="M219" s="5"/>
      <c r="N219" s="70" t="str">
        <f t="shared" si="3"/>
        <v>0</v>
      </c>
      <c r="O219" s="70" t="str">
        <f t="shared" si="4"/>
        <v>2</v>
      </c>
      <c r="P219" s="71" t="str">
        <f t="shared" si="11"/>
        <v>150</v>
      </c>
      <c r="Q219" s="72" t="str">
        <f t="shared" si="12"/>
        <v>1.58%</v>
      </c>
      <c r="R219" s="70"/>
      <c r="S219" s="73" t="str">
        <f t="shared" si="5"/>
        <v>  5,000,000.00р. </v>
      </c>
      <c r="T219" s="71" t="str">
        <f t="shared" si="6"/>
        <v>360</v>
      </c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</row>
    <row r="220" ht="12.75" customHeight="1">
      <c r="A220" s="61" t="str">
        <f t="shared" si="7"/>
        <v>212</v>
      </c>
      <c r="B220" s="74" t="str">
        <f t="shared" si="8"/>
        <v>4,534,556.84р.</v>
      </c>
      <c r="C220" s="74" t="str">
        <f t="shared" si="1"/>
        <v>71,797.15р.</v>
      </c>
      <c r="D220" s="74" t="str">
        <f t="shared" si="9"/>
        <v>7,647.47р.</v>
      </c>
      <c r="E220" s="63" t="str">
        <f t="shared" si="10"/>
        <v>79,444.62р.</v>
      </c>
      <c r="F220" s="64"/>
      <c r="G220" s="65"/>
      <c r="H220" s="66"/>
      <c r="I220" s="67"/>
      <c r="J220" s="76"/>
      <c r="K220" s="68"/>
      <c r="L220" s="69" t="str">
        <f t="shared" si="2"/>
        <v/>
      </c>
      <c r="M220" s="5"/>
      <c r="N220" s="70" t="str">
        <f t="shared" si="3"/>
        <v>0</v>
      </c>
      <c r="O220" s="70" t="str">
        <f t="shared" si="4"/>
        <v>2</v>
      </c>
      <c r="P220" s="71" t="str">
        <f t="shared" si="11"/>
        <v>149</v>
      </c>
      <c r="Q220" s="72" t="str">
        <f t="shared" si="12"/>
        <v>1.58%</v>
      </c>
      <c r="R220" s="70"/>
      <c r="S220" s="73" t="str">
        <f t="shared" si="5"/>
        <v>  5,000,000.00р. </v>
      </c>
      <c r="T220" s="71" t="str">
        <f t="shared" si="6"/>
        <v>360</v>
      </c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</row>
    <row r="221" ht="12.75" customHeight="1">
      <c r="A221" s="61" t="str">
        <f t="shared" si="7"/>
        <v>213</v>
      </c>
      <c r="B221" s="74" t="str">
        <f t="shared" si="8"/>
        <v>4,526,909.37р.</v>
      </c>
      <c r="C221" s="74" t="str">
        <f t="shared" si="1"/>
        <v>71,676.07р.</v>
      </c>
      <c r="D221" s="74" t="str">
        <f t="shared" si="9"/>
        <v>7,768.56р.</v>
      </c>
      <c r="E221" s="63" t="str">
        <f t="shared" si="10"/>
        <v>79,444.62р.</v>
      </c>
      <c r="F221" s="64"/>
      <c r="G221" s="65"/>
      <c r="H221" s="66"/>
      <c r="I221" s="67"/>
      <c r="J221" s="76"/>
      <c r="K221" s="68"/>
      <c r="L221" s="69" t="str">
        <f t="shared" si="2"/>
        <v/>
      </c>
      <c r="M221" s="5"/>
      <c r="N221" s="70" t="str">
        <f t="shared" si="3"/>
        <v>0</v>
      </c>
      <c r="O221" s="70" t="str">
        <f t="shared" si="4"/>
        <v>2</v>
      </c>
      <c r="P221" s="71" t="str">
        <f t="shared" si="11"/>
        <v>148</v>
      </c>
      <c r="Q221" s="72" t="str">
        <f t="shared" si="12"/>
        <v>1.58%</v>
      </c>
      <c r="R221" s="70"/>
      <c r="S221" s="73" t="str">
        <f t="shared" si="5"/>
        <v>  5,000,000.00р. </v>
      </c>
      <c r="T221" s="71" t="str">
        <f t="shared" si="6"/>
        <v>360</v>
      </c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</row>
    <row r="222" ht="12.75" customHeight="1">
      <c r="A222" s="61" t="str">
        <f t="shared" si="7"/>
        <v>214</v>
      </c>
      <c r="B222" s="74" t="str">
        <f t="shared" si="8"/>
        <v>4,519,140.81р.</v>
      </c>
      <c r="C222" s="74" t="str">
        <f t="shared" si="1"/>
        <v>71,553.06р.</v>
      </c>
      <c r="D222" s="74" t="str">
        <f t="shared" si="9"/>
        <v>7,891.56р.</v>
      </c>
      <c r="E222" s="63" t="str">
        <f t="shared" si="10"/>
        <v>79,444.62р.</v>
      </c>
      <c r="F222" s="64"/>
      <c r="G222" s="65"/>
      <c r="H222" s="66"/>
      <c r="I222" s="67"/>
      <c r="J222" s="76"/>
      <c r="K222" s="68"/>
      <c r="L222" s="69" t="str">
        <f t="shared" si="2"/>
        <v/>
      </c>
      <c r="M222" s="5"/>
      <c r="N222" s="70" t="str">
        <f t="shared" si="3"/>
        <v>0</v>
      </c>
      <c r="O222" s="70" t="str">
        <f t="shared" si="4"/>
        <v>2</v>
      </c>
      <c r="P222" s="71" t="str">
        <f t="shared" si="11"/>
        <v>147</v>
      </c>
      <c r="Q222" s="72" t="str">
        <f t="shared" si="12"/>
        <v>1.58%</v>
      </c>
      <c r="R222" s="70"/>
      <c r="S222" s="73" t="str">
        <f t="shared" si="5"/>
        <v>  5,000,000.00р. </v>
      </c>
      <c r="T222" s="71" t="str">
        <f t="shared" si="6"/>
        <v>360</v>
      </c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</row>
    <row r="223" ht="12.75" customHeight="1">
      <c r="A223" s="61" t="str">
        <f t="shared" si="7"/>
        <v>215</v>
      </c>
      <c r="B223" s="74" t="str">
        <f t="shared" si="8"/>
        <v>4,511,249.25р.</v>
      </c>
      <c r="C223" s="74" t="str">
        <f t="shared" si="1"/>
        <v>71,428.11р.</v>
      </c>
      <c r="D223" s="74" t="str">
        <f t="shared" si="9"/>
        <v>8,016.51р.</v>
      </c>
      <c r="E223" s="63" t="str">
        <f t="shared" si="10"/>
        <v>79,444.62р.</v>
      </c>
      <c r="F223" s="64"/>
      <c r="G223" s="65"/>
      <c r="H223" s="66"/>
      <c r="I223" s="67"/>
      <c r="J223" s="76"/>
      <c r="K223" s="68"/>
      <c r="L223" s="69" t="str">
        <f t="shared" si="2"/>
        <v/>
      </c>
      <c r="M223" s="5"/>
      <c r="N223" s="70" t="str">
        <f t="shared" si="3"/>
        <v>0</v>
      </c>
      <c r="O223" s="70" t="str">
        <f t="shared" si="4"/>
        <v>2</v>
      </c>
      <c r="P223" s="71" t="str">
        <f t="shared" si="11"/>
        <v>146</v>
      </c>
      <c r="Q223" s="72" t="str">
        <f t="shared" si="12"/>
        <v>1.58%</v>
      </c>
      <c r="R223" s="70"/>
      <c r="S223" s="73" t="str">
        <f t="shared" si="5"/>
        <v>  5,000,000.00р. </v>
      </c>
      <c r="T223" s="71" t="str">
        <f t="shared" si="6"/>
        <v>360</v>
      </c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</row>
    <row r="224" ht="12.75" customHeight="1">
      <c r="A224" s="61" t="str">
        <f t="shared" si="7"/>
        <v>216</v>
      </c>
      <c r="B224" s="74" t="str">
        <f t="shared" si="8"/>
        <v>4,503,232.74р.</v>
      </c>
      <c r="C224" s="74" t="str">
        <f t="shared" si="1"/>
        <v>71,301.19р.</v>
      </c>
      <c r="D224" s="74" t="str">
        <f t="shared" si="9"/>
        <v>8,143.44р.</v>
      </c>
      <c r="E224" s="63" t="str">
        <f t="shared" si="10"/>
        <v>79,444.62р.</v>
      </c>
      <c r="F224" s="64"/>
      <c r="G224" s="65"/>
      <c r="H224" s="66"/>
      <c r="I224" s="67"/>
      <c r="J224" s="76"/>
      <c r="K224" s="68"/>
      <c r="L224" s="69" t="str">
        <f t="shared" si="2"/>
        <v/>
      </c>
      <c r="M224" s="5"/>
      <c r="N224" s="70" t="str">
        <f t="shared" si="3"/>
        <v>0</v>
      </c>
      <c r="O224" s="70" t="str">
        <f t="shared" si="4"/>
        <v>2</v>
      </c>
      <c r="P224" s="71" t="str">
        <f t="shared" si="11"/>
        <v>145</v>
      </c>
      <c r="Q224" s="72" t="str">
        <f t="shared" si="12"/>
        <v>1.58%</v>
      </c>
      <c r="R224" s="70"/>
      <c r="S224" s="73" t="str">
        <f t="shared" si="5"/>
        <v>  5,000,000.00р. </v>
      </c>
      <c r="T224" s="71" t="str">
        <f t="shared" si="6"/>
        <v>360</v>
      </c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</row>
    <row r="225" ht="12.75" customHeight="1">
      <c r="A225" s="61" t="str">
        <f t="shared" si="7"/>
        <v>217</v>
      </c>
      <c r="B225" s="74" t="str">
        <f t="shared" si="8"/>
        <v>4,495,089.30р.</v>
      </c>
      <c r="C225" s="74" t="str">
        <f t="shared" si="1"/>
        <v>71,172.25р.</v>
      </c>
      <c r="D225" s="74" t="str">
        <f t="shared" si="9"/>
        <v>8,272.38р.</v>
      </c>
      <c r="E225" s="63" t="str">
        <f t="shared" si="10"/>
        <v>79,444.62р.</v>
      </c>
      <c r="F225" s="64"/>
      <c r="G225" s="65"/>
      <c r="H225" s="66"/>
      <c r="I225" s="67"/>
      <c r="J225" s="76"/>
      <c r="K225" s="68"/>
      <c r="L225" s="69" t="str">
        <f t="shared" si="2"/>
        <v/>
      </c>
      <c r="M225" s="5"/>
      <c r="N225" s="70" t="str">
        <f t="shared" si="3"/>
        <v>0</v>
      </c>
      <c r="O225" s="70" t="str">
        <f t="shared" si="4"/>
        <v>2</v>
      </c>
      <c r="P225" s="71" t="str">
        <f t="shared" si="11"/>
        <v>144</v>
      </c>
      <c r="Q225" s="72" t="str">
        <f t="shared" si="12"/>
        <v>1.58%</v>
      </c>
      <c r="R225" s="70"/>
      <c r="S225" s="73" t="str">
        <f t="shared" si="5"/>
        <v>  5,000,000.00р. </v>
      </c>
      <c r="T225" s="71" t="str">
        <f t="shared" si="6"/>
        <v>360</v>
      </c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</row>
    <row r="226" ht="12.75" customHeight="1">
      <c r="A226" s="61" t="str">
        <f t="shared" si="7"/>
        <v>218</v>
      </c>
      <c r="B226" s="74" t="str">
        <f t="shared" si="8"/>
        <v>4,486,816.92р.</v>
      </c>
      <c r="C226" s="74" t="str">
        <f t="shared" si="1"/>
        <v>71,041.27р.</v>
      </c>
      <c r="D226" s="74" t="str">
        <f t="shared" si="9"/>
        <v>8,403.36р.</v>
      </c>
      <c r="E226" s="63" t="str">
        <f t="shared" si="10"/>
        <v>79,444.62р.</v>
      </c>
      <c r="F226" s="64"/>
      <c r="G226" s="65"/>
      <c r="H226" s="66"/>
      <c r="I226" s="67"/>
      <c r="J226" s="76"/>
      <c r="K226" s="68"/>
      <c r="L226" s="69" t="str">
        <f t="shared" si="2"/>
        <v/>
      </c>
      <c r="M226" s="5"/>
      <c r="N226" s="70" t="str">
        <f t="shared" si="3"/>
        <v>0</v>
      </c>
      <c r="O226" s="70" t="str">
        <f t="shared" si="4"/>
        <v>2</v>
      </c>
      <c r="P226" s="71" t="str">
        <f t="shared" si="11"/>
        <v>143</v>
      </c>
      <c r="Q226" s="72" t="str">
        <f t="shared" si="12"/>
        <v>1.58%</v>
      </c>
      <c r="R226" s="70"/>
      <c r="S226" s="73" t="str">
        <f t="shared" si="5"/>
        <v>  5,000,000.00р. </v>
      </c>
      <c r="T226" s="71" t="str">
        <f t="shared" si="6"/>
        <v>360</v>
      </c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</row>
    <row r="227" ht="12.75" customHeight="1">
      <c r="A227" s="61" t="str">
        <f t="shared" si="7"/>
        <v>219</v>
      </c>
      <c r="B227" s="74" t="str">
        <f t="shared" si="8"/>
        <v>4,478,413.56р.</v>
      </c>
      <c r="C227" s="74" t="str">
        <f t="shared" si="1"/>
        <v>70,908.21р.</v>
      </c>
      <c r="D227" s="74" t="str">
        <f t="shared" si="9"/>
        <v>8,536.41р.</v>
      </c>
      <c r="E227" s="63" t="str">
        <f t="shared" si="10"/>
        <v>79,444.62р.</v>
      </c>
      <c r="F227" s="64"/>
      <c r="G227" s="65"/>
      <c r="H227" s="66"/>
      <c r="I227" s="67"/>
      <c r="J227" s="76"/>
      <c r="K227" s="68"/>
      <c r="L227" s="69" t="str">
        <f t="shared" si="2"/>
        <v/>
      </c>
      <c r="M227" s="5"/>
      <c r="N227" s="70" t="str">
        <f t="shared" si="3"/>
        <v>0</v>
      </c>
      <c r="O227" s="70" t="str">
        <f t="shared" si="4"/>
        <v>2</v>
      </c>
      <c r="P227" s="71" t="str">
        <f t="shared" si="11"/>
        <v>142</v>
      </c>
      <c r="Q227" s="72" t="str">
        <f t="shared" si="12"/>
        <v>1.58%</v>
      </c>
      <c r="R227" s="70"/>
      <c r="S227" s="73" t="str">
        <f t="shared" si="5"/>
        <v>  5,000,000.00р. </v>
      </c>
      <c r="T227" s="71" t="str">
        <f t="shared" si="6"/>
        <v>360</v>
      </c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</row>
    <row r="228" ht="12.75" customHeight="1">
      <c r="A228" s="61" t="str">
        <f t="shared" si="7"/>
        <v>220</v>
      </c>
      <c r="B228" s="74" t="str">
        <f t="shared" si="8"/>
        <v>4,469,877.15р.</v>
      </c>
      <c r="C228" s="74" t="str">
        <f t="shared" si="1"/>
        <v>70,773.05р.</v>
      </c>
      <c r="D228" s="74" t="str">
        <f t="shared" si="9"/>
        <v>8,671.57р.</v>
      </c>
      <c r="E228" s="63" t="str">
        <f t="shared" si="10"/>
        <v>79,444.62р.</v>
      </c>
      <c r="F228" s="64"/>
      <c r="G228" s="65"/>
      <c r="H228" s="66"/>
      <c r="I228" s="67"/>
      <c r="J228" s="76"/>
      <c r="K228" s="68"/>
      <c r="L228" s="69" t="str">
        <f t="shared" si="2"/>
        <v/>
      </c>
      <c r="M228" s="5"/>
      <c r="N228" s="70" t="str">
        <f t="shared" si="3"/>
        <v>0</v>
      </c>
      <c r="O228" s="70" t="str">
        <f t="shared" si="4"/>
        <v>2</v>
      </c>
      <c r="P228" s="71" t="str">
        <f t="shared" si="11"/>
        <v>141</v>
      </c>
      <c r="Q228" s="72" t="str">
        <f t="shared" si="12"/>
        <v>1.58%</v>
      </c>
      <c r="R228" s="70"/>
      <c r="S228" s="73" t="str">
        <f t="shared" si="5"/>
        <v>  5,000,000.00р. </v>
      </c>
      <c r="T228" s="71" t="str">
        <f t="shared" si="6"/>
        <v>360</v>
      </c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</row>
    <row r="229" ht="12.75" customHeight="1">
      <c r="A229" s="61" t="str">
        <f t="shared" si="7"/>
        <v>221</v>
      </c>
      <c r="B229" s="74" t="str">
        <f t="shared" si="8"/>
        <v>4,461,205.58р.</v>
      </c>
      <c r="C229" s="74" t="str">
        <f t="shared" si="1"/>
        <v>70,635.76р.</v>
      </c>
      <c r="D229" s="74" t="str">
        <f t="shared" si="9"/>
        <v>8,808.87р.</v>
      </c>
      <c r="E229" s="63" t="str">
        <f t="shared" si="10"/>
        <v>79,444.62р.</v>
      </c>
      <c r="F229" s="64"/>
      <c r="G229" s="65"/>
      <c r="H229" s="66"/>
      <c r="I229" s="67"/>
      <c r="J229" s="76"/>
      <c r="K229" s="68"/>
      <c r="L229" s="69" t="str">
        <f t="shared" si="2"/>
        <v/>
      </c>
      <c r="M229" s="5"/>
      <c r="N229" s="70" t="str">
        <f t="shared" si="3"/>
        <v>0</v>
      </c>
      <c r="O229" s="70" t="str">
        <f t="shared" si="4"/>
        <v>2</v>
      </c>
      <c r="P229" s="71" t="str">
        <f t="shared" si="11"/>
        <v>140</v>
      </c>
      <c r="Q229" s="72" t="str">
        <f t="shared" si="12"/>
        <v>1.58%</v>
      </c>
      <c r="R229" s="70"/>
      <c r="S229" s="73" t="str">
        <f t="shared" si="5"/>
        <v>  5,000,000.00р. </v>
      </c>
      <c r="T229" s="71" t="str">
        <f t="shared" si="6"/>
        <v>360</v>
      </c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</row>
    <row r="230" ht="12.75" customHeight="1">
      <c r="A230" s="61" t="str">
        <f t="shared" si="7"/>
        <v>222</v>
      </c>
      <c r="B230" s="74" t="str">
        <f t="shared" si="8"/>
        <v>4,452,396.71р.</v>
      </c>
      <c r="C230" s="74" t="str">
        <f t="shared" si="1"/>
        <v>70,496.28р.</v>
      </c>
      <c r="D230" s="74" t="str">
        <f t="shared" si="9"/>
        <v>8,948.34р.</v>
      </c>
      <c r="E230" s="63" t="str">
        <f t="shared" si="10"/>
        <v>79,444.62р.</v>
      </c>
      <c r="F230" s="64"/>
      <c r="G230" s="65"/>
      <c r="H230" s="66"/>
      <c r="I230" s="67"/>
      <c r="J230" s="76"/>
      <c r="K230" s="68"/>
      <c r="L230" s="69" t="str">
        <f t="shared" si="2"/>
        <v/>
      </c>
      <c r="M230" s="5"/>
      <c r="N230" s="70" t="str">
        <f t="shared" si="3"/>
        <v>0</v>
      </c>
      <c r="O230" s="70" t="str">
        <f t="shared" si="4"/>
        <v>2</v>
      </c>
      <c r="P230" s="71" t="str">
        <f t="shared" si="11"/>
        <v>139</v>
      </c>
      <c r="Q230" s="72" t="str">
        <f t="shared" si="12"/>
        <v>1.58%</v>
      </c>
      <c r="R230" s="70"/>
      <c r="S230" s="73" t="str">
        <f t="shared" si="5"/>
        <v>  5,000,000.00р. </v>
      </c>
      <c r="T230" s="71" t="str">
        <f t="shared" si="6"/>
        <v>360</v>
      </c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</row>
    <row r="231" ht="12.75" customHeight="1">
      <c r="A231" s="61" t="str">
        <f t="shared" si="7"/>
        <v>223</v>
      </c>
      <c r="B231" s="74" t="str">
        <f t="shared" si="8"/>
        <v>4,443,448.37р.</v>
      </c>
      <c r="C231" s="74" t="str">
        <f t="shared" si="1"/>
        <v>70,354.60р.</v>
      </c>
      <c r="D231" s="74" t="str">
        <f t="shared" si="9"/>
        <v>9,090.03р.</v>
      </c>
      <c r="E231" s="63" t="str">
        <f t="shared" si="10"/>
        <v>79,444.62р.</v>
      </c>
      <c r="F231" s="64"/>
      <c r="G231" s="65"/>
      <c r="H231" s="66"/>
      <c r="I231" s="67"/>
      <c r="J231" s="76"/>
      <c r="K231" s="68"/>
      <c r="L231" s="69" t="str">
        <f t="shared" si="2"/>
        <v/>
      </c>
      <c r="M231" s="5"/>
      <c r="N231" s="70" t="str">
        <f t="shared" si="3"/>
        <v>0</v>
      </c>
      <c r="O231" s="70" t="str">
        <f t="shared" si="4"/>
        <v>2</v>
      </c>
      <c r="P231" s="71" t="str">
        <f t="shared" si="11"/>
        <v>138</v>
      </c>
      <c r="Q231" s="72" t="str">
        <f t="shared" si="12"/>
        <v>1.58%</v>
      </c>
      <c r="R231" s="70"/>
      <c r="S231" s="73" t="str">
        <f t="shared" si="5"/>
        <v>  5,000,000.00р. </v>
      </c>
      <c r="T231" s="71" t="str">
        <f t="shared" si="6"/>
        <v>360</v>
      </c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</row>
    <row r="232" ht="12.75" customHeight="1">
      <c r="A232" s="61" t="str">
        <f t="shared" si="7"/>
        <v>224</v>
      </c>
      <c r="B232" s="74" t="str">
        <f t="shared" si="8"/>
        <v>4,434,358.35р.</v>
      </c>
      <c r="C232" s="74" t="str">
        <f t="shared" si="1"/>
        <v>70,210.67р.</v>
      </c>
      <c r="D232" s="74" t="str">
        <f t="shared" si="9"/>
        <v>9,233.95р.</v>
      </c>
      <c r="E232" s="63" t="str">
        <f t="shared" si="10"/>
        <v>79,444.62р.</v>
      </c>
      <c r="F232" s="64"/>
      <c r="G232" s="65"/>
      <c r="H232" s="66"/>
      <c r="I232" s="67"/>
      <c r="J232" s="76"/>
      <c r="K232" s="68"/>
      <c r="L232" s="69" t="str">
        <f t="shared" si="2"/>
        <v/>
      </c>
      <c r="M232" s="5"/>
      <c r="N232" s="70" t="str">
        <f t="shared" si="3"/>
        <v>0</v>
      </c>
      <c r="O232" s="70" t="str">
        <f t="shared" si="4"/>
        <v>2</v>
      </c>
      <c r="P232" s="71" t="str">
        <f t="shared" si="11"/>
        <v>137</v>
      </c>
      <c r="Q232" s="72" t="str">
        <f t="shared" si="12"/>
        <v>1.58%</v>
      </c>
      <c r="R232" s="70"/>
      <c r="S232" s="73" t="str">
        <f t="shared" si="5"/>
        <v>  5,000,000.00р. </v>
      </c>
      <c r="T232" s="71" t="str">
        <f t="shared" si="6"/>
        <v>360</v>
      </c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</row>
    <row r="233" ht="12.75" customHeight="1">
      <c r="A233" s="61" t="str">
        <f t="shared" si="7"/>
        <v>225</v>
      </c>
      <c r="B233" s="74" t="str">
        <f t="shared" si="8"/>
        <v>4,425,124.39р.</v>
      </c>
      <c r="C233" s="74" t="str">
        <f t="shared" si="1"/>
        <v>70,064.47р.</v>
      </c>
      <c r="D233" s="74" t="str">
        <f t="shared" si="9"/>
        <v>9,380.16р.</v>
      </c>
      <c r="E233" s="63" t="str">
        <f t="shared" si="10"/>
        <v>79,444.62р.</v>
      </c>
      <c r="F233" s="64"/>
      <c r="G233" s="65"/>
      <c r="H233" s="66"/>
      <c r="I233" s="67"/>
      <c r="J233" s="76"/>
      <c r="K233" s="68"/>
      <c r="L233" s="69" t="str">
        <f t="shared" si="2"/>
        <v/>
      </c>
      <c r="M233" s="5"/>
      <c r="N233" s="70" t="str">
        <f t="shared" si="3"/>
        <v>0</v>
      </c>
      <c r="O233" s="70" t="str">
        <f t="shared" si="4"/>
        <v>2</v>
      </c>
      <c r="P233" s="71" t="str">
        <f t="shared" si="11"/>
        <v>136</v>
      </c>
      <c r="Q233" s="72" t="str">
        <f t="shared" si="12"/>
        <v>1.58%</v>
      </c>
      <c r="R233" s="70"/>
      <c r="S233" s="73" t="str">
        <f t="shared" si="5"/>
        <v>  5,000,000.00р. </v>
      </c>
      <c r="T233" s="71" t="str">
        <f t="shared" si="6"/>
        <v>360</v>
      </c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</row>
    <row r="234" ht="12.75" customHeight="1">
      <c r="A234" s="61" t="str">
        <f t="shared" si="7"/>
        <v>226</v>
      </c>
      <c r="B234" s="74" t="str">
        <f t="shared" si="8"/>
        <v>4,415,744.24р.</v>
      </c>
      <c r="C234" s="74" t="str">
        <f t="shared" si="1"/>
        <v>69,915.95р.</v>
      </c>
      <c r="D234" s="74" t="str">
        <f t="shared" si="9"/>
        <v>9,528.67р.</v>
      </c>
      <c r="E234" s="63" t="str">
        <f t="shared" si="10"/>
        <v>79,444.62р.</v>
      </c>
      <c r="F234" s="64"/>
      <c r="G234" s="65"/>
      <c r="H234" s="66"/>
      <c r="I234" s="67"/>
      <c r="J234" s="76"/>
      <c r="K234" s="68"/>
      <c r="L234" s="69" t="str">
        <f t="shared" si="2"/>
        <v/>
      </c>
      <c r="M234" s="5"/>
      <c r="N234" s="70" t="str">
        <f t="shared" si="3"/>
        <v>0</v>
      </c>
      <c r="O234" s="70" t="str">
        <f t="shared" si="4"/>
        <v>2</v>
      </c>
      <c r="P234" s="71" t="str">
        <f t="shared" si="11"/>
        <v>135</v>
      </c>
      <c r="Q234" s="72" t="str">
        <f t="shared" si="12"/>
        <v>1.58%</v>
      </c>
      <c r="R234" s="70"/>
      <c r="S234" s="73" t="str">
        <f t="shared" si="5"/>
        <v>  5,000,000.00р. </v>
      </c>
      <c r="T234" s="71" t="str">
        <f t="shared" si="6"/>
        <v>360</v>
      </c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</row>
    <row r="235" ht="12.75" customHeight="1">
      <c r="A235" s="61" t="str">
        <f t="shared" si="7"/>
        <v>227</v>
      </c>
      <c r="B235" s="74" t="str">
        <f t="shared" si="8"/>
        <v>4,406,215.57р.</v>
      </c>
      <c r="C235" s="74" t="str">
        <f t="shared" si="1"/>
        <v>69,765.08р.</v>
      </c>
      <c r="D235" s="74" t="str">
        <f t="shared" si="9"/>
        <v>9,679.54р.</v>
      </c>
      <c r="E235" s="63" t="str">
        <f t="shared" si="10"/>
        <v>79,444.62р.</v>
      </c>
      <c r="F235" s="64"/>
      <c r="G235" s="65"/>
      <c r="H235" s="66"/>
      <c r="I235" s="67"/>
      <c r="J235" s="76"/>
      <c r="K235" s="68"/>
      <c r="L235" s="69" t="str">
        <f t="shared" si="2"/>
        <v/>
      </c>
      <c r="M235" s="5"/>
      <c r="N235" s="70" t="str">
        <f t="shared" si="3"/>
        <v>0</v>
      </c>
      <c r="O235" s="70" t="str">
        <f t="shared" si="4"/>
        <v>2</v>
      </c>
      <c r="P235" s="71" t="str">
        <f t="shared" si="11"/>
        <v>134</v>
      </c>
      <c r="Q235" s="72" t="str">
        <f t="shared" si="12"/>
        <v>1.58%</v>
      </c>
      <c r="R235" s="70"/>
      <c r="S235" s="73" t="str">
        <f t="shared" si="5"/>
        <v>  5,000,000.00р. </v>
      </c>
      <c r="T235" s="71" t="str">
        <f t="shared" si="6"/>
        <v>360</v>
      </c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</row>
    <row r="236" ht="12.75" customHeight="1">
      <c r="A236" s="61" t="str">
        <f t="shared" si="7"/>
        <v>228</v>
      </c>
      <c r="B236" s="74" t="str">
        <f t="shared" si="8"/>
        <v>4,396,536.02р.</v>
      </c>
      <c r="C236" s="74" t="str">
        <f t="shared" si="1"/>
        <v>69,611.82р.</v>
      </c>
      <c r="D236" s="74" t="str">
        <f t="shared" si="9"/>
        <v>9,832.80р.</v>
      </c>
      <c r="E236" s="63" t="str">
        <f t="shared" si="10"/>
        <v>79,444.62р.</v>
      </c>
      <c r="F236" s="64"/>
      <c r="G236" s="65"/>
      <c r="H236" s="66"/>
      <c r="I236" s="67"/>
      <c r="J236" s="76"/>
      <c r="K236" s="68"/>
      <c r="L236" s="69" t="str">
        <f t="shared" si="2"/>
        <v/>
      </c>
      <c r="M236" s="5"/>
      <c r="N236" s="70" t="str">
        <f t="shared" si="3"/>
        <v>0</v>
      </c>
      <c r="O236" s="70" t="str">
        <f t="shared" si="4"/>
        <v>2</v>
      </c>
      <c r="P236" s="71" t="str">
        <f t="shared" si="11"/>
        <v>133</v>
      </c>
      <c r="Q236" s="72" t="str">
        <f t="shared" si="12"/>
        <v>1.58%</v>
      </c>
      <c r="R236" s="70"/>
      <c r="S236" s="73" t="str">
        <f t="shared" si="5"/>
        <v>  5,000,000.00р. </v>
      </c>
      <c r="T236" s="71" t="str">
        <f t="shared" si="6"/>
        <v>360</v>
      </c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</row>
    <row r="237" ht="12.75" customHeight="1">
      <c r="A237" s="61" t="str">
        <f t="shared" si="7"/>
        <v>229</v>
      </c>
      <c r="B237" s="74" t="str">
        <f t="shared" si="8"/>
        <v>4,386,703.22р.</v>
      </c>
      <c r="C237" s="74" t="str">
        <f t="shared" si="1"/>
        <v>69,456.13р.</v>
      </c>
      <c r="D237" s="74" t="str">
        <f t="shared" si="9"/>
        <v>9,988.49р.</v>
      </c>
      <c r="E237" s="63" t="str">
        <f t="shared" si="10"/>
        <v>79,444.62р.</v>
      </c>
      <c r="F237" s="64"/>
      <c r="G237" s="65"/>
      <c r="H237" s="66"/>
      <c r="I237" s="67"/>
      <c r="J237" s="76"/>
      <c r="K237" s="68"/>
      <c r="L237" s="69" t="str">
        <f t="shared" si="2"/>
        <v/>
      </c>
      <c r="M237" s="5"/>
      <c r="N237" s="70" t="str">
        <f t="shared" si="3"/>
        <v>0</v>
      </c>
      <c r="O237" s="70" t="str">
        <f t="shared" si="4"/>
        <v>2</v>
      </c>
      <c r="P237" s="71" t="str">
        <f t="shared" si="11"/>
        <v>132</v>
      </c>
      <c r="Q237" s="72" t="str">
        <f t="shared" si="12"/>
        <v>1.58%</v>
      </c>
      <c r="R237" s="70"/>
      <c r="S237" s="73" t="str">
        <f t="shared" si="5"/>
        <v>  5,000,000.00р. </v>
      </c>
      <c r="T237" s="71" t="str">
        <f t="shared" si="6"/>
        <v>360</v>
      </c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</row>
    <row r="238" ht="12.75" customHeight="1">
      <c r="A238" s="61" t="str">
        <f t="shared" si="7"/>
        <v>230</v>
      </c>
      <c r="B238" s="74" t="str">
        <f t="shared" si="8"/>
        <v>4,376,714.73р.</v>
      </c>
      <c r="C238" s="74" t="str">
        <f t="shared" si="1"/>
        <v>69,297.98р.</v>
      </c>
      <c r="D238" s="74" t="str">
        <f t="shared" si="9"/>
        <v>10,146.64р.</v>
      </c>
      <c r="E238" s="63" t="str">
        <f t="shared" si="10"/>
        <v>79,444.62р.</v>
      </c>
      <c r="F238" s="64"/>
      <c r="G238" s="65"/>
      <c r="H238" s="66"/>
      <c r="I238" s="67"/>
      <c r="J238" s="76"/>
      <c r="K238" s="68"/>
      <c r="L238" s="69" t="str">
        <f t="shared" si="2"/>
        <v/>
      </c>
      <c r="M238" s="5"/>
      <c r="N238" s="70" t="str">
        <f t="shared" si="3"/>
        <v>0</v>
      </c>
      <c r="O238" s="70" t="str">
        <f t="shared" si="4"/>
        <v>2</v>
      </c>
      <c r="P238" s="71" t="str">
        <f t="shared" si="11"/>
        <v>131</v>
      </c>
      <c r="Q238" s="72" t="str">
        <f t="shared" si="12"/>
        <v>1.58%</v>
      </c>
      <c r="R238" s="70"/>
      <c r="S238" s="73" t="str">
        <f t="shared" si="5"/>
        <v>  5,000,000.00р. </v>
      </c>
      <c r="T238" s="71" t="str">
        <f t="shared" si="6"/>
        <v>360</v>
      </c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</row>
    <row r="239" ht="12.75" customHeight="1">
      <c r="A239" s="61" t="str">
        <f t="shared" si="7"/>
        <v>231</v>
      </c>
      <c r="B239" s="74" t="str">
        <f t="shared" si="8"/>
        <v>4,366,568.08р.</v>
      </c>
      <c r="C239" s="74" t="str">
        <f t="shared" si="1"/>
        <v>69,137.33р.</v>
      </c>
      <c r="D239" s="74" t="str">
        <f t="shared" si="9"/>
        <v>10,307.30р.</v>
      </c>
      <c r="E239" s="63" t="str">
        <f t="shared" si="10"/>
        <v>79,444.62р.</v>
      </c>
      <c r="F239" s="64"/>
      <c r="G239" s="65"/>
      <c r="H239" s="66"/>
      <c r="I239" s="67"/>
      <c r="J239" s="76"/>
      <c r="K239" s="68"/>
      <c r="L239" s="69" t="str">
        <f t="shared" si="2"/>
        <v/>
      </c>
      <c r="M239" s="5"/>
      <c r="N239" s="70" t="str">
        <f t="shared" si="3"/>
        <v>0</v>
      </c>
      <c r="O239" s="70" t="str">
        <f t="shared" si="4"/>
        <v>2</v>
      </c>
      <c r="P239" s="71" t="str">
        <f t="shared" si="11"/>
        <v>130</v>
      </c>
      <c r="Q239" s="72" t="str">
        <f t="shared" si="12"/>
        <v>1.58%</v>
      </c>
      <c r="R239" s="70"/>
      <c r="S239" s="73" t="str">
        <f t="shared" si="5"/>
        <v>  5,000,000.00р. </v>
      </c>
      <c r="T239" s="71" t="str">
        <f t="shared" si="6"/>
        <v>360</v>
      </c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</row>
    <row r="240" ht="12.75" customHeight="1">
      <c r="A240" s="61" t="str">
        <f t="shared" si="7"/>
        <v>232</v>
      </c>
      <c r="B240" s="74" t="str">
        <f t="shared" si="8"/>
        <v>4,356,260.79р.</v>
      </c>
      <c r="C240" s="74" t="str">
        <f t="shared" si="1"/>
        <v>68,974.13р.</v>
      </c>
      <c r="D240" s="74" t="str">
        <f t="shared" si="9"/>
        <v>10,470.50р.</v>
      </c>
      <c r="E240" s="63" t="str">
        <f t="shared" si="10"/>
        <v>79,444.62р.</v>
      </c>
      <c r="F240" s="64"/>
      <c r="G240" s="65"/>
      <c r="H240" s="66"/>
      <c r="I240" s="67"/>
      <c r="J240" s="76"/>
      <c r="K240" s="68"/>
      <c r="L240" s="69" t="str">
        <f t="shared" si="2"/>
        <v/>
      </c>
      <c r="M240" s="5"/>
      <c r="N240" s="70" t="str">
        <f t="shared" si="3"/>
        <v>0</v>
      </c>
      <c r="O240" s="70" t="str">
        <f t="shared" si="4"/>
        <v>2</v>
      </c>
      <c r="P240" s="71" t="str">
        <f t="shared" si="11"/>
        <v>129</v>
      </c>
      <c r="Q240" s="72" t="str">
        <f t="shared" si="12"/>
        <v>1.58%</v>
      </c>
      <c r="R240" s="70"/>
      <c r="S240" s="73" t="str">
        <f t="shared" si="5"/>
        <v>  5,000,000.00р. </v>
      </c>
      <c r="T240" s="71" t="str">
        <f t="shared" si="6"/>
        <v>360</v>
      </c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</row>
    <row r="241" ht="12.75" customHeight="1">
      <c r="A241" s="61" t="str">
        <f t="shared" si="7"/>
        <v>233</v>
      </c>
      <c r="B241" s="74" t="str">
        <f t="shared" si="8"/>
        <v>4,345,790.29р.</v>
      </c>
      <c r="C241" s="74" t="str">
        <f t="shared" si="1"/>
        <v>68,808.35р.</v>
      </c>
      <c r="D241" s="74" t="str">
        <f t="shared" si="9"/>
        <v>10,636.28р.</v>
      </c>
      <c r="E241" s="63" t="str">
        <f t="shared" si="10"/>
        <v>79,444.62р.</v>
      </c>
      <c r="F241" s="64"/>
      <c r="G241" s="65"/>
      <c r="H241" s="66"/>
      <c r="I241" s="67"/>
      <c r="J241" s="76"/>
      <c r="K241" s="68"/>
      <c r="L241" s="69" t="str">
        <f t="shared" si="2"/>
        <v/>
      </c>
      <c r="M241" s="5"/>
      <c r="N241" s="70" t="str">
        <f t="shared" si="3"/>
        <v>0</v>
      </c>
      <c r="O241" s="70" t="str">
        <f t="shared" si="4"/>
        <v>2</v>
      </c>
      <c r="P241" s="71" t="str">
        <f t="shared" si="11"/>
        <v>128</v>
      </c>
      <c r="Q241" s="72" t="str">
        <f t="shared" si="12"/>
        <v>1.58%</v>
      </c>
      <c r="R241" s="70"/>
      <c r="S241" s="73" t="str">
        <f t="shared" si="5"/>
        <v>  5,000,000.00р. </v>
      </c>
      <c r="T241" s="71" t="str">
        <f t="shared" si="6"/>
        <v>360</v>
      </c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</row>
    <row r="242" ht="12.75" customHeight="1">
      <c r="A242" s="61" t="str">
        <f t="shared" si="7"/>
        <v>234</v>
      </c>
      <c r="B242" s="74" t="str">
        <f t="shared" si="8"/>
        <v>4,335,154.01р.</v>
      </c>
      <c r="C242" s="74" t="str">
        <f t="shared" si="1"/>
        <v>68,639.94р.</v>
      </c>
      <c r="D242" s="74" t="str">
        <f t="shared" si="9"/>
        <v>10,804.69р.</v>
      </c>
      <c r="E242" s="63" t="str">
        <f t="shared" si="10"/>
        <v>79,444.62р.</v>
      </c>
      <c r="F242" s="64"/>
      <c r="G242" s="65"/>
      <c r="H242" s="66"/>
      <c r="I242" s="67"/>
      <c r="J242" s="76"/>
      <c r="K242" s="68"/>
      <c r="L242" s="69" t="str">
        <f t="shared" si="2"/>
        <v/>
      </c>
      <c r="M242" s="5"/>
      <c r="N242" s="70" t="str">
        <f t="shared" si="3"/>
        <v>0</v>
      </c>
      <c r="O242" s="70" t="str">
        <f t="shared" si="4"/>
        <v>2</v>
      </c>
      <c r="P242" s="71" t="str">
        <f t="shared" si="11"/>
        <v>127</v>
      </c>
      <c r="Q242" s="72" t="str">
        <f t="shared" si="12"/>
        <v>1.58%</v>
      </c>
      <c r="R242" s="70"/>
      <c r="S242" s="73" t="str">
        <f t="shared" si="5"/>
        <v>  5,000,000.00р. </v>
      </c>
      <c r="T242" s="71" t="str">
        <f t="shared" si="6"/>
        <v>360</v>
      </c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</row>
    <row r="243" ht="12.75" customHeight="1">
      <c r="A243" s="61" t="str">
        <f t="shared" si="7"/>
        <v>235</v>
      </c>
      <c r="B243" s="74" t="str">
        <f t="shared" si="8"/>
        <v>4,324,349.33р.</v>
      </c>
      <c r="C243" s="74" t="str">
        <f t="shared" si="1"/>
        <v>68,468.86р.</v>
      </c>
      <c r="D243" s="74" t="str">
        <f t="shared" si="9"/>
        <v>10,975.76р.</v>
      </c>
      <c r="E243" s="63" t="str">
        <f t="shared" si="10"/>
        <v>79,444.62р.</v>
      </c>
      <c r="F243" s="64"/>
      <c r="G243" s="65"/>
      <c r="H243" s="66"/>
      <c r="I243" s="67"/>
      <c r="J243" s="76"/>
      <c r="K243" s="68"/>
      <c r="L243" s="69" t="str">
        <f t="shared" si="2"/>
        <v/>
      </c>
      <c r="M243" s="5"/>
      <c r="N243" s="70" t="str">
        <f t="shared" si="3"/>
        <v>0</v>
      </c>
      <c r="O243" s="70" t="str">
        <f t="shared" si="4"/>
        <v>2</v>
      </c>
      <c r="P243" s="71" t="str">
        <f t="shared" si="11"/>
        <v>126</v>
      </c>
      <c r="Q243" s="72" t="str">
        <f t="shared" si="12"/>
        <v>1.58%</v>
      </c>
      <c r="R243" s="70"/>
      <c r="S243" s="73" t="str">
        <f t="shared" si="5"/>
        <v>  5,000,000.00р. </v>
      </c>
      <c r="T243" s="71" t="str">
        <f t="shared" si="6"/>
        <v>360</v>
      </c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</row>
    <row r="244" ht="12.75" customHeight="1">
      <c r="A244" s="61" t="str">
        <f t="shared" si="7"/>
        <v>236</v>
      </c>
      <c r="B244" s="74" t="str">
        <f t="shared" si="8"/>
        <v>4,313,373.57р.</v>
      </c>
      <c r="C244" s="74" t="str">
        <f t="shared" si="1"/>
        <v>68,295.08р.</v>
      </c>
      <c r="D244" s="74" t="str">
        <f t="shared" si="9"/>
        <v>11,149.54р.</v>
      </c>
      <c r="E244" s="63" t="str">
        <f t="shared" si="10"/>
        <v>79,444.62р.</v>
      </c>
      <c r="F244" s="64"/>
      <c r="G244" s="65"/>
      <c r="H244" s="66"/>
      <c r="I244" s="67"/>
      <c r="J244" s="76"/>
      <c r="K244" s="68"/>
      <c r="L244" s="69" t="str">
        <f t="shared" si="2"/>
        <v/>
      </c>
      <c r="M244" s="5"/>
      <c r="N244" s="70" t="str">
        <f t="shared" si="3"/>
        <v>0</v>
      </c>
      <c r="O244" s="70" t="str">
        <f t="shared" si="4"/>
        <v>2</v>
      </c>
      <c r="P244" s="71" t="str">
        <f t="shared" si="11"/>
        <v>125</v>
      </c>
      <c r="Q244" s="72" t="str">
        <f t="shared" si="12"/>
        <v>1.58%</v>
      </c>
      <c r="R244" s="70"/>
      <c r="S244" s="73" t="str">
        <f t="shared" si="5"/>
        <v>  5,000,000.00р. </v>
      </c>
      <c r="T244" s="71" t="str">
        <f t="shared" si="6"/>
        <v>360</v>
      </c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</row>
    <row r="245" ht="12.75" customHeight="1">
      <c r="A245" s="61" t="str">
        <f t="shared" si="7"/>
        <v>237</v>
      </c>
      <c r="B245" s="74" t="str">
        <f t="shared" si="8"/>
        <v>4,302,224.02р.</v>
      </c>
      <c r="C245" s="74" t="str">
        <f t="shared" si="1"/>
        <v>68,118.55р.</v>
      </c>
      <c r="D245" s="74" t="str">
        <f t="shared" si="9"/>
        <v>11,326.08р.</v>
      </c>
      <c r="E245" s="63" t="str">
        <f t="shared" si="10"/>
        <v>79,444.62р.</v>
      </c>
      <c r="F245" s="64"/>
      <c r="G245" s="65"/>
      <c r="H245" s="66"/>
      <c r="I245" s="67"/>
      <c r="J245" s="76"/>
      <c r="K245" s="68"/>
      <c r="L245" s="69" t="str">
        <f t="shared" si="2"/>
        <v/>
      </c>
      <c r="M245" s="5"/>
      <c r="N245" s="70" t="str">
        <f t="shared" si="3"/>
        <v>0</v>
      </c>
      <c r="O245" s="70" t="str">
        <f t="shared" si="4"/>
        <v>2</v>
      </c>
      <c r="P245" s="71" t="str">
        <f t="shared" si="11"/>
        <v>124</v>
      </c>
      <c r="Q245" s="72" t="str">
        <f t="shared" si="12"/>
        <v>1.58%</v>
      </c>
      <c r="R245" s="70"/>
      <c r="S245" s="73" t="str">
        <f t="shared" si="5"/>
        <v>  5,000,000.00р. </v>
      </c>
      <c r="T245" s="71" t="str">
        <f t="shared" si="6"/>
        <v>360</v>
      </c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</row>
    <row r="246" ht="12.75" customHeight="1">
      <c r="A246" s="61" t="str">
        <f t="shared" si="7"/>
        <v>238</v>
      </c>
      <c r="B246" s="74" t="str">
        <f t="shared" si="8"/>
        <v>4,290,897.95р.</v>
      </c>
      <c r="C246" s="74" t="str">
        <f t="shared" si="1"/>
        <v>67,939.22р.</v>
      </c>
      <c r="D246" s="74" t="str">
        <f t="shared" si="9"/>
        <v>11,505.41р.</v>
      </c>
      <c r="E246" s="63" t="str">
        <f t="shared" si="10"/>
        <v>79,444.62р.</v>
      </c>
      <c r="F246" s="64"/>
      <c r="G246" s="65"/>
      <c r="H246" s="66"/>
      <c r="I246" s="67"/>
      <c r="J246" s="76"/>
      <c r="K246" s="68"/>
      <c r="L246" s="69" t="str">
        <f t="shared" si="2"/>
        <v/>
      </c>
      <c r="M246" s="5"/>
      <c r="N246" s="70" t="str">
        <f t="shared" si="3"/>
        <v>0</v>
      </c>
      <c r="O246" s="70" t="str">
        <f t="shared" si="4"/>
        <v>2</v>
      </c>
      <c r="P246" s="71" t="str">
        <f t="shared" si="11"/>
        <v>123</v>
      </c>
      <c r="Q246" s="72" t="str">
        <f t="shared" si="12"/>
        <v>1.58%</v>
      </c>
      <c r="R246" s="70"/>
      <c r="S246" s="73" t="str">
        <f t="shared" si="5"/>
        <v>  5,000,000.00р. </v>
      </c>
      <c r="T246" s="71" t="str">
        <f t="shared" si="6"/>
        <v>360</v>
      </c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</row>
    <row r="247" ht="12.75" customHeight="1">
      <c r="A247" s="61" t="str">
        <f t="shared" si="7"/>
        <v>239</v>
      </c>
      <c r="B247" s="74" t="str">
        <f t="shared" si="8"/>
        <v>4,279,392.54р.</v>
      </c>
      <c r="C247" s="74" t="str">
        <f t="shared" si="1"/>
        <v>67,757.05р.</v>
      </c>
      <c r="D247" s="74" t="str">
        <f t="shared" si="9"/>
        <v>11,687.58р.</v>
      </c>
      <c r="E247" s="63" t="str">
        <f t="shared" si="10"/>
        <v>79,444.62р.</v>
      </c>
      <c r="F247" s="64"/>
      <c r="G247" s="65"/>
      <c r="H247" s="66"/>
      <c r="I247" s="67"/>
      <c r="J247" s="76"/>
      <c r="K247" s="68"/>
      <c r="L247" s="69" t="str">
        <f>IF(K247=$Q$5,CONCATENATE($Q$3,INT(P247-#REF!)," ",$R$3),IF(K247=$Q$4,CONCATENATE($Q$3,INT(E247-#REF!)," ",$R$4),""))</f>
        <v/>
      </c>
      <c r="M247" s="5"/>
      <c r="N247" s="70" t="str">
        <f t="shared" si="3"/>
        <v>0</v>
      </c>
      <c r="O247" s="70" t="str">
        <f t="shared" si="4"/>
        <v>2</v>
      </c>
      <c r="P247" s="71" t="str">
        <f t="shared" si="11"/>
        <v>122</v>
      </c>
      <c r="Q247" s="72" t="str">
        <f t="shared" si="12"/>
        <v>1.58%</v>
      </c>
      <c r="R247" s="70"/>
      <c r="S247" s="73" t="str">
        <f t="shared" si="5"/>
        <v>  5,000,000.00р. </v>
      </c>
      <c r="T247" s="71" t="str">
        <f t="shared" si="6"/>
        <v>360</v>
      </c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</row>
    <row r="248" ht="12.75" customHeight="1">
      <c r="A248" s="61" t="str">
        <f t="shared" si="7"/>
        <v>240</v>
      </c>
      <c r="B248" s="74" t="str">
        <f t="shared" si="8"/>
        <v>4,267,704.96р.</v>
      </c>
      <c r="C248" s="74" t="str">
        <f t="shared" si="1"/>
        <v>67,572.00р.</v>
      </c>
      <c r="D248" s="74" t="str">
        <f t="shared" si="9"/>
        <v>11,872.63р.</v>
      </c>
      <c r="E248" s="63" t="str">
        <f t="shared" si="10"/>
        <v>79,444.62р.</v>
      </c>
      <c r="F248" s="64"/>
      <c r="G248" s="65"/>
      <c r="H248" s="66"/>
      <c r="I248" s="67"/>
      <c r="J248" s="76"/>
      <c r="K248" s="68"/>
      <c r="L248" s="69"/>
      <c r="M248" s="5"/>
      <c r="N248" s="70" t="str">
        <f t="shared" si="3"/>
        <v>0</v>
      </c>
      <c r="O248" s="70" t="str">
        <f t="shared" si="4"/>
        <v>2</v>
      </c>
      <c r="P248" s="71" t="str">
        <f t="shared" si="11"/>
        <v>121</v>
      </c>
      <c r="Q248" s="72" t="str">
        <f t="shared" si="12"/>
        <v>1.58%</v>
      </c>
      <c r="R248" s="70"/>
      <c r="S248" s="73" t="str">
        <f t="shared" si="5"/>
        <v>  5,000,000.00р. </v>
      </c>
      <c r="T248" s="71" t="str">
        <f t="shared" si="6"/>
        <v>360</v>
      </c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</row>
    <row r="249" ht="12.75" customHeight="1">
      <c r="A249" s="61" t="str">
        <f t="shared" si="7"/>
        <v>241</v>
      </c>
      <c r="B249" s="74" t="str">
        <f t="shared" si="8"/>
        <v>4,255,832.33р.</v>
      </c>
      <c r="C249" s="74" t="str">
        <f t="shared" si="1"/>
        <v>67,384.01р.</v>
      </c>
      <c r="D249" s="74" t="str">
        <f t="shared" si="9"/>
        <v>12,060.61р.</v>
      </c>
      <c r="E249" s="63" t="str">
        <f t="shared" si="10"/>
        <v>79,444.62р.</v>
      </c>
      <c r="F249" s="64"/>
      <c r="G249" s="65"/>
      <c r="H249" s="66"/>
      <c r="I249" s="67"/>
      <c r="J249" s="76"/>
      <c r="K249" s="68"/>
      <c r="L249" s="69"/>
      <c r="M249" s="5"/>
      <c r="N249" s="70" t="str">
        <f t="shared" si="3"/>
        <v>0</v>
      </c>
      <c r="O249" s="70" t="str">
        <f t="shared" si="4"/>
        <v>2</v>
      </c>
      <c r="P249" s="71" t="str">
        <f t="shared" si="11"/>
        <v>120</v>
      </c>
      <c r="Q249" s="72" t="str">
        <f t="shared" si="12"/>
        <v>1.58%</v>
      </c>
      <c r="R249" s="70"/>
      <c r="S249" s="73" t="str">
        <f t="shared" si="5"/>
        <v>  5,000,000.00р. </v>
      </c>
      <c r="T249" s="71" t="str">
        <f t="shared" si="6"/>
        <v>360</v>
      </c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</row>
    <row r="250" ht="12.75" customHeight="1">
      <c r="A250" s="61" t="str">
        <f t="shared" si="7"/>
        <v>242</v>
      </c>
      <c r="B250" s="74" t="str">
        <f t="shared" si="8"/>
        <v>4,243,771.72р.</v>
      </c>
      <c r="C250" s="74" t="str">
        <f t="shared" si="1"/>
        <v>67,193.05р.</v>
      </c>
      <c r="D250" s="74" t="str">
        <f t="shared" si="9"/>
        <v>12,251.57р.</v>
      </c>
      <c r="E250" s="63" t="str">
        <f t="shared" si="10"/>
        <v>79,444.62р.</v>
      </c>
      <c r="F250" s="64"/>
      <c r="G250" s="65"/>
      <c r="H250" s="66"/>
      <c r="I250" s="67"/>
      <c r="J250" s="76"/>
      <c r="K250" s="68"/>
      <c r="L250" s="69"/>
      <c r="M250" s="5"/>
      <c r="N250" s="70" t="str">
        <f t="shared" si="3"/>
        <v>0</v>
      </c>
      <c r="O250" s="70" t="str">
        <f t="shared" si="4"/>
        <v>2</v>
      </c>
      <c r="P250" s="71" t="str">
        <f t="shared" si="11"/>
        <v>119</v>
      </c>
      <c r="Q250" s="72" t="str">
        <f t="shared" si="12"/>
        <v>1.58%</v>
      </c>
      <c r="R250" s="70"/>
      <c r="S250" s="73" t="str">
        <f t="shared" si="5"/>
        <v>  5,000,000.00р. </v>
      </c>
      <c r="T250" s="71" t="str">
        <f t="shared" si="6"/>
        <v>360</v>
      </c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</row>
    <row r="251" ht="12.75" customHeight="1">
      <c r="A251" s="61" t="str">
        <f t="shared" si="7"/>
        <v>243</v>
      </c>
      <c r="B251" s="74" t="str">
        <f t="shared" si="8"/>
        <v>4,231,520.15р.</v>
      </c>
      <c r="C251" s="74" t="str">
        <f t="shared" si="1"/>
        <v>66,999.07р.</v>
      </c>
      <c r="D251" s="74" t="str">
        <f t="shared" si="9"/>
        <v>12,445.56р.</v>
      </c>
      <c r="E251" s="63" t="str">
        <f t="shared" si="10"/>
        <v>79,444.62р.</v>
      </c>
      <c r="F251" s="64"/>
      <c r="G251" s="65"/>
      <c r="H251" s="66"/>
      <c r="I251" s="67"/>
      <c r="J251" s="76"/>
      <c r="K251" s="68"/>
      <c r="L251" s="69"/>
      <c r="M251" s="5"/>
      <c r="N251" s="70" t="str">
        <f t="shared" si="3"/>
        <v>0</v>
      </c>
      <c r="O251" s="70" t="str">
        <f t="shared" si="4"/>
        <v>2</v>
      </c>
      <c r="P251" s="71" t="str">
        <f t="shared" si="11"/>
        <v>118</v>
      </c>
      <c r="Q251" s="72" t="str">
        <f t="shared" si="12"/>
        <v>1.58%</v>
      </c>
      <c r="R251" s="70"/>
      <c r="S251" s="73" t="str">
        <f t="shared" si="5"/>
        <v>  5,000,000.00р. </v>
      </c>
      <c r="T251" s="71" t="str">
        <f t="shared" si="6"/>
        <v>360</v>
      </c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</row>
    <row r="252" ht="12.75" customHeight="1">
      <c r="A252" s="61" t="str">
        <f t="shared" si="7"/>
        <v>244</v>
      </c>
      <c r="B252" s="74" t="str">
        <f t="shared" si="8"/>
        <v>4,219,074.59р.</v>
      </c>
      <c r="C252" s="74" t="str">
        <f t="shared" si="1"/>
        <v>66,802.01р.</v>
      </c>
      <c r="D252" s="74" t="str">
        <f t="shared" si="9"/>
        <v>12,642.61р.</v>
      </c>
      <c r="E252" s="63" t="str">
        <f t="shared" si="10"/>
        <v>79,444.62р.</v>
      </c>
      <c r="F252" s="64"/>
      <c r="G252" s="65"/>
      <c r="H252" s="66"/>
      <c r="I252" s="67"/>
      <c r="J252" s="76"/>
      <c r="K252" s="68"/>
      <c r="L252" s="69"/>
      <c r="M252" s="5"/>
      <c r="N252" s="70" t="str">
        <f t="shared" si="3"/>
        <v>0</v>
      </c>
      <c r="O252" s="70" t="str">
        <f t="shared" si="4"/>
        <v>2</v>
      </c>
      <c r="P252" s="71" t="str">
        <f t="shared" si="11"/>
        <v>117</v>
      </c>
      <c r="Q252" s="72" t="str">
        <f t="shared" si="12"/>
        <v>1.58%</v>
      </c>
      <c r="R252" s="70"/>
      <c r="S252" s="73" t="str">
        <f t="shared" si="5"/>
        <v>  5,000,000.00р. </v>
      </c>
      <c r="T252" s="71" t="str">
        <f t="shared" si="6"/>
        <v>360</v>
      </c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</row>
    <row r="253" ht="12.75" customHeight="1">
      <c r="A253" s="61" t="str">
        <f t="shared" si="7"/>
        <v>245</v>
      </c>
      <c r="B253" s="74" t="str">
        <f t="shared" si="8"/>
        <v>4,206,431.98р.</v>
      </c>
      <c r="C253" s="74" t="str">
        <f t="shared" si="1"/>
        <v>66,601.84р.</v>
      </c>
      <c r="D253" s="74" t="str">
        <f t="shared" si="9"/>
        <v>12,842.78р.</v>
      </c>
      <c r="E253" s="63" t="str">
        <f t="shared" si="10"/>
        <v>79,444.62р.</v>
      </c>
      <c r="F253" s="64"/>
      <c r="G253" s="65"/>
      <c r="H253" s="66"/>
      <c r="I253" s="67"/>
      <c r="J253" s="76"/>
      <c r="K253" s="68"/>
      <c r="L253" s="69"/>
      <c r="M253" s="5"/>
      <c r="N253" s="70" t="str">
        <f t="shared" si="3"/>
        <v>0</v>
      </c>
      <c r="O253" s="70" t="str">
        <f t="shared" si="4"/>
        <v>2</v>
      </c>
      <c r="P253" s="71" t="str">
        <f t="shared" si="11"/>
        <v>116</v>
      </c>
      <c r="Q253" s="72" t="str">
        <f t="shared" si="12"/>
        <v>1.58%</v>
      </c>
      <c r="R253" s="70"/>
      <c r="S253" s="73" t="str">
        <f t="shared" si="5"/>
        <v>  5,000,000.00р. </v>
      </c>
      <c r="T253" s="71" t="str">
        <f t="shared" si="6"/>
        <v>360</v>
      </c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</row>
    <row r="254" ht="12.75" customHeight="1">
      <c r="A254" s="61" t="str">
        <f t="shared" si="7"/>
        <v>246</v>
      </c>
      <c r="B254" s="74" t="str">
        <f t="shared" si="8"/>
        <v>4,193,589.20р.</v>
      </c>
      <c r="C254" s="74" t="str">
        <f t="shared" si="1"/>
        <v>66,398.50р.</v>
      </c>
      <c r="D254" s="74" t="str">
        <f t="shared" si="9"/>
        <v>13,046.13р.</v>
      </c>
      <c r="E254" s="63" t="str">
        <f t="shared" si="10"/>
        <v>79,444.62р.</v>
      </c>
      <c r="F254" s="64"/>
      <c r="G254" s="65"/>
      <c r="H254" s="66"/>
      <c r="I254" s="67"/>
      <c r="J254" s="76"/>
      <c r="K254" s="68"/>
      <c r="L254" s="69"/>
      <c r="M254" s="5"/>
      <c r="N254" s="70" t="str">
        <f t="shared" si="3"/>
        <v>0</v>
      </c>
      <c r="O254" s="70" t="str">
        <f t="shared" si="4"/>
        <v>2</v>
      </c>
      <c r="P254" s="71" t="str">
        <f t="shared" si="11"/>
        <v>115</v>
      </c>
      <c r="Q254" s="72" t="str">
        <f t="shared" si="12"/>
        <v>1.58%</v>
      </c>
      <c r="R254" s="70"/>
      <c r="S254" s="73" t="str">
        <f t="shared" si="5"/>
        <v>  5,000,000.00р. </v>
      </c>
      <c r="T254" s="71" t="str">
        <f t="shared" si="6"/>
        <v>360</v>
      </c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</row>
    <row r="255" ht="12.75" customHeight="1">
      <c r="A255" s="61" t="str">
        <f t="shared" si="7"/>
        <v>247</v>
      </c>
      <c r="B255" s="74" t="str">
        <f t="shared" si="8"/>
        <v>4,180,543.07р.</v>
      </c>
      <c r="C255" s="74" t="str">
        <f t="shared" si="1"/>
        <v>66,191.93р.</v>
      </c>
      <c r="D255" s="74" t="str">
        <f t="shared" si="9"/>
        <v>13,252.69р.</v>
      </c>
      <c r="E255" s="63" t="str">
        <f t="shared" si="10"/>
        <v>79,444.62р.</v>
      </c>
      <c r="F255" s="64"/>
      <c r="G255" s="65"/>
      <c r="H255" s="66"/>
      <c r="I255" s="67"/>
      <c r="J255" s="76"/>
      <c r="K255" s="68"/>
      <c r="L255" s="69"/>
      <c r="M255" s="5"/>
      <c r="N255" s="70" t="str">
        <f t="shared" si="3"/>
        <v>0</v>
      </c>
      <c r="O255" s="70" t="str">
        <f t="shared" si="4"/>
        <v>2</v>
      </c>
      <c r="P255" s="71" t="str">
        <f t="shared" si="11"/>
        <v>114</v>
      </c>
      <c r="Q255" s="72" t="str">
        <f t="shared" si="12"/>
        <v>1.58%</v>
      </c>
      <c r="R255" s="70"/>
      <c r="S255" s="73" t="str">
        <f t="shared" si="5"/>
        <v>  5,000,000.00р. </v>
      </c>
      <c r="T255" s="71" t="str">
        <f t="shared" si="6"/>
        <v>360</v>
      </c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</row>
    <row r="256" ht="12.75" customHeight="1">
      <c r="A256" s="61" t="str">
        <f t="shared" si="7"/>
        <v>248</v>
      </c>
      <c r="B256" s="74" t="str">
        <f t="shared" si="8"/>
        <v>4,167,290.38р.</v>
      </c>
      <c r="C256" s="74" t="str">
        <f t="shared" si="1"/>
        <v>65,982.10р.</v>
      </c>
      <c r="D256" s="74" t="str">
        <f t="shared" si="9"/>
        <v>13,462.53р.</v>
      </c>
      <c r="E256" s="63" t="str">
        <f t="shared" si="10"/>
        <v>79,444.62р.</v>
      </c>
      <c r="F256" s="64"/>
      <c r="G256" s="65"/>
      <c r="H256" s="66"/>
      <c r="I256" s="67"/>
      <c r="J256" s="76"/>
      <c r="K256" s="68"/>
      <c r="L256" s="69"/>
      <c r="M256" s="5"/>
      <c r="N256" s="70" t="str">
        <f t="shared" si="3"/>
        <v>0</v>
      </c>
      <c r="O256" s="70" t="str">
        <f t="shared" si="4"/>
        <v>2</v>
      </c>
      <c r="P256" s="71" t="str">
        <f t="shared" si="11"/>
        <v>113</v>
      </c>
      <c r="Q256" s="72" t="str">
        <f t="shared" si="12"/>
        <v>1.58%</v>
      </c>
      <c r="R256" s="70"/>
      <c r="S256" s="73" t="str">
        <f t="shared" si="5"/>
        <v>  5,000,000.00р. </v>
      </c>
      <c r="T256" s="71" t="str">
        <f t="shared" si="6"/>
        <v>360</v>
      </c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</row>
    <row r="257" ht="12.75" customHeight="1">
      <c r="A257" s="61" t="str">
        <f t="shared" si="7"/>
        <v>249</v>
      </c>
      <c r="B257" s="74" t="str">
        <f t="shared" si="8"/>
        <v>4,153,827.85р.</v>
      </c>
      <c r="C257" s="74" t="str">
        <f t="shared" si="1"/>
        <v>65,768.94р.</v>
      </c>
      <c r="D257" s="74" t="str">
        <f t="shared" si="9"/>
        <v>13,675.68р.</v>
      </c>
      <c r="E257" s="63" t="str">
        <f t="shared" si="10"/>
        <v>79,444.62р.</v>
      </c>
      <c r="F257" s="64"/>
      <c r="G257" s="65"/>
      <c r="H257" s="66"/>
      <c r="I257" s="67"/>
      <c r="J257" s="76"/>
      <c r="K257" s="68"/>
      <c r="L257" s="69"/>
      <c r="M257" s="5"/>
      <c r="N257" s="70" t="str">
        <f t="shared" si="3"/>
        <v>0</v>
      </c>
      <c r="O257" s="70" t="str">
        <f t="shared" si="4"/>
        <v>2</v>
      </c>
      <c r="P257" s="71" t="str">
        <f t="shared" si="11"/>
        <v>112</v>
      </c>
      <c r="Q257" s="72" t="str">
        <f t="shared" si="12"/>
        <v>1.58%</v>
      </c>
      <c r="R257" s="70"/>
      <c r="S257" s="73" t="str">
        <f t="shared" si="5"/>
        <v>  5,000,000.00р. </v>
      </c>
      <c r="T257" s="71" t="str">
        <f t="shared" si="6"/>
        <v>360</v>
      </c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</row>
    <row r="258" ht="12.75" customHeight="1">
      <c r="A258" s="61" t="str">
        <f t="shared" si="7"/>
        <v>250</v>
      </c>
      <c r="B258" s="74" t="str">
        <f t="shared" si="8"/>
        <v>4,140,152.17р.</v>
      </c>
      <c r="C258" s="74" t="str">
        <f t="shared" si="1"/>
        <v>65,552.41р.</v>
      </c>
      <c r="D258" s="74" t="str">
        <f t="shared" si="9"/>
        <v>13,892.22р.</v>
      </c>
      <c r="E258" s="63" t="str">
        <f t="shared" si="10"/>
        <v>79,444.62р.</v>
      </c>
      <c r="F258" s="64"/>
      <c r="G258" s="65"/>
      <c r="H258" s="66"/>
      <c r="I258" s="67"/>
      <c r="J258" s="76"/>
      <c r="K258" s="68"/>
      <c r="L258" s="69"/>
      <c r="M258" s="5"/>
      <c r="N258" s="70" t="str">
        <f t="shared" si="3"/>
        <v>0</v>
      </c>
      <c r="O258" s="70" t="str">
        <f t="shared" si="4"/>
        <v>2</v>
      </c>
      <c r="P258" s="71" t="str">
        <f t="shared" si="11"/>
        <v>111</v>
      </c>
      <c r="Q258" s="72" t="str">
        <f t="shared" si="12"/>
        <v>1.58%</v>
      </c>
      <c r="R258" s="70"/>
      <c r="S258" s="73" t="str">
        <f t="shared" si="5"/>
        <v>  5,000,000.00р. </v>
      </c>
      <c r="T258" s="71" t="str">
        <f t="shared" si="6"/>
        <v>360</v>
      </c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</row>
    <row r="259" ht="12.75" customHeight="1">
      <c r="A259" s="61" t="str">
        <f t="shared" si="7"/>
        <v>251</v>
      </c>
      <c r="B259" s="74" t="str">
        <f t="shared" si="8"/>
        <v>4,126,259.95р.</v>
      </c>
      <c r="C259" s="74" t="str">
        <f t="shared" si="1"/>
        <v>65,332.45р.</v>
      </c>
      <c r="D259" s="74" t="str">
        <f t="shared" si="9"/>
        <v>14,112.18р.</v>
      </c>
      <c r="E259" s="63" t="str">
        <f t="shared" si="10"/>
        <v>79,444.62р.</v>
      </c>
      <c r="F259" s="64"/>
      <c r="G259" s="65"/>
      <c r="H259" s="66"/>
      <c r="I259" s="67"/>
      <c r="J259" s="76"/>
      <c r="K259" s="68"/>
      <c r="L259" s="69"/>
      <c r="M259" s="5"/>
      <c r="N259" s="70" t="str">
        <f t="shared" si="3"/>
        <v>0</v>
      </c>
      <c r="O259" s="70" t="str">
        <f t="shared" si="4"/>
        <v>2</v>
      </c>
      <c r="P259" s="71" t="str">
        <f t="shared" si="11"/>
        <v>110</v>
      </c>
      <c r="Q259" s="72" t="str">
        <f t="shared" si="12"/>
        <v>1.58%</v>
      </c>
      <c r="R259" s="70"/>
      <c r="S259" s="73" t="str">
        <f t="shared" si="5"/>
        <v>  5,000,000.00р. </v>
      </c>
      <c r="T259" s="71" t="str">
        <f t="shared" si="6"/>
        <v>360</v>
      </c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</row>
    <row r="260" ht="12.75" customHeight="1">
      <c r="A260" s="61" t="str">
        <f t="shared" si="7"/>
        <v>252</v>
      </c>
      <c r="B260" s="74" t="str">
        <f t="shared" si="8"/>
        <v>4,112,147.78р.</v>
      </c>
      <c r="C260" s="74" t="str">
        <f t="shared" si="1"/>
        <v>65,109.01р.</v>
      </c>
      <c r="D260" s="74" t="str">
        <f t="shared" si="9"/>
        <v>14,335.62р.</v>
      </c>
      <c r="E260" s="63" t="str">
        <f t="shared" si="10"/>
        <v>79,444.62р.</v>
      </c>
      <c r="F260" s="64"/>
      <c r="G260" s="65"/>
      <c r="H260" s="66"/>
      <c r="I260" s="67"/>
      <c r="J260" s="76"/>
      <c r="K260" s="68"/>
      <c r="L260" s="69"/>
      <c r="M260" s="5"/>
      <c r="N260" s="70" t="str">
        <f t="shared" si="3"/>
        <v>0</v>
      </c>
      <c r="O260" s="70" t="str">
        <f t="shared" si="4"/>
        <v>2</v>
      </c>
      <c r="P260" s="71" t="str">
        <f t="shared" si="11"/>
        <v>109</v>
      </c>
      <c r="Q260" s="72" t="str">
        <f t="shared" si="12"/>
        <v>1.58%</v>
      </c>
      <c r="R260" s="70"/>
      <c r="S260" s="73" t="str">
        <f t="shared" si="5"/>
        <v>  5,000,000.00р. </v>
      </c>
      <c r="T260" s="71" t="str">
        <f t="shared" si="6"/>
        <v>360</v>
      </c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</row>
    <row r="261" ht="12.75" customHeight="1">
      <c r="A261" s="61" t="str">
        <f t="shared" si="7"/>
        <v>253</v>
      </c>
      <c r="B261" s="74" t="str">
        <f t="shared" si="8"/>
        <v>4,097,812.16р.</v>
      </c>
      <c r="C261" s="74" t="str">
        <f t="shared" si="1"/>
        <v>64,882.03р.</v>
      </c>
      <c r="D261" s="74" t="str">
        <f t="shared" si="9"/>
        <v>14,562.60р.</v>
      </c>
      <c r="E261" s="63" t="str">
        <f t="shared" si="10"/>
        <v>79,444.62р.</v>
      </c>
      <c r="F261" s="64"/>
      <c r="G261" s="65"/>
      <c r="H261" s="66"/>
      <c r="I261" s="67"/>
      <c r="J261" s="76"/>
      <c r="K261" s="68"/>
      <c r="L261" s="69"/>
      <c r="M261" s="5"/>
      <c r="N261" s="70" t="str">
        <f t="shared" si="3"/>
        <v>0</v>
      </c>
      <c r="O261" s="70" t="str">
        <f t="shared" si="4"/>
        <v>2</v>
      </c>
      <c r="P261" s="71" t="str">
        <f t="shared" si="11"/>
        <v>108</v>
      </c>
      <c r="Q261" s="72" t="str">
        <f t="shared" si="12"/>
        <v>1.58%</v>
      </c>
      <c r="R261" s="70"/>
      <c r="S261" s="73" t="str">
        <f t="shared" si="5"/>
        <v>  5,000,000.00р. </v>
      </c>
      <c r="T261" s="71" t="str">
        <f t="shared" si="6"/>
        <v>360</v>
      </c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</row>
    <row r="262" ht="12.75" customHeight="1">
      <c r="A262" s="61" t="str">
        <f t="shared" si="7"/>
        <v>254</v>
      </c>
      <c r="B262" s="74" t="str">
        <f t="shared" si="8"/>
        <v>4,083,249.56р.</v>
      </c>
      <c r="C262" s="74" t="str">
        <f t="shared" si="1"/>
        <v>64,651.45р.</v>
      </c>
      <c r="D262" s="74" t="str">
        <f t="shared" si="9"/>
        <v>14,793.17р.</v>
      </c>
      <c r="E262" s="63" t="str">
        <f t="shared" si="10"/>
        <v>79,444.62р.</v>
      </c>
      <c r="F262" s="64"/>
      <c r="G262" s="65"/>
      <c r="H262" s="66"/>
      <c r="I262" s="67"/>
      <c r="J262" s="76"/>
      <c r="K262" s="68"/>
      <c r="L262" s="69"/>
      <c r="M262" s="5"/>
      <c r="N262" s="70" t="str">
        <f t="shared" si="3"/>
        <v>0</v>
      </c>
      <c r="O262" s="70" t="str">
        <f t="shared" si="4"/>
        <v>2</v>
      </c>
      <c r="P262" s="71" t="str">
        <f t="shared" si="11"/>
        <v>107</v>
      </c>
      <c r="Q262" s="72" t="str">
        <f t="shared" si="12"/>
        <v>1.58%</v>
      </c>
      <c r="R262" s="70"/>
      <c r="S262" s="73" t="str">
        <f t="shared" si="5"/>
        <v>  5,000,000.00р. </v>
      </c>
      <c r="T262" s="71" t="str">
        <f t="shared" si="6"/>
        <v>360</v>
      </c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</row>
    <row r="263" ht="12.75" customHeight="1">
      <c r="A263" s="61" t="str">
        <f t="shared" si="7"/>
        <v>255</v>
      </c>
      <c r="B263" s="74" t="str">
        <f t="shared" si="8"/>
        <v>4,068,456.39р.</v>
      </c>
      <c r="C263" s="74" t="str">
        <f t="shared" si="1"/>
        <v>64,417.23р.</v>
      </c>
      <c r="D263" s="74" t="str">
        <f t="shared" si="9"/>
        <v>15,027.40р.</v>
      </c>
      <c r="E263" s="63" t="str">
        <f t="shared" si="10"/>
        <v>79,444.62р.</v>
      </c>
      <c r="F263" s="64"/>
      <c r="G263" s="65"/>
      <c r="H263" s="66"/>
      <c r="I263" s="67"/>
      <c r="J263" s="76"/>
      <c r="K263" s="68"/>
      <c r="L263" s="69"/>
      <c r="M263" s="5"/>
      <c r="N263" s="70" t="str">
        <f t="shared" si="3"/>
        <v>0</v>
      </c>
      <c r="O263" s="70" t="str">
        <f t="shared" si="4"/>
        <v>2</v>
      </c>
      <c r="P263" s="71" t="str">
        <f t="shared" si="11"/>
        <v>106</v>
      </c>
      <c r="Q263" s="72" t="str">
        <f t="shared" si="12"/>
        <v>1.58%</v>
      </c>
      <c r="R263" s="70"/>
      <c r="S263" s="73" t="str">
        <f t="shared" si="5"/>
        <v>  5,000,000.00р. </v>
      </c>
      <c r="T263" s="71" t="str">
        <f t="shared" si="6"/>
        <v>360</v>
      </c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</row>
    <row r="264" ht="12.75" customHeight="1">
      <c r="A264" s="61" t="str">
        <f t="shared" si="7"/>
        <v>256</v>
      </c>
      <c r="B264" s="74" t="str">
        <f t="shared" si="8"/>
        <v>4,053,428.99р.</v>
      </c>
      <c r="C264" s="74" t="str">
        <f t="shared" si="1"/>
        <v>64,179.29р.</v>
      </c>
      <c r="D264" s="74" t="str">
        <f t="shared" si="9"/>
        <v>15,265.33р.</v>
      </c>
      <c r="E264" s="63" t="str">
        <f t="shared" si="10"/>
        <v>79,444.62р.</v>
      </c>
      <c r="F264" s="64"/>
      <c r="G264" s="65"/>
      <c r="H264" s="66"/>
      <c r="I264" s="67"/>
      <c r="J264" s="76"/>
      <c r="K264" s="68"/>
      <c r="L264" s="69"/>
      <c r="M264" s="5"/>
      <c r="N264" s="70" t="str">
        <f t="shared" si="3"/>
        <v>0</v>
      </c>
      <c r="O264" s="70" t="str">
        <f t="shared" si="4"/>
        <v>2</v>
      </c>
      <c r="P264" s="71" t="str">
        <f t="shared" si="11"/>
        <v>105</v>
      </c>
      <c r="Q264" s="72" t="str">
        <f t="shared" si="12"/>
        <v>1.58%</v>
      </c>
      <c r="R264" s="70"/>
      <c r="S264" s="73" t="str">
        <f t="shared" si="5"/>
        <v>  5,000,000.00р. </v>
      </c>
      <c r="T264" s="71" t="str">
        <f t="shared" si="6"/>
        <v>360</v>
      </c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</row>
    <row r="265" ht="12.75" customHeight="1">
      <c r="A265" s="61" t="str">
        <f t="shared" si="7"/>
        <v>257</v>
      </c>
      <c r="B265" s="74" t="str">
        <f t="shared" si="8"/>
        <v>4,038,163.66р.</v>
      </c>
      <c r="C265" s="74" t="str">
        <f t="shared" si="1"/>
        <v>63,937.59р.</v>
      </c>
      <c r="D265" s="74" t="str">
        <f t="shared" si="9"/>
        <v>15,507.03р.</v>
      </c>
      <c r="E265" s="63" t="str">
        <f t="shared" si="10"/>
        <v>79,444.62р.</v>
      </c>
      <c r="F265" s="64"/>
      <c r="G265" s="65"/>
      <c r="H265" s="66"/>
      <c r="I265" s="67"/>
      <c r="J265" s="76"/>
      <c r="K265" s="68"/>
      <c r="L265" s="69"/>
      <c r="M265" s="5"/>
      <c r="N265" s="70" t="str">
        <f t="shared" si="3"/>
        <v>0</v>
      </c>
      <c r="O265" s="70" t="str">
        <f t="shared" si="4"/>
        <v>2</v>
      </c>
      <c r="P265" s="71" t="str">
        <f t="shared" si="11"/>
        <v>104</v>
      </c>
      <c r="Q265" s="72" t="str">
        <f t="shared" si="12"/>
        <v>1.58%</v>
      </c>
      <c r="R265" s="70"/>
      <c r="S265" s="73" t="str">
        <f t="shared" si="5"/>
        <v>  5,000,000.00р. </v>
      </c>
      <c r="T265" s="71" t="str">
        <f t="shared" si="6"/>
        <v>360</v>
      </c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</row>
    <row r="266" ht="12.75" customHeight="1">
      <c r="A266" s="61" t="str">
        <f t="shared" si="7"/>
        <v>258</v>
      </c>
      <c r="B266" s="74" t="str">
        <f t="shared" si="8"/>
        <v>4,022,656.62р.</v>
      </c>
      <c r="C266" s="74" t="str">
        <f t="shared" si="1"/>
        <v>63,692.06р.</v>
      </c>
      <c r="D266" s="74" t="str">
        <f t="shared" si="9"/>
        <v>15,752.56р.</v>
      </c>
      <c r="E266" s="63" t="str">
        <f t="shared" si="10"/>
        <v>79,444.62р.</v>
      </c>
      <c r="F266" s="64"/>
      <c r="G266" s="65"/>
      <c r="H266" s="66"/>
      <c r="I266" s="67"/>
      <c r="J266" s="76"/>
      <c r="K266" s="68"/>
      <c r="L266" s="69"/>
      <c r="M266" s="5"/>
      <c r="N266" s="70" t="str">
        <f t="shared" si="3"/>
        <v>0</v>
      </c>
      <c r="O266" s="70" t="str">
        <f t="shared" si="4"/>
        <v>2</v>
      </c>
      <c r="P266" s="71" t="str">
        <f t="shared" si="11"/>
        <v>103</v>
      </c>
      <c r="Q266" s="72" t="str">
        <f t="shared" si="12"/>
        <v>1.58%</v>
      </c>
      <c r="R266" s="70"/>
      <c r="S266" s="73" t="str">
        <f t="shared" si="5"/>
        <v>  5,000,000.00р. </v>
      </c>
      <c r="T266" s="71" t="str">
        <f t="shared" si="6"/>
        <v>360</v>
      </c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</row>
    <row r="267" ht="12.75" customHeight="1">
      <c r="A267" s="61" t="str">
        <f t="shared" si="7"/>
        <v>259</v>
      </c>
      <c r="B267" s="74" t="str">
        <f t="shared" si="8"/>
        <v>4,006,904.06р.</v>
      </c>
      <c r="C267" s="74" t="str">
        <f t="shared" si="1"/>
        <v>63,442.65р.</v>
      </c>
      <c r="D267" s="74" t="str">
        <f t="shared" si="9"/>
        <v>16,001.98р.</v>
      </c>
      <c r="E267" s="63" t="str">
        <f t="shared" si="10"/>
        <v>79,444.62р.</v>
      </c>
      <c r="F267" s="64"/>
      <c r="G267" s="65"/>
      <c r="H267" s="66"/>
      <c r="I267" s="67"/>
      <c r="J267" s="76"/>
      <c r="K267" s="68"/>
      <c r="L267" s="69"/>
      <c r="M267" s="5"/>
      <c r="N267" s="70" t="str">
        <f t="shared" si="3"/>
        <v>0</v>
      </c>
      <c r="O267" s="70" t="str">
        <f t="shared" si="4"/>
        <v>2</v>
      </c>
      <c r="P267" s="71" t="str">
        <f t="shared" si="11"/>
        <v>102</v>
      </c>
      <c r="Q267" s="72" t="str">
        <f t="shared" si="12"/>
        <v>1.58%</v>
      </c>
      <c r="R267" s="70"/>
      <c r="S267" s="73" t="str">
        <f t="shared" si="5"/>
        <v>  5,000,000.00р. </v>
      </c>
      <c r="T267" s="71" t="str">
        <f t="shared" si="6"/>
        <v>360</v>
      </c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</row>
    <row r="268" ht="12.75" customHeight="1">
      <c r="A268" s="61" t="str">
        <f t="shared" si="7"/>
        <v>260</v>
      </c>
      <c r="B268" s="74" t="str">
        <f t="shared" si="8"/>
        <v>3,990,902.08р.</v>
      </c>
      <c r="C268" s="74" t="str">
        <f t="shared" si="1"/>
        <v>63,189.28р.</v>
      </c>
      <c r="D268" s="74" t="str">
        <f t="shared" si="9"/>
        <v>16,255.34р.</v>
      </c>
      <c r="E268" s="63" t="str">
        <f t="shared" si="10"/>
        <v>79,444.62р.</v>
      </c>
      <c r="F268" s="64"/>
      <c r="G268" s="65"/>
      <c r="H268" s="66"/>
      <c r="I268" s="67"/>
      <c r="J268" s="76"/>
      <c r="K268" s="68"/>
      <c r="L268" s="69"/>
      <c r="M268" s="5"/>
      <c r="N268" s="70" t="str">
        <f t="shared" si="3"/>
        <v>0</v>
      </c>
      <c r="O268" s="70" t="str">
        <f t="shared" si="4"/>
        <v>2</v>
      </c>
      <c r="P268" s="71" t="str">
        <f t="shared" si="11"/>
        <v>101</v>
      </c>
      <c r="Q268" s="72" t="str">
        <f t="shared" si="12"/>
        <v>1.58%</v>
      </c>
      <c r="R268" s="70"/>
      <c r="S268" s="73" t="str">
        <f t="shared" si="5"/>
        <v>  5,000,000.00р. </v>
      </c>
      <c r="T268" s="71" t="str">
        <f t="shared" si="6"/>
        <v>360</v>
      </c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</row>
    <row r="269" ht="12.75" customHeight="1">
      <c r="A269" s="61" t="str">
        <f t="shared" si="7"/>
        <v>261</v>
      </c>
      <c r="B269" s="74" t="str">
        <f t="shared" si="8"/>
        <v>3,974,646.74р.</v>
      </c>
      <c r="C269" s="74" t="str">
        <f t="shared" si="1"/>
        <v>62,931.91р.</v>
      </c>
      <c r="D269" s="74" t="str">
        <f t="shared" si="9"/>
        <v>16,512.72р.</v>
      </c>
      <c r="E269" s="63" t="str">
        <f t="shared" si="10"/>
        <v>79,444.62р.</v>
      </c>
      <c r="F269" s="64"/>
      <c r="G269" s="65"/>
      <c r="H269" s="66"/>
      <c r="I269" s="67"/>
      <c r="J269" s="76"/>
      <c r="K269" s="68"/>
      <c r="L269" s="69"/>
      <c r="M269" s="5"/>
      <c r="N269" s="70" t="str">
        <f t="shared" si="3"/>
        <v>0</v>
      </c>
      <c r="O269" s="70" t="str">
        <f t="shared" si="4"/>
        <v>2</v>
      </c>
      <c r="P269" s="71" t="str">
        <f t="shared" si="11"/>
        <v>100</v>
      </c>
      <c r="Q269" s="72" t="str">
        <f t="shared" si="12"/>
        <v>1.58%</v>
      </c>
      <c r="R269" s="70"/>
      <c r="S269" s="73" t="str">
        <f t="shared" si="5"/>
        <v>  5,000,000.00р. </v>
      </c>
      <c r="T269" s="71" t="str">
        <f t="shared" si="6"/>
        <v>360</v>
      </c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</row>
    <row r="270" ht="12.75" customHeight="1">
      <c r="A270" s="61" t="str">
        <f t="shared" si="7"/>
        <v>262</v>
      </c>
      <c r="B270" s="74" t="str">
        <f t="shared" si="8"/>
        <v>3,958,134.02р.</v>
      </c>
      <c r="C270" s="74" t="str">
        <f t="shared" si="1"/>
        <v>62,670.46р.</v>
      </c>
      <c r="D270" s="74" t="str">
        <f t="shared" si="9"/>
        <v>16,774.17р.</v>
      </c>
      <c r="E270" s="63" t="str">
        <f t="shared" si="10"/>
        <v>79,444.62р.</v>
      </c>
      <c r="F270" s="64"/>
      <c r="G270" s="65"/>
      <c r="H270" s="66"/>
      <c r="I270" s="67"/>
      <c r="J270" s="76"/>
      <c r="K270" s="68"/>
      <c r="L270" s="69"/>
      <c r="M270" s="5"/>
      <c r="N270" s="70" t="str">
        <f t="shared" si="3"/>
        <v>0</v>
      </c>
      <c r="O270" s="70" t="str">
        <f t="shared" si="4"/>
        <v>2</v>
      </c>
      <c r="P270" s="71" t="str">
        <f t="shared" si="11"/>
        <v>99</v>
      </c>
      <c r="Q270" s="72" t="str">
        <f t="shared" si="12"/>
        <v>1.58%</v>
      </c>
      <c r="R270" s="70"/>
      <c r="S270" s="73" t="str">
        <f t="shared" si="5"/>
        <v>  5,000,000.00р. </v>
      </c>
      <c r="T270" s="71" t="str">
        <f t="shared" si="6"/>
        <v>360</v>
      </c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</row>
    <row r="271" ht="12.75" customHeight="1">
      <c r="A271" s="61" t="str">
        <f t="shared" si="7"/>
        <v>263</v>
      </c>
      <c r="B271" s="74" t="str">
        <f t="shared" si="8"/>
        <v>3,941,359.86р.</v>
      </c>
      <c r="C271" s="74" t="str">
        <f t="shared" si="1"/>
        <v>62,404.86р.</v>
      </c>
      <c r="D271" s="74" t="str">
        <f t="shared" si="9"/>
        <v>17,039.76р.</v>
      </c>
      <c r="E271" s="63" t="str">
        <f t="shared" si="10"/>
        <v>79,444.62р.</v>
      </c>
      <c r="F271" s="64"/>
      <c r="G271" s="65"/>
      <c r="H271" s="66"/>
      <c r="I271" s="67"/>
      <c r="J271" s="76"/>
      <c r="K271" s="68"/>
      <c r="L271" s="69"/>
      <c r="M271" s="5"/>
      <c r="N271" s="70" t="str">
        <f t="shared" si="3"/>
        <v>0</v>
      </c>
      <c r="O271" s="70" t="str">
        <f t="shared" si="4"/>
        <v>2</v>
      </c>
      <c r="P271" s="71" t="str">
        <f t="shared" si="11"/>
        <v>98</v>
      </c>
      <c r="Q271" s="72" t="str">
        <f t="shared" si="12"/>
        <v>1.58%</v>
      </c>
      <c r="R271" s="70"/>
      <c r="S271" s="73" t="str">
        <f t="shared" si="5"/>
        <v>  5,000,000.00р. </v>
      </c>
      <c r="T271" s="71" t="str">
        <f t="shared" si="6"/>
        <v>360</v>
      </c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</row>
    <row r="272" ht="12.75" customHeight="1">
      <c r="A272" s="61" t="str">
        <f t="shared" si="7"/>
        <v>264</v>
      </c>
      <c r="B272" s="74" t="str">
        <f t="shared" si="8"/>
        <v>3,924,320.10р.</v>
      </c>
      <c r="C272" s="74" t="str">
        <f t="shared" si="1"/>
        <v>62,135.07р.</v>
      </c>
      <c r="D272" s="74" t="str">
        <f t="shared" si="9"/>
        <v>17,309.56р.</v>
      </c>
      <c r="E272" s="63" t="str">
        <f t="shared" si="10"/>
        <v>79,444.62р.</v>
      </c>
      <c r="F272" s="64"/>
      <c r="G272" s="65"/>
      <c r="H272" s="66"/>
      <c r="I272" s="67"/>
      <c r="J272" s="76"/>
      <c r="K272" s="68"/>
      <c r="L272" s="69"/>
      <c r="M272" s="5"/>
      <c r="N272" s="70" t="str">
        <f t="shared" si="3"/>
        <v>0</v>
      </c>
      <c r="O272" s="70" t="str">
        <f t="shared" si="4"/>
        <v>2</v>
      </c>
      <c r="P272" s="71" t="str">
        <f t="shared" si="11"/>
        <v>97</v>
      </c>
      <c r="Q272" s="72" t="str">
        <f t="shared" si="12"/>
        <v>1.58%</v>
      </c>
      <c r="R272" s="70"/>
      <c r="S272" s="73" t="str">
        <f t="shared" si="5"/>
        <v>  5,000,000.00р. </v>
      </c>
      <c r="T272" s="71" t="str">
        <f t="shared" si="6"/>
        <v>360</v>
      </c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</row>
    <row r="273" ht="12.75" customHeight="1">
      <c r="A273" s="61" t="str">
        <f t="shared" si="7"/>
        <v>265</v>
      </c>
      <c r="B273" s="74" t="str">
        <f t="shared" si="8"/>
        <v>3,907,010.54р.</v>
      </c>
      <c r="C273" s="74" t="str">
        <f t="shared" si="1"/>
        <v>61,861.00р.</v>
      </c>
      <c r="D273" s="74" t="str">
        <f t="shared" si="9"/>
        <v>17,583.62р.</v>
      </c>
      <c r="E273" s="63" t="str">
        <f t="shared" si="10"/>
        <v>79,444.62р.</v>
      </c>
      <c r="F273" s="64"/>
      <c r="G273" s="65"/>
      <c r="H273" s="66"/>
      <c r="I273" s="67"/>
      <c r="J273" s="76"/>
      <c r="K273" s="68"/>
      <c r="L273" s="69"/>
      <c r="M273" s="5"/>
      <c r="N273" s="70" t="str">
        <f t="shared" si="3"/>
        <v>0</v>
      </c>
      <c r="O273" s="70" t="str">
        <f t="shared" si="4"/>
        <v>2</v>
      </c>
      <c r="P273" s="71" t="str">
        <f t="shared" si="11"/>
        <v>96</v>
      </c>
      <c r="Q273" s="72" t="str">
        <f t="shared" si="12"/>
        <v>1.58%</v>
      </c>
      <c r="R273" s="70"/>
      <c r="S273" s="73" t="str">
        <f t="shared" si="5"/>
        <v>  5,000,000.00р. </v>
      </c>
      <c r="T273" s="71" t="str">
        <f t="shared" si="6"/>
        <v>360</v>
      </c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</row>
    <row r="274" ht="12.75" customHeight="1">
      <c r="A274" s="61" t="str">
        <f t="shared" si="7"/>
        <v>266</v>
      </c>
      <c r="B274" s="74" t="str">
        <f t="shared" si="8"/>
        <v>3,889,426.91р.</v>
      </c>
      <c r="C274" s="74" t="str">
        <f t="shared" si="1"/>
        <v>61,582.59р.</v>
      </c>
      <c r="D274" s="74" t="str">
        <f t="shared" si="9"/>
        <v>17,862.03р.</v>
      </c>
      <c r="E274" s="63" t="str">
        <f t="shared" si="10"/>
        <v>79,444.62р.</v>
      </c>
      <c r="F274" s="64"/>
      <c r="G274" s="65"/>
      <c r="H274" s="66"/>
      <c r="I274" s="67"/>
      <c r="J274" s="76"/>
      <c r="K274" s="68"/>
      <c r="L274" s="69"/>
      <c r="M274" s="5"/>
      <c r="N274" s="70" t="str">
        <f t="shared" si="3"/>
        <v>0</v>
      </c>
      <c r="O274" s="70" t="str">
        <f t="shared" si="4"/>
        <v>2</v>
      </c>
      <c r="P274" s="71" t="str">
        <f t="shared" si="11"/>
        <v>95</v>
      </c>
      <c r="Q274" s="72" t="str">
        <f t="shared" si="12"/>
        <v>1.58%</v>
      </c>
      <c r="R274" s="70"/>
      <c r="S274" s="73" t="str">
        <f t="shared" si="5"/>
        <v>  5,000,000.00р. </v>
      </c>
      <c r="T274" s="71" t="str">
        <f t="shared" si="6"/>
        <v>360</v>
      </c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</row>
    <row r="275" ht="12.75" customHeight="1">
      <c r="A275" s="61" t="str">
        <f t="shared" si="7"/>
        <v>267</v>
      </c>
      <c r="B275" s="74" t="str">
        <f t="shared" si="8"/>
        <v>3,871,564.88р.</v>
      </c>
      <c r="C275" s="74" t="str">
        <f t="shared" si="1"/>
        <v>61,299.78р.</v>
      </c>
      <c r="D275" s="74" t="str">
        <f t="shared" si="9"/>
        <v>18,144.85р.</v>
      </c>
      <c r="E275" s="63" t="str">
        <f t="shared" si="10"/>
        <v>79,444.62р.</v>
      </c>
      <c r="F275" s="64"/>
      <c r="G275" s="65"/>
      <c r="H275" s="66"/>
      <c r="I275" s="67"/>
      <c r="J275" s="76"/>
      <c r="K275" s="68"/>
      <c r="L275" s="69"/>
      <c r="M275" s="5"/>
      <c r="N275" s="70" t="str">
        <f t="shared" si="3"/>
        <v>0</v>
      </c>
      <c r="O275" s="70" t="str">
        <f t="shared" si="4"/>
        <v>2</v>
      </c>
      <c r="P275" s="71" t="str">
        <f t="shared" si="11"/>
        <v>94</v>
      </c>
      <c r="Q275" s="72" t="str">
        <f t="shared" si="12"/>
        <v>1.58%</v>
      </c>
      <c r="R275" s="70"/>
      <c r="S275" s="73" t="str">
        <f t="shared" si="5"/>
        <v>  5,000,000.00р. </v>
      </c>
      <c r="T275" s="71" t="str">
        <f t="shared" si="6"/>
        <v>360</v>
      </c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</row>
    <row r="276" ht="12.75" customHeight="1">
      <c r="A276" s="61" t="str">
        <f t="shared" si="7"/>
        <v>268</v>
      </c>
      <c r="B276" s="74" t="str">
        <f t="shared" si="8"/>
        <v>3,853,420.04р.</v>
      </c>
      <c r="C276" s="74" t="str">
        <f t="shared" si="1"/>
        <v>61,012.48р.</v>
      </c>
      <c r="D276" s="74" t="str">
        <f t="shared" si="9"/>
        <v>18,432.14р.</v>
      </c>
      <c r="E276" s="63" t="str">
        <f t="shared" si="10"/>
        <v>79,444.62р.</v>
      </c>
      <c r="F276" s="64"/>
      <c r="G276" s="65"/>
      <c r="H276" s="66"/>
      <c r="I276" s="67"/>
      <c r="J276" s="76"/>
      <c r="K276" s="68"/>
      <c r="L276" s="69"/>
      <c r="M276" s="5"/>
      <c r="N276" s="70" t="str">
        <f t="shared" si="3"/>
        <v>0</v>
      </c>
      <c r="O276" s="70" t="str">
        <f t="shared" si="4"/>
        <v>2</v>
      </c>
      <c r="P276" s="71" t="str">
        <f t="shared" si="11"/>
        <v>93</v>
      </c>
      <c r="Q276" s="72" t="str">
        <f t="shared" si="12"/>
        <v>1.58%</v>
      </c>
      <c r="R276" s="70"/>
      <c r="S276" s="73" t="str">
        <f t="shared" si="5"/>
        <v>  5,000,000.00р. </v>
      </c>
      <c r="T276" s="71" t="str">
        <f t="shared" si="6"/>
        <v>360</v>
      </c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</row>
    <row r="277" ht="12.75" customHeight="1">
      <c r="A277" s="61" t="str">
        <f t="shared" si="7"/>
        <v>269</v>
      </c>
      <c r="B277" s="74" t="str">
        <f t="shared" si="8"/>
        <v>3,834,987.89р.</v>
      </c>
      <c r="C277" s="74" t="str">
        <f t="shared" si="1"/>
        <v>60,720.64р.</v>
      </c>
      <c r="D277" s="74" t="str">
        <f t="shared" si="9"/>
        <v>18,723.98р.</v>
      </c>
      <c r="E277" s="63" t="str">
        <f t="shared" si="10"/>
        <v>79,444.62р.</v>
      </c>
      <c r="F277" s="64"/>
      <c r="G277" s="65"/>
      <c r="H277" s="66"/>
      <c r="I277" s="67"/>
      <c r="J277" s="76"/>
      <c r="K277" s="68"/>
      <c r="L277" s="69"/>
      <c r="M277" s="5"/>
      <c r="N277" s="70" t="str">
        <f t="shared" si="3"/>
        <v>0</v>
      </c>
      <c r="O277" s="70" t="str">
        <f t="shared" si="4"/>
        <v>2</v>
      </c>
      <c r="P277" s="71" t="str">
        <f t="shared" si="11"/>
        <v>92</v>
      </c>
      <c r="Q277" s="72" t="str">
        <f t="shared" si="12"/>
        <v>1.58%</v>
      </c>
      <c r="R277" s="70"/>
      <c r="S277" s="73" t="str">
        <f t="shared" si="5"/>
        <v>  5,000,000.00р. </v>
      </c>
      <c r="T277" s="71" t="str">
        <f t="shared" si="6"/>
        <v>360</v>
      </c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</row>
    <row r="278" ht="12.75" customHeight="1">
      <c r="A278" s="61" t="str">
        <f t="shared" si="7"/>
        <v>270</v>
      </c>
      <c r="B278" s="74" t="str">
        <f t="shared" si="8"/>
        <v>3,816,263.91р.</v>
      </c>
      <c r="C278" s="74" t="str">
        <f t="shared" si="1"/>
        <v>60,424.18р.</v>
      </c>
      <c r="D278" s="74" t="str">
        <f t="shared" si="9"/>
        <v>19,020.45р.</v>
      </c>
      <c r="E278" s="63" t="str">
        <f t="shared" si="10"/>
        <v>79,444.62р.</v>
      </c>
      <c r="F278" s="64"/>
      <c r="G278" s="65"/>
      <c r="H278" s="66"/>
      <c r="I278" s="67"/>
      <c r="J278" s="76"/>
      <c r="K278" s="68"/>
      <c r="L278" s="69"/>
      <c r="M278" s="5"/>
      <c r="N278" s="70" t="str">
        <f t="shared" si="3"/>
        <v>0</v>
      </c>
      <c r="O278" s="70" t="str">
        <f t="shared" si="4"/>
        <v>2</v>
      </c>
      <c r="P278" s="71" t="str">
        <f t="shared" si="11"/>
        <v>91</v>
      </c>
      <c r="Q278" s="72" t="str">
        <f t="shared" si="12"/>
        <v>1.58%</v>
      </c>
      <c r="R278" s="70"/>
      <c r="S278" s="73" t="str">
        <f t="shared" si="5"/>
        <v>  5,000,000.00р. </v>
      </c>
      <c r="T278" s="71" t="str">
        <f t="shared" si="6"/>
        <v>360</v>
      </c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</row>
    <row r="279" ht="12.75" customHeight="1">
      <c r="A279" s="61" t="str">
        <f t="shared" si="7"/>
        <v>271</v>
      </c>
      <c r="B279" s="74" t="str">
        <f t="shared" si="8"/>
        <v>3,797,243.47р.</v>
      </c>
      <c r="C279" s="74" t="str">
        <f t="shared" si="1"/>
        <v>60,123.02р.</v>
      </c>
      <c r="D279" s="74" t="str">
        <f t="shared" si="9"/>
        <v>19,321.60р.</v>
      </c>
      <c r="E279" s="63" t="str">
        <f t="shared" si="10"/>
        <v>79,444.62р.</v>
      </c>
      <c r="F279" s="64"/>
      <c r="G279" s="65"/>
      <c r="H279" s="66"/>
      <c r="I279" s="67"/>
      <c r="J279" s="76"/>
      <c r="K279" s="68"/>
      <c r="L279" s="69"/>
      <c r="M279" s="5"/>
      <c r="N279" s="70" t="str">
        <f t="shared" si="3"/>
        <v>0</v>
      </c>
      <c r="O279" s="70" t="str">
        <f t="shared" si="4"/>
        <v>2</v>
      </c>
      <c r="P279" s="71" t="str">
        <f t="shared" si="11"/>
        <v>90</v>
      </c>
      <c r="Q279" s="72" t="str">
        <f t="shared" si="12"/>
        <v>1.58%</v>
      </c>
      <c r="R279" s="70"/>
      <c r="S279" s="73" t="str">
        <f t="shared" si="5"/>
        <v>  5,000,000.00р. </v>
      </c>
      <c r="T279" s="71" t="str">
        <f t="shared" si="6"/>
        <v>360</v>
      </c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</row>
    <row r="280" ht="12.75" customHeight="1">
      <c r="A280" s="61" t="str">
        <f t="shared" si="7"/>
        <v>272</v>
      </c>
      <c r="B280" s="74" t="str">
        <f t="shared" si="8"/>
        <v>3,777,921.86р.</v>
      </c>
      <c r="C280" s="74" t="str">
        <f t="shared" si="1"/>
        <v>59,817.10р.</v>
      </c>
      <c r="D280" s="74" t="str">
        <f t="shared" si="9"/>
        <v>19,627.53р.</v>
      </c>
      <c r="E280" s="63" t="str">
        <f t="shared" si="10"/>
        <v>79,444.62р.</v>
      </c>
      <c r="F280" s="64"/>
      <c r="G280" s="65"/>
      <c r="H280" s="66"/>
      <c r="I280" s="67"/>
      <c r="J280" s="76"/>
      <c r="K280" s="68"/>
      <c r="L280" s="69"/>
      <c r="M280" s="5"/>
      <c r="N280" s="70" t="str">
        <f t="shared" si="3"/>
        <v>0</v>
      </c>
      <c r="O280" s="70" t="str">
        <f t="shared" si="4"/>
        <v>2</v>
      </c>
      <c r="P280" s="71" t="str">
        <f t="shared" si="11"/>
        <v>89</v>
      </c>
      <c r="Q280" s="72" t="str">
        <f t="shared" si="12"/>
        <v>1.58%</v>
      </c>
      <c r="R280" s="70"/>
      <c r="S280" s="73" t="str">
        <f t="shared" si="5"/>
        <v>  5,000,000.00р. </v>
      </c>
      <c r="T280" s="71" t="str">
        <f t="shared" si="6"/>
        <v>360</v>
      </c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</row>
    <row r="281" ht="12.75" customHeight="1">
      <c r="A281" s="61" t="str">
        <f t="shared" si="7"/>
        <v>273</v>
      </c>
      <c r="B281" s="74" t="str">
        <f t="shared" si="8"/>
        <v>3,758,294.33р.</v>
      </c>
      <c r="C281" s="74" t="str">
        <f t="shared" si="1"/>
        <v>59,506.33р.</v>
      </c>
      <c r="D281" s="74" t="str">
        <f t="shared" si="9"/>
        <v>19,938.30р.</v>
      </c>
      <c r="E281" s="63" t="str">
        <f t="shared" si="10"/>
        <v>79,444.62р.</v>
      </c>
      <c r="F281" s="64"/>
      <c r="G281" s="65"/>
      <c r="H281" s="66"/>
      <c r="I281" s="67"/>
      <c r="J281" s="76"/>
      <c r="K281" s="68"/>
      <c r="L281" s="69"/>
      <c r="M281" s="5"/>
      <c r="N281" s="70" t="str">
        <f t="shared" si="3"/>
        <v>0</v>
      </c>
      <c r="O281" s="70" t="str">
        <f t="shared" si="4"/>
        <v>2</v>
      </c>
      <c r="P281" s="71" t="str">
        <f t="shared" si="11"/>
        <v>88</v>
      </c>
      <c r="Q281" s="72" t="str">
        <f t="shared" si="12"/>
        <v>1.58%</v>
      </c>
      <c r="R281" s="70"/>
      <c r="S281" s="73" t="str">
        <f t="shared" si="5"/>
        <v>  5,000,000.00р. </v>
      </c>
      <c r="T281" s="71" t="str">
        <f t="shared" si="6"/>
        <v>360</v>
      </c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</row>
    <row r="282" ht="12.75" customHeight="1">
      <c r="A282" s="61" t="str">
        <f t="shared" si="7"/>
        <v>274</v>
      </c>
      <c r="B282" s="74" t="str">
        <f t="shared" si="8"/>
        <v>3,738,356.04р.</v>
      </c>
      <c r="C282" s="74" t="str">
        <f t="shared" si="1"/>
        <v>59,190.64р.</v>
      </c>
      <c r="D282" s="74" t="str">
        <f t="shared" si="9"/>
        <v>20,253.99р.</v>
      </c>
      <c r="E282" s="63" t="str">
        <f t="shared" si="10"/>
        <v>79,444.62р.</v>
      </c>
      <c r="F282" s="64"/>
      <c r="G282" s="65"/>
      <c r="H282" s="66"/>
      <c r="I282" s="67"/>
      <c r="J282" s="76"/>
      <c r="K282" s="68"/>
      <c r="L282" s="69"/>
      <c r="M282" s="5"/>
      <c r="N282" s="70" t="str">
        <f t="shared" si="3"/>
        <v>0</v>
      </c>
      <c r="O282" s="70" t="str">
        <f t="shared" si="4"/>
        <v>2</v>
      </c>
      <c r="P282" s="71" t="str">
        <f t="shared" si="11"/>
        <v>87</v>
      </c>
      <c r="Q282" s="72" t="str">
        <f t="shared" si="12"/>
        <v>1.58%</v>
      </c>
      <c r="R282" s="70"/>
      <c r="S282" s="73" t="str">
        <f t="shared" si="5"/>
        <v>  5,000,000.00р. </v>
      </c>
      <c r="T282" s="71" t="str">
        <f t="shared" si="6"/>
        <v>360</v>
      </c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</row>
    <row r="283" ht="12.75" customHeight="1">
      <c r="A283" s="61" t="str">
        <f t="shared" si="7"/>
        <v>275</v>
      </c>
      <c r="B283" s="74" t="str">
        <f t="shared" si="8"/>
        <v>3,718,102.05р.</v>
      </c>
      <c r="C283" s="74" t="str">
        <f t="shared" si="1"/>
        <v>58,869.95р.</v>
      </c>
      <c r="D283" s="74" t="str">
        <f t="shared" si="9"/>
        <v>20,574.68р.</v>
      </c>
      <c r="E283" s="63" t="str">
        <f t="shared" si="10"/>
        <v>79,444.62р.</v>
      </c>
      <c r="F283" s="64"/>
      <c r="G283" s="65"/>
      <c r="H283" s="66"/>
      <c r="I283" s="67"/>
      <c r="J283" s="76"/>
      <c r="K283" s="68"/>
      <c r="L283" s="69"/>
      <c r="M283" s="5"/>
      <c r="N283" s="70" t="str">
        <f t="shared" si="3"/>
        <v>0</v>
      </c>
      <c r="O283" s="70" t="str">
        <f t="shared" si="4"/>
        <v>2</v>
      </c>
      <c r="P283" s="71" t="str">
        <f t="shared" si="11"/>
        <v>86</v>
      </c>
      <c r="Q283" s="72" t="str">
        <f t="shared" si="12"/>
        <v>1.58%</v>
      </c>
      <c r="R283" s="70"/>
      <c r="S283" s="73" t="str">
        <f t="shared" si="5"/>
        <v>  5,000,000.00р. </v>
      </c>
      <c r="T283" s="71" t="str">
        <f t="shared" si="6"/>
        <v>360</v>
      </c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</row>
    <row r="284" ht="12.75" customHeight="1">
      <c r="A284" s="61" t="str">
        <f t="shared" si="7"/>
        <v>276</v>
      </c>
      <c r="B284" s="74" t="str">
        <f t="shared" si="8"/>
        <v>3,697,527.37р.</v>
      </c>
      <c r="C284" s="74" t="str">
        <f t="shared" si="1"/>
        <v>58,544.18р.</v>
      </c>
      <c r="D284" s="74" t="str">
        <f t="shared" si="9"/>
        <v>20,900.44р.</v>
      </c>
      <c r="E284" s="63" t="str">
        <f t="shared" si="10"/>
        <v>79,444.62р.</v>
      </c>
      <c r="F284" s="64"/>
      <c r="G284" s="65"/>
      <c r="H284" s="66"/>
      <c r="I284" s="67"/>
      <c r="J284" s="76"/>
      <c r="K284" s="68"/>
      <c r="L284" s="69"/>
      <c r="M284" s="5"/>
      <c r="N284" s="70" t="str">
        <f t="shared" si="3"/>
        <v>0</v>
      </c>
      <c r="O284" s="70" t="str">
        <f t="shared" si="4"/>
        <v>2</v>
      </c>
      <c r="P284" s="71" t="str">
        <f t="shared" si="11"/>
        <v>85</v>
      </c>
      <c r="Q284" s="72" t="str">
        <f t="shared" si="12"/>
        <v>1.58%</v>
      </c>
      <c r="R284" s="70"/>
      <c r="S284" s="73" t="str">
        <f t="shared" si="5"/>
        <v>  5,000,000.00р. </v>
      </c>
      <c r="T284" s="71" t="str">
        <f t="shared" si="6"/>
        <v>360</v>
      </c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</row>
    <row r="285" ht="12.75" customHeight="1">
      <c r="A285" s="61" t="str">
        <f t="shared" si="7"/>
        <v>277</v>
      </c>
      <c r="B285" s="74" t="str">
        <f t="shared" si="8"/>
        <v>3,676,626.93р.</v>
      </c>
      <c r="C285" s="74" t="str">
        <f t="shared" si="1"/>
        <v>58,213.26р.</v>
      </c>
      <c r="D285" s="74" t="str">
        <f t="shared" si="9"/>
        <v>21,231.36р.</v>
      </c>
      <c r="E285" s="63" t="str">
        <f t="shared" si="10"/>
        <v>79,444.62р.</v>
      </c>
      <c r="F285" s="64"/>
      <c r="G285" s="65"/>
      <c r="H285" s="66"/>
      <c r="I285" s="67"/>
      <c r="J285" s="76"/>
      <c r="K285" s="68"/>
      <c r="L285" s="69"/>
      <c r="M285" s="5"/>
      <c r="N285" s="70" t="str">
        <f t="shared" si="3"/>
        <v>0</v>
      </c>
      <c r="O285" s="70" t="str">
        <f t="shared" si="4"/>
        <v>2</v>
      </c>
      <c r="P285" s="71" t="str">
        <f t="shared" si="11"/>
        <v>84</v>
      </c>
      <c r="Q285" s="72" t="str">
        <f t="shared" si="12"/>
        <v>1.58%</v>
      </c>
      <c r="R285" s="70"/>
      <c r="S285" s="73" t="str">
        <f t="shared" si="5"/>
        <v>  5,000,000.00р. </v>
      </c>
      <c r="T285" s="71" t="str">
        <f t="shared" si="6"/>
        <v>360</v>
      </c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</row>
    <row r="286" ht="12.75" customHeight="1">
      <c r="A286" s="61" t="str">
        <f t="shared" si="7"/>
        <v>278</v>
      </c>
      <c r="B286" s="74" t="str">
        <f t="shared" si="8"/>
        <v>3,655,395.57р.</v>
      </c>
      <c r="C286" s="74" t="str">
        <f t="shared" si="1"/>
        <v>57,877.10р.</v>
      </c>
      <c r="D286" s="74" t="str">
        <f t="shared" si="9"/>
        <v>21,567.53р.</v>
      </c>
      <c r="E286" s="63" t="str">
        <f t="shared" si="10"/>
        <v>79,444.62р.</v>
      </c>
      <c r="F286" s="64"/>
      <c r="G286" s="65"/>
      <c r="H286" s="66"/>
      <c r="I286" s="67"/>
      <c r="J286" s="76"/>
      <c r="K286" s="68"/>
      <c r="L286" s="69"/>
      <c r="M286" s="5"/>
      <c r="N286" s="70" t="str">
        <f t="shared" si="3"/>
        <v>0</v>
      </c>
      <c r="O286" s="70" t="str">
        <f t="shared" si="4"/>
        <v>2</v>
      </c>
      <c r="P286" s="71" t="str">
        <f t="shared" si="11"/>
        <v>83</v>
      </c>
      <c r="Q286" s="72" t="str">
        <f t="shared" si="12"/>
        <v>1.58%</v>
      </c>
      <c r="R286" s="70"/>
      <c r="S286" s="73" t="str">
        <f t="shared" si="5"/>
        <v>  5,000,000.00р. </v>
      </c>
      <c r="T286" s="71" t="str">
        <f t="shared" si="6"/>
        <v>360</v>
      </c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</row>
    <row r="287" ht="12.75" customHeight="1">
      <c r="A287" s="61" t="str">
        <f t="shared" si="7"/>
        <v>279</v>
      </c>
      <c r="B287" s="74" t="str">
        <f t="shared" si="8"/>
        <v>3,633,828.04р.</v>
      </c>
      <c r="C287" s="74" t="str">
        <f t="shared" si="1"/>
        <v>57,535.61р.</v>
      </c>
      <c r="D287" s="74" t="str">
        <f t="shared" si="9"/>
        <v>21,909.01р.</v>
      </c>
      <c r="E287" s="63" t="str">
        <f t="shared" si="10"/>
        <v>79,444.62р.</v>
      </c>
      <c r="F287" s="64"/>
      <c r="G287" s="65"/>
      <c r="H287" s="66"/>
      <c r="I287" s="67"/>
      <c r="J287" s="76"/>
      <c r="K287" s="68"/>
      <c r="L287" s="69"/>
      <c r="M287" s="5"/>
      <c r="N287" s="70" t="str">
        <f t="shared" si="3"/>
        <v>0</v>
      </c>
      <c r="O287" s="70" t="str">
        <f t="shared" si="4"/>
        <v>2</v>
      </c>
      <c r="P287" s="71" t="str">
        <f t="shared" si="11"/>
        <v>82</v>
      </c>
      <c r="Q287" s="72" t="str">
        <f t="shared" si="12"/>
        <v>1.58%</v>
      </c>
      <c r="R287" s="70"/>
      <c r="S287" s="73" t="str">
        <f t="shared" si="5"/>
        <v>  5,000,000.00р. </v>
      </c>
      <c r="T287" s="71" t="str">
        <f t="shared" si="6"/>
        <v>360</v>
      </c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</row>
    <row r="288" ht="12.75" customHeight="1">
      <c r="A288" s="61" t="str">
        <f t="shared" si="7"/>
        <v>280</v>
      </c>
      <c r="B288" s="74" t="str">
        <f t="shared" si="8"/>
        <v>3,611,919.03р.</v>
      </c>
      <c r="C288" s="74" t="str">
        <f t="shared" si="1"/>
        <v>57,188.72р.</v>
      </c>
      <c r="D288" s="74" t="str">
        <f t="shared" si="9"/>
        <v>22,255.91р.</v>
      </c>
      <c r="E288" s="63" t="str">
        <f t="shared" si="10"/>
        <v>79,444.62р.</v>
      </c>
      <c r="F288" s="64"/>
      <c r="G288" s="65"/>
      <c r="H288" s="66"/>
      <c r="I288" s="67"/>
      <c r="J288" s="76"/>
      <c r="K288" s="68"/>
      <c r="L288" s="69"/>
      <c r="M288" s="5"/>
      <c r="N288" s="70" t="str">
        <f t="shared" si="3"/>
        <v>0</v>
      </c>
      <c r="O288" s="70" t="str">
        <f t="shared" si="4"/>
        <v>2</v>
      </c>
      <c r="P288" s="71" t="str">
        <f t="shared" si="11"/>
        <v>81</v>
      </c>
      <c r="Q288" s="72" t="str">
        <f t="shared" si="12"/>
        <v>1.58%</v>
      </c>
      <c r="R288" s="70"/>
      <c r="S288" s="73" t="str">
        <f t="shared" si="5"/>
        <v>  5,000,000.00р. </v>
      </c>
      <c r="T288" s="71" t="str">
        <f t="shared" si="6"/>
        <v>360</v>
      </c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</row>
    <row r="289" ht="12.75" customHeight="1">
      <c r="A289" s="61" t="str">
        <f t="shared" si="7"/>
        <v>281</v>
      </c>
      <c r="B289" s="74" t="str">
        <f t="shared" si="8"/>
        <v>3,589,663.12р.</v>
      </c>
      <c r="C289" s="74" t="str">
        <f t="shared" si="1"/>
        <v>56,836.33р.</v>
      </c>
      <c r="D289" s="74" t="str">
        <f t="shared" si="9"/>
        <v>22,608.29р.</v>
      </c>
      <c r="E289" s="63" t="str">
        <f t="shared" si="10"/>
        <v>79,444.62р.</v>
      </c>
      <c r="F289" s="64"/>
      <c r="G289" s="65"/>
      <c r="H289" s="66"/>
      <c r="I289" s="67"/>
      <c r="J289" s="76"/>
      <c r="K289" s="68"/>
      <c r="L289" s="69"/>
      <c r="M289" s="5"/>
      <c r="N289" s="70" t="str">
        <f t="shared" si="3"/>
        <v>0</v>
      </c>
      <c r="O289" s="70" t="str">
        <f t="shared" si="4"/>
        <v>2</v>
      </c>
      <c r="P289" s="71" t="str">
        <f t="shared" si="11"/>
        <v>80</v>
      </c>
      <c r="Q289" s="72" t="str">
        <f t="shared" si="12"/>
        <v>1.58%</v>
      </c>
      <c r="R289" s="70"/>
      <c r="S289" s="73" t="str">
        <f t="shared" si="5"/>
        <v>  5,000,000.00р. </v>
      </c>
      <c r="T289" s="71" t="str">
        <f t="shared" si="6"/>
        <v>360</v>
      </c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</row>
    <row r="290" ht="12.75" customHeight="1">
      <c r="A290" s="61" t="str">
        <f t="shared" si="7"/>
        <v>282</v>
      </c>
      <c r="B290" s="74" t="str">
        <f t="shared" si="8"/>
        <v>3,567,054.83р.</v>
      </c>
      <c r="C290" s="74" t="str">
        <f t="shared" si="1"/>
        <v>56,478.37р.</v>
      </c>
      <c r="D290" s="74" t="str">
        <f t="shared" si="9"/>
        <v>22,966.26р.</v>
      </c>
      <c r="E290" s="63" t="str">
        <f t="shared" si="10"/>
        <v>79,444.62р.</v>
      </c>
      <c r="F290" s="64"/>
      <c r="G290" s="65"/>
      <c r="H290" s="66"/>
      <c r="I290" s="67"/>
      <c r="J290" s="76"/>
      <c r="K290" s="68"/>
      <c r="L290" s="69"/>
      <c r="M290" s="5"/>
      <c r="N290" s="70" t="str">
        <f t="shared" si="3"/>
        <v>0</v>
      </c>
      <c r="O290" s="70" t="str">
        <f t="shared" si="4"/>
        <v>2</v>
      </c>
      <c r="P290" s="71" t="str">
        <f t="shared" si="11"/>
        <v>79</v>
      </c>
      <c r="Q290" s="72" t="str">
        <f t="shared" si="12"/>
        <v>1.58%</v>
      </c>
      <c r="R290" s="70"/>
      <c r="S290" s="73" t="str">
        <f t="shared" si="5"/>
        <v>  5,000,000.00р. </v>
      </c>
      <c r="T290" s="71" t="str">
        <f t="shared" si="6"/>
        <v>360</v>
      </c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</row>
    <row r="291" ht="12.75" customHeight="1">
      <c r="A291" s="61" t="str">
        <f t="shared" si="7"/>
        <v>283</v>
      </c>
      <c r="B291" s="74" t="str">
        <f t="shared" si="8"/>
        <v>3,544,088.57р.</v>
      </c>
      <c r="C291" s="74" t="str">
        <f t="shared" si="1"/>
        <v>56,114.74р.</v>
      </c>
      <c r="D291" s="74" t="str">
        <f t="shared" si="9"/>
        <v>23,329.89р.</v>
      </c>
      <c r="E291" s="63" t="str">
        <f t="shared" si="10"/>
        <v>79,444.62р.</v>
      </c>
      <c r="F291" s="64"/>
      <c r="G291" s="65"/>
      <c r="H291" s="66"/>
      <c r="I291" s="67"/>
      <c r="J291" s="76"/>
      <c r="K291" s="68"/>
      <c r="L291" s="69"/>
      <c r="M291" s="5"/>
      <c r="N291" s="70" t="str">
        <f t="shared" si="3"/>
        <v>0</v>
      </c>
      <c r="O291" s="70" t="str">
        <f t="shared" si="4"/>
        <v>2</v>
      </c>
      <c r="P291" s="71" t="str">
        <f t="shared" si="11"/>
        <v>78</v>
      </c>
      <c r="Q291" s="72" t="str">
        <f t="shared" si="12"/>
        <v>1.58%</v>
      </c>
      <c r="R291" s="70"/>
      <c r="S291" s="73" t="str">
        <f t="shared" si="5"/>
        <v>  5,000,000.00р. </v>
      </c>
      <c r="T291" s="71" t="str">
        <f t="shared" si="6"/>
        <v>360</v>
      </c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</row>
    <row r="292" ht="12.75" customHeight="1">
      <c r="A292" s="61" t="str">
        <f t="shared" si="7"/>
        <v>284</v>
      </c>
      <c r="B292" s="74" t="str">
        <f t="shared" si="8"/>
        <v>3,520,758.68р.</v>
      </c>
      <c r="C292" s="74" t="str">
        <f t="shared" si="1"/>
        <v>55,745.35р.</v>
      </c>
      <c r="D292" s="74" t="str">
        <f t="shared" si="9"/>
        <v>23,699.28р.</v>
      </c>
      <c r="E292" s="63" t="str">
        <f t="shared" si="10"/>
        <v>79,444.62р.</v>
      </c>
      <c r="F292" s="64"/>
      <c r="G292" s="65"/>
      <c r="H292" s="66"/>
      <c r="I292" s="67"/>
      <c r="J292" s="76"/>
      <c r="K292" s="68"/>
      <c r="L292" s="69"/>
      <c r="M292" s="5"/>
      <c r="N292" s="70" t="str">
        <f t="shared" si="3"/>
        <v>0</v>
      </c>
      <c r="O292" s="70" t="str">
        <f t="shared" si="4"/>
        <v>2</v>
      </c>
      <c r="P292" s="71" t="str">
        <f t="shared" si="11"/>
        <v>77</v>
      </c>
      <c r="Q292" s="72" t="str">
        <f t="shared" si="12"/>
        <v>1.58%</v>
      </c>
      <c r="R292" s="70"/>
      <c r="S292" s="73" t="str">
        <f t="shared" si="5"/>
        <v>  5,000,000.00р. </v>
      </c>
      <c r="T292" s="71" t="str">
        <f t="shared" si="6"/>
        <v>360</v>
      </c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</row>
    <row r="293" ht="12.75" customHeight="1">
      <c r="A293" s="61" t="str">
        <f t="shared" si="7"/>
        <v>285</v>
      </c>
      <c r="B293" s="74" t="str">
        <f t="shared" si="8"/>
        <v>3,497,059.40р.</v>
      </c>
      <c r="C293" s="74" t="str">
        <f t="shared" si="1"/>
        <v>55,370.11р.</v>
      </c>
      <c r="D293" s="74" t="str">
        <f t="shared" si="9"/>
        <v>24,074.52р.</v>
      </c>
      <c r="E293" s="63" t="str">
        <f t="shared" si="10"/>
        <v>79,444.62р.</v>
      </c>
      <c r="F293" s="64"/>
      <c r="G293" s="65"/>
      <c r="H293" s="66"/>
      <c r="I293" s="67"/>
      <c r="J293" s="76"/>
      <c r="K293" s="68"/>
      <c r="L293" s="69"/>
      <c r="M293" s="5"/>
      <c r="N293" s="70" t="str">
        <f t="shared" si="3"/>
        <v>0</v>
      </c>
      <c r="O293" s="70" t="str">
        <f t="shared" si="4"/>
        <v>2</v>
      </c>
      <c r="P293" s="71" t="str">
        <f t="shared" si="11"/>
        <v>76</v>
      </c>
      <c r="Q293" s="72" t="str">
        <f t="shared" si="12"/>
        <v>1.58%</v>
      </c>
      <c r="R293" s="70"/>
      <c r="S293" s="73" t="str">
        <f t="shared" si="5"/>
        <v>  5,000,000.00р. </v>
      </c>
      <c r="T293" s="71" t="str">
        <f t="shared" si="6"/>
        <v>360</v>
      </c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</row>
    <row r="294" ht="12.75" customHeight="1">
      <c r="A294" s="61" t="str">
        <f t="shared" si="7"/>
        <v>286</v>
      </c>
      <c r="B294" s="74" t="str">
        <f t="shared" si="8"/>
        <v>3,472,984.89р.</v>
      </c>
      <c r="C294" s="74" t="str">
        <f t="shared" si="1"/>
        <v>54,988.93р.</v>
      </c>
      <c r="D294" s="74" t="str">
        <f t="shared" si="9"/>
        <v>24,455.70р.</v>
      </c>
      <c r="E294" s="63" t="str">
        <f t="shared" si="10"/>
        <v>79,444.62р.</v>
      </c>
      <c r="F294" s="64"/>
      <c r="G294" s="65"/>
      <c r="H294" s="66"/>
      <c r="I294" s="67"/>
      <c r="J294" s="76"/>
      <c r="K294" s="68"/>
      <c r="L294" s="69"/>
      <c r="M294" s="5"/>
      <c r="N294" s="70" t="str">
        <f t="shared" si="3"/>
        <v>0</v>
      </c>
      <c r="O294" s="70" t="str">
        <f t="shared" si="4"/>
        <v>2</v>
      </c>
      <c r="P294" s="71" t="str">
        <f t="shared" si="11"/>
        <v>75</v>
      </c>
      <c r="Q294" s="72" t="str">
        <f t="shared" si="12"/>
        <v>1.58%</v>
      </c>
      <c r="R294" s="70"/>
      <c r="S294" s="73" t="str">
        <f t="shared" si="5"/>
        <v>  5,000,000.00р. </v>
      </c>
      <c r="T294" s="71" t="str">
        <f t="shared" si="6"/>
        <v>360</v>
      </c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</row>
    <row r="295" ht="12.75" customHeight="1">
      <c r="A295" s="61" t="str">
        <f t="shared" si="7"/>
        <v>287</v>
      </c>
      <c r="B295" s="74" t="str">
        <f t="shared" si="8"/>
        <v>3,448,529.19р.</v>
      </c>
      <c r="C295" s="74" t="str">
        <f t="shared" si="1"/>
        <v>54,601.71р.</v>
      </c>
      <c r="D295" s="74" t="str">
        <f t="shared" si="9"/>
        <v>24,842.91р.</v>
      </c>
      <c r="E295" s="63" t="str">
        <f t="shared" si="10"/>
        <v>79,444.62р.</v>
      </c>
      <c r="F295" s="64"/>
      <c r="G295" s="65"/>
      <c r="H295" s="66"/>
      <c r="I295" s="67"/>
      <c r="J295" s="76"/>
      <c r="K295" s="68"/>
      <c r="L295" s="69"/>
      <c r="M295" s="5"/>
      <c r="N295" s="70" t="str">
        <f t="shared" si="3"/>
        <v>0</v>
      </c>
      <c r="O295" s="70" t="str">
        <f t="shared" si="4"/>
        <v>2</v>
      </c>
      <c r="P295" s="71" t="str">
        <f t="shared" si="11"/>
        <v>74</v>
      </c>
      <c r="Q295" s="72" t="str">
        <f t="shared" si="12"/>
        <v>1.58%</v>
      </c>
      <c r="R295" s="70"/>
      <c r="S295" s="73" t="str">
        <f t="shared" si="5"/>
        <v>  5,000,000.00р. </v>
      </c>
      <c r="T295" s="71" t="str">
        <f t="shared" si="6"/>
        <v>360</v>
      </c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</row>
    <row r="296" ht="12.75" customHeight="1">
      <c r="A296" s="61" t="str">
        <f t="shared" si="7"/>
        <v>288</v>
      </c>
      <c r="B296" s="74" t="str">
        <f t="shared" si="8"/>
        <v>3,423,686.28р.</v>
      </c>
      <c r="C296" s="74" t="str">
        <f t="shared" si="1"/>
        <v>54,208.37р.</v>
      </c>
      <c r="D296" s="74" t="str">
        <f t="shared" si="9"/>
        <v>25,236.26р.</v>
      </c>
      <c r="E296" s="63" t="str">
        <f t="shared" si="10"/>
        <v>79,444.62р.</v>
      </c>
      <c r="F296" s="64"/>
      <c r="G296" s="65"/>
      <c r="H296" s="66"/>
      <c r="I296" s="67"/>
      <c r="J296" s="76"/>
      <c r="K296" s="68"/>
      <c r="L296" s="69"/>
      <c r="M296" s="5"/>
      <c r="N296" s="70" t="str">
        <f t="shared" si="3"/>
        <v>0</v>
      </c>
      <c r="O296" s="70" t="str">
        <f t="shared" si="4"/>
        <v>2</v>
      </c>
      <c r="P296" s="71" t="str">
        <f t="shared" si="11"/>
        <v>73</v>
      </c>
      <c r="Q296" s="72" t="str">
        <f t="shared" si="12"/>
        <v>1.58%</v>
      </c>
      <c r="R296" s="70"/>
      <c r="S296" s="73" t="str">
        <f t="shared" si="5"/>
        <v>  5,000,000.00р. </v>
      </c>
      <c r="T296" s="71" t="str">
        <f t="shared" si="6"/>
        <v>360</v>
      </c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</row>
    <row r="297" ht="12.75" customHeight="1">
      <c r="A297" s="61" t="str">
        <f t="shared" si="7"/>
        <v>289</v>
      </c>
      <c r="B297" s="74" t="str">
        <f t="shared" si="8"/>
        <v>3,398,450.02р.</v>
      </c>
      <c r="C297" s="74" t="str">
        <f t="shared" si="1"/>
        <v>53,808.79р.</v>
      </c>
      <c r="D297" s="74" t="str">
        <f t="shared" si="9"/>
        <v>25,635.83р.</v>
      </c>
      <c r="E297" s="63" t="str">
        <f t="shared" si="10"/>
        <v>79,444.62р.</v>
      </c>
      <c r="F297" s="64"/>
      <c r="G297" s="65"/>
      <c r="H297" s="66"/>
      <c r="I297" s="67"/>
      <c r="J297" s="76"/>
      <c r="K297" s="68"/>
      <c r="L297" s="69"/>
      <c r="M297" s="5"/>
      <c r="N297" s="70" t="str">
        <f t="shared" si="3"/>
        <v>0</v>
      </c>
      <c r="O297" s="70" t="str">
        <f t="shared" si="4"/>
        <v>2</v>
      </c>
      <c r="P297" s="71" t="str">
        <f t="shared" si="11"/>
        <v>72</v>
      </c>
      <c r="Q297" s="72" t="str">
        <f t="shared" si="12"/>
        <v>1.58%</v>
      </c>
      <c r="R297" s="70"/>
      <c r="S297" s="73" t="str">
        <f t="shared" si="5"/>
        <v>  5,000,000.00р. </v>
      </c>
      <c r="T297" s="71" t="str">
        <f t="shared" si="6"/>
        <v>360</v>
      </c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</row>
    <row r="298" ht="12.75" customHeight="1">
      <c r="A298" s="61" t="str">
        <f t="shared" si="7"/>
        <v>290</v>
      </c>
      <c r="B298" s="74" t="str">
        <f t="shared" si="8"/>
        <v>3,372,814.18р.</v>
      </c>
      <c r="C298" s="74" t="str">
        <f t="shared" si="1"/>
        <v>53,402.89р.</v>
      </c>
      <c r="D298" s="74" t="str">
        <f t="shared" si="9"/>
        <v>26,041.73р.</v>
      </c>
      <c r="E298" s="63" t="str">
        <f t="shared" si="10"/>
        <v>79,444.62р.</v>
      </c>
      <c r="F298" s="64"/>
      <c r="G298" s="65"/>
      <c r="H298" s="66"/>
      <c r="I298" s="67"/>
      <c r="J298" s="76"/>
      <c r="K298" s="68"/>
      <c r="L298" s="69"/>
      <c r="M298" s="5"/>
      <c r="N298" s="70" t="str">
        <f t="shared" si="3"/>
        <v>0</v>
      </c>
      <c r="O298" s="70" t="str">
        <f t="shared" si="4"/>
        <v>2</v>
      </c>
      <c r="P298" s="71" t="str">
        <f t="shared" si="11"/>
        <v>71</v>
      </c>
      <c r="Q298" s="72" t="str">
        <f t="shared" si="12"/>
        <v>1.58%</v>
      </c>
      <c r="R298" s="70"/>
      <c r="S298" s="73" t="str">
        <f t="shared" si="5"/>
        <v>  5,000,000.00р. </v>
      </c>
      <c r="T298" s="71" t="str">
        <f t="shared" si="6"/>
        <v>360</v>
      </c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</row>
    <row r="299" ht="12.75" customHeight="1">
      <c r="A299" s="61" t="str">
        <f t="shared" si="7"/>
        <v>291</v>
      </c>
      <c r="B299" s="74" t="str">
        <f t="shared" si="8"/>
        <v>3,346,772.45р.</v>
      </c>
      <c r="C299" s="74" t="str">
        <f t="shared" si="1"/>
        <v>52,990.56р.</v>
      </c>
      <c r="D299" s="74" t="str">
        <f t="shared" si="9"/>
        <v>26,454.06р.</v>
      </c>
      <c r="E299" s="63" t="str">
        <f t="shared" si="10"/>
        <v>79,444.62р.</v>
      </c>
      <c r="F299" s="64"/>
      <c r="G299" s="65"/>
      <c r="H299" s="66"/>
      <c r="I299" s="67"/>
      <c r="J299" s="76"/>
      <c r="K299" s="68"/>
      <c r="L299" s="69"/>
      <c r="M299" s="5"/>
      <c r="N299" s="70" t="str">
        <f t="shared" si="3"/>
        <v>0</v>
      </c>
      <c r="O299" s="70" t="str">
        <f t="shared" si="4"/>
        <v>2</v>
      </c>
      <c r="P299" s="71" t="str">
        <f t="shared" si="11"/>
        <v>70</v>
      </c>
      <c r="Q299" s="72" t="str">
        <f t="shared" si="12"/>
        <v>1.58%</v>
      </c>
      <c r="R299" s="70"/>
      <c r="S299" s="73" t="str">
        <f t="shared" si="5"/>
        <v>  5,000,000.00р. </v>
      </c>
      <c r="T299" s="71" t="str">
        <f t="shared" si="6"/>
        <v>360</v>
      </c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</row>
    <row r="300" ht="12.75" customHeight="1">
      <c r="A300" s="61" t="str">
        <f t="shared" si="7"/>
        <v>292</v>
      </c>
      <c r="B300" s="74" t="str">
        <f t="shared" si="8"/>
        <v>3,320,318.39р.</v>
      </c>
      <c r="C300" s="74" t="str">
        <f t="shared" si="1"/>
        <v>52,571.71р.</v>
      </c>
      <c r="D300" s="74" t="str">
        <f t="shared" si="9"/>
        <v>26,872.92р.</v>
      </c>
      <c r="E300" s="63" t="str">
        <f t="shared" si="10"/>
        <v>79,444.62р.</v>
      </c>
      <c r="F300" s="64"/>
      <c r="G300" s="65"/>
      <c r="H300" s="66"/>
      <c r="I300" s="67"/>
      <c r="J300" s="76"/>
      <c r="K300" s="68"/>
      <c r="L300" s="69"/>
      <c r="M300" s="5"/>
      <c r="N300" s="70" t="str">
        <f t="shared" si="3"/>
        <v>0</v>
      </c>
      <c r="O300" s="70" t="str">
        <f t="shared" si="4"/>
        <v>2</v>
      </c>
      <c r="P300" s="71" t="str">
        <f t="shared" si="11"/>
        <v>69</v>
      </c>
      <c r="Q300" s="72" t="str">
        <f t="shared" si="12"/>
        <v>1.58%</v>
      </c>
      <c r="R300" s="70"/>
      <c r="S300" s="73" t="str">
        <f t="shared" si="5"/>
        <v>  5,000,000.00р. </v>
      </c>
      <c r="T300" s="71" t="str">
        <f t="shared" si="6"/>
        <v>360</v>
      </c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</row>
    <row r="301" ht="12.75" customHeight="1">
      <c r="A301" s="61" t="str">
        <f t="shared" si="7"/>
        <v>293</v>
      </c>
      <c r="B301" s="74" t="str">
        <f t="shared" si="8"/>
        <v>3,293,445.47р.</v>
      </c>
      <c r="C301" s="74" t="str">
        <f t="shared" si="1"/>
        <v>52,146.22р.</v>
      </c>
      <c r="D301" s="74" t="str">
        <f t="shared" si="9"/>
        <v>27,298.40р.</v>
      </c>
      <c r="E301" s="63" t="str">
        <f t="shared" si="10"/>
        <v>79,444.62р.</v>
      </c>
      <c r="F301" s="64"/>
      <c r="G301" s="65"/>
      <c r="H301" s="66"/>
      <c r="I301" s="67"/>
      <c r="J301" s="76"/>
      <c r="K301" s="68"/>
      <c r="L301" s="69"/>
      <c r="M301" s="5"/>
      <c r="N301" s="70" t="str">
        <f t="shared" si="3"/>
        <v>0</v>
      </c>
      <c r="O301" s="70" t="str">
        <f t="shared" si="4"/>
        <v>2</v>
      </c>
      <c r="P301" s="71" t="str">
        <f t="shared" si="11"/>
        <v>68</v>
      </c>
      <c r="Q301" s="72" t="str">
        <f t="shared" si="12"/>
        <v>1.58%</v>
      </c>
      <c r="R301" s="70"/>
      <c r="S301" s="73" t="str">
        <f t="shared" si="5"/>
        <v>  5,000,000.00р. </v>
      </c>
      <c r="T301" s="71" t="str">
        <f t="shared" si="6"/>
        <v>360</v>
      </c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</row>
    <row r="302" ht="12.75" customHeight="1">
      <c r="A302" s="61" t="str">
        <f t="shared" si="7"/>
        <v>294</v>
      </c>
      <c r="B302" s="74" t="str">
        <f t="shared" si="8"/>
        <v>3,266,147.07р.</v>
      </c>
      <c r="C302" s="74" t="str">
        <f t="shared" si="1"/>
        <v>51,714.00р.</v>
      </c>
      <c r="D302" s="74" t="str">
        <f t="shared" si="9"/>
        <v>27,730.63р.</v>
      </c>
      <c r="E302" s="63" t="str">
        <f t="shared" si="10"/>
        <v>79,444.62р.</v>
      </c>
      <c r="F302" s="64"/>
      <c r="G302" s="65"/>
      <c r="H302" s="66"/>
      <c r="I302" s="67"/>
      <c r="J302" s="76"/>
      <c r="K302" s="68"/>
      <c r="L302" s="69"/>
      <c r="M302" s="5"/>
      <c r="N302" s="70" t="str">
        <f t="shared" si="3"/>
        <v>0</v>
      </c>
      <c r="O302" s="70" t="str">
        <f t="shared" si="4"/>
        <v>2</v>
      </c>
      <c r="P302" s="71" t="str">
        <f t="shared" si="11"/>
        <v>67</v>
      </c>
      <c r="Q302" s="72" t="str">
        <f t="shared" si="12"/>
        <v>1.58%</v>
      </c>
      <c r="R302" s="70"/>
      <c r="S302" s="73" t="str">
        <f t="shared" si="5"/>
        <v>  5,000,000.00р. </v>
      </c>
      <c r="T302" s="71" t="str">
        <f t="shared" si="6"/>
        <v>360</v>
      </c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</row>
    <row r="303" ht="12.75" customHeight="1">
      <c r="A303" s="61" t="str">
        <f t="shared" si="7"/>
        <v>295</v>
      </c>
      <c r="B303" s="74" t="str">
        <f t="shared" si="8"/>
        <v>3,238,416.44р.</v>
      </c>
      <c r="C303" s="74" t="str">
        <f t="shared" si="1"/>
        <v>51,274.93р.</v>
      </c>
      <c r="D303" s="74" t="str">
        <f t="shared" si="9"/>
        <v>28,169.70р.</v>
      </c>
      <c r="E303" s="63" t="str">
        <f t="shared" si="10"/>
        <v>79,444.62р.</v>
      </c>
      <c r="F303" s="64"/>
      <c r="G303" s="65"/>
      <c r="H303" s="66"/>
      <c r="I303" s="67"/>
      <c r="J303" s="76"/>
      <c r="K303" s="68"/>
      <c r="L303" s="69"/>
      <c r="M303" s="5"/>
      <c r="N303" s="70" t="str">
        <f t="shared" si="3"/>
        <v>0</v>
      </c>
      <c r="O303" s="70" t="str">
        <f t="shared" si="4"/>
        <v>2</v>
      </c>
      <c r="P303" s="71" t="str">
        <f t="shared" si="11"/>
        <v>66</v>
      </c>
      <c r="Q303" s="72" t="str">
        <f t="shared" si="12"/>
        <v>1.58%</v>
      </c>
      <c r="R303" s="70"/>
      <c r="S303" s="73" t="str">
        <f t="shared" si="5"/>
        <v>  5,000,000.00р. </v>
      </c>
      <c r="T303" s="71" t="str">
        <f t="shared" si="6"/>
        <v>360</v>
      </c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</row>
    <row r="304" ht="12.75" customHeight="1">
      <c r="A304" s="61" t="str">
        <f t="shared" si="7"/>
        <v>296</v>
      </c>
      <c r="B304" s="74" t="str">
        <f t="shared" si="8"/>
        <v>3,210,246.74р.</v>
      </c>
      <c r="C304" s="74" t="str">
        <f t="shared" si="1"/>
        <v>50,828.91р.</v>
      </c>
      <c r="D304" s="74" t="str">
        <f t="shared" si="9"/>
        <v>28,615.72р.</v>
      </c>
      <c r="E304" s="63" t="str">
        <f t="shared" si="10"/>
        <v>79,444.62р.</v>
      </c>
      <c r="F304" s="64"/>
      <c r="G304" s="65"/>
      <c r="H304" s="66"/>
      <c r="I304" s="67"/>
      <c r="J304" s="76"/>
      <c r="K304" s="68"/>
      <c r="L304" s="69"/>
      <c r="M304" s="5"/>
      <c r="N304" s="70" t="str">
        <f t="shared" si="3"/>
        <v>0</v>
      </c>
      <c r="O304" s="70" t="str">
        <f t="shared" si="4"/>
        <v>2</v>
      </c>
      <c r="P304" s="71" t="str">
        <f t="shared" si="11"/>
        <v>65</v>
      </c>
      <c r="Q304" s="72" t="str">
        <f t="shared" si="12"/>
        <v>1.58%</v>
      </c>
      <c r="R304" s="70"/>
      <c r="S304" s="73" t="str">
        <f t="shared" si="5"/>
        <v>  5,000,000.00р. </v>
      </c>
      <c r="T304" s="71" t="str">
        <f t="shared" si="6"/>
        <v>360</v>
      </c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</row>
    <row r="305" ht="12.75" customHeight="1">
      <c r="A305" s="61" t="str">
        <f t="shared" si="7"/>
        <v>297</v>
      </c>
      <c r="B305" s="74" t="str">
        <f t="shared" si="8"/>
        <v>3,181,631.02р.</v>
      </c>
      <c r="C305" s="74" t="str">
        <f t="shared" si="1"/>
        <v>50,375.82р.</v>
      </c>
      <c r="D305" s="74" t="str">
        <f t="shared" si="9"/>
        <v>29,068.80р.</v>
      </c>
      <c r="E305" s="63" t="str">
        <f t="shared" si="10"/>
        <v>79,444.62р.</v>
      </c>
      <c r="F305" s="64"/>
      <c r="G305" s="65"/>
      <c r="H305" s="66"/>
      <c r="I305" s="67"/>
      <c r="J305" s="76"/>
      <c r="K305" s="68"/>
      <c r="L305" s="69"/>
      <c r="M305" s="5"/>
      <c r="N305" s="70" t="str">
        <f t="shared" si="3"/>
        <v>0</v>
      </c>
      <c r="O305" s="70" t="str">
        <f t="shared" si="4"/>
        <v>2</v>
      </c>
      <c r="P305" s="71" t="str">
        <f t="shared" si="11"/>
        <v>64</v>
      </c>
      <c r="Q305" s="72" t="str">
        <f t="shared" si="12"/>
        <v>1.58%</v>
      </c>
      <c r="R305" s="70"/>
      <c r="S305" s="73" t="str">
        <f t="shared" si="5"/>
        <v>  5,000,000.00р. </v>
      </c>
      <c r="T305" s="71" t="str">
        <f t="shared" si="6"/>
        <v>360</v>
      </c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</row>
    <row r="306" ht="12.75" customHeight="1">
      <c r="A306" s="61" t="str">
        <f t="shared" si="7"/>
        <v>298</v>
      </c>
      <c r="B306" s="74" t="str">
        <f t="shared" si="8"/>
        <v>3,152,562.22р.</v>
      </c>
      <c r="C306" s="74" t="str">
        <f t="shared" si="1"/>
        <v>49,915.57р.</v>
      </c>
      <c r="D306" s="74" t="str">
        <f t="shared" si="9"/>
        <v>29,529.06р.</v>
      </c>
      <c r="E306" s="63" t="str">
        <f t="shared" si="10"/>
        <v>79,444.62р.</v>
      </c>
      <c r="F306" s="64"/>
      <c r="G306" s="65"/>
      <c r="H306" s="66"/>
      <c r="I306" s="67"/>
      <c r="J306" s="76"/>
      <c r="K306" s="68"/>
      <c r="L306" s="69"/>
      <c r="M306" s="5"/>
      <c r="N306" s="70" t="str">
        <f t="shared" si="3"/>
        <v>0</v>
      </c>
      <c r="O306" s="70" t="str">
        <f t="shared" si="4"/>
        <v>2</v>
      </c>
      <c r="P306" s="71" t="str">
        <f t="shared" si="11"/>
        <v>63</v>
      </c>
      <c r="Q306" s="72" t="str">
        <f t="shared" si="12"/>
        <v>1.58%</v>
      </c>
      <c r="R306" s="70"/>
      <c r="S306" s="73" t="str">
        <f t="shared" si="5"/>
        <v>  5,000,000.00р. </v>
      </c>
      <c r="T306" s="71" t="str">
        <f t="shared" si="6"/>
        <v>360</v>
      </c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</row>
    <row r="307" ht="12.75" customHeight="1">
      <c r="A307" s="61" t="str">
        <f t="shared" si="7"/>
        <v>299</v>
      </c>
      <c r="B307" s="74" t="str">
        <f t="shared" si="8"/>
        <v>3,123,033.17р.</v>
      </c>
      <c r="C307" s="74" t="str">
        <f t="shared" si="1"/>
        <v>49,448.03р.</v>
      </c>
      <c r="D307" s="74" t="str">
        <f t="shared" si="9"/>
        <v>29,996.60р.</v>
      </c>
      <c r="E307" s="63" t="str">
        <f t="shared" si="10"/>
        <v>79,444.62р.</v>
      </c>
      <c r="F307" s="64"/>
      <c r="G307" s="65"/>
      <c r="H307" s="66"/>
      <c r="I307" s="67"/>
      <c r="J307" s="76"/>
      <c r="K307" s="68"/>
      <c r="L307" s="69"/>
      <c r="M307" s="5"/>
      <c r="N307" s="70" t="str">
        <f t="shared" si="3"/>
        <v>0</v>
      </c>
      <c r="O307" s="70" t="str">
        <f t="shared" si="4"/>
        <v>2</v>
      </c>
      <c r="P307" s="71" t="str">
        <f t="shared" si="11"/>
        <v>62</v>
      </c>
      <c r="Q307" s="72" t="str">
        <f t="shared" si="12"/>
        <v>1.58%</v>
      </c>
      <c r="R307" s="70"/>
      <c r="S307" s="73" t="str">
        <f t="shared" si="5"/>
        <v>  5,000,000.00р. </v>
      </c>
      <c r="T307" s="71" t="str">
        <f t="shared" si="6"/>
        <v>360</v>
      </c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</row>
    <row r="308" ht="12.75" customHeight="1">
      <c r="A308" s="61" t="str">
        <f t="shared" si="7"/>
        <v>300</v>
      </c>
      <c r="B308" s="74" t="str">
        <f t="shared" si="8"/>
        <v>3,093,036.57р.</v>
      </c>
      <c r="C308" s="74" t="str">
        <f t="shared" si="1"/>
        <v>48,973.08р.</v>
      </c>
      <c r="D308" s="74" t="str">
        <f t="shared" si="9"/>
        <v>30,471.55р.</v>
      </c>
      <c r="E308" s="63" t="str">
        <f t="shared" si="10"/>
        <v>79,444.62р.</v>
      </c>
      <c r="F308" s="64"/>
      <c r="G308" s="65"/>
      <c r="H308" s="66"/>
      <c r="I308" s="67"/>
      <c r="J308" s="76"/>
      <c r="K308" s="68"/>
      <c r="L308" s="69"/>
      <c r="M308" s="5"/>
      <c r="N308" s="70" t="str">
        <f t="shared" si="3"/>
        <v>0</v>
      </c>
      <c r="O308" s="70" t="str">
        <f t="shared" si="4"/>
        <v>2</v>
      </c>
      <c r="P308" s="71" t="str">
        <f t="shared" si="11"/>
        <v>61</v>
      </c>
      <c r="Q308" s="72" t="str">
        <f t="shared" si="12"/>
        <v>1.58%</v>
      </c>
      <c r="R308" s="70"/>
      <c r="S308" s="73" t="str">
        <f t="shared" si="5"/>
        <v>  5,000,000.00р. </v>
      </c>
      <c r="T308" s="71" t="str">
        <f t="shared" si="6"/>
        <v>360</v>
      </c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</row>
    <row r="309" ht="12.75" customHeight="1">
      <c r="A309" s="61" t="str">
        <f t="shared" si="7"/>
        <v>301</v>
      </c>
      <c r="B309" s="74" t="str">
        <f t="shared" si="8"/>
        <v>3,062,565.02р.</v>
      </c>
      <c r="C309" s="74" t="str">
        <f t="shared" si="1"/>
        <v>48,490.61р.</v>
      </c>
      <c r="D309" s="74" t="str">
        <f t="shared" si="9"/>
        <v>30,954.01р.</v>
      </c>
      <c r="E309" s="63" t="str">
        <f t="shared" si="10"/>
        <v>79,444.62р.</v>
      </c>
      <c r="F309" s="64"/>
      <c r="G309" s="65"/>
      <c r="H309" s="66"/>
      <c r="I309" s="67"/>
      <c r="J309" s="76"/>
      <c r="K309" s="68"/>
      <c r="L309" s="69"/>
      <c r="M309" s="5"/>
      <c r="N309" s="70" t="str">
        <f t="shared" si="3"/>
        <v>0</v>
      </c>
      <c r="O309" s="70" t="str">
        <f t="shared" si="4"/>
        <v>2</v>
      </c>
      <c r="P309" s="71" t="str">
        <f t="shared" si="11"/>
        <v>60</v>
      </c>
      <c r="Q309" s="72" t="str">
        <f t="shared" si="12"/>
        <v>1.58%</v>
      </c>
      <c r="R309" s="70"/>
      <c r="S309" s="73" t="str">
        <f t="shared" si="5"/>
        <v>  5,000,000.00р. </v>
      </c>
      <c r="T309" s="71" t="str">
        <f t="shared" si="6"/>
        <v>360</v>
      </c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</row>
    <row r="310" ht="12.75" customHeight="1">
      <c r="A310" s="61" t="str">
        <f t="shared" si="7"/>
        <v>302</v>
      </c>
      <c r="B310" s="74" t="str">
        <f t="shared" si="8"/>
        <v>3,031,611.01р.</v>
      </c>
      <c r="C310" s="74" t="str">
        <f t="shared" si="1"/>
        <v>48,000.51р.</v>
      </c>
      <c r="D310" s="74" t="str">
        <f t="shared" si="9"/>
        <v>31,444.12р.</v>
      </c>
      <c r="E310" s="63" t="str">
        <f t="shared" si="10"/>
        <v>79,444.62р.</v>
      </c>
      <c r="F310" s="64"/>
      <c r="G310" s="65"/>
      <c r="H310" s="66"/>
      <c r="I310" s="67"/>
      <c r="J310" s="76"/>
      <c r="K310" s="68"/>
      <c r="L310" s="69"/>
      <c r="M310" s="5"/>
      <c r="N310" s="70" t="str">
        <f t="shared" si="3"/>
        <v>0</v>
      </c>
      <c r="O310" s="70" t="str">
        <f t="shared" si="4"/>
        <v>2</v>
      </c>
      <c r="P310" s="71" t="str">
        <f t="shared" si="11"/>
        <v>59</v>
      </c>
      <c r="Q310" s="72" t="str">
        <f t="shared" si="12"/>
        <v>1.58%</v>
      </c>
      <c r="R310" s="70"/>
      <c r="S310" s="73" t="str">
        <f t="shared" si="5"/>
        <v>  5,000,000.00р. </v>
      </c>
      <c r="T310" s="71" t="str">
        <f t="shared" si="6"/>
        <v>360</v>
      </c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</row>
    <row r="311" ht="12.75" customHeight="1">
      <c r="A311" s="61" t="str">
        <f t="shared" si="7"/>
        <v>303</v>
      </c>
      <c r="B311" s="74" t="str">
        <f t="shared" si="8"/>
        <v>3,000,166.89р.</v>
      </c>
      <c r="C311" s="74" t="str">
        <f t="shared" si="1"/>
        <v>47,502.64р.</v>
      </c>
      <c r="D311" s="74" t="str">
        <f t="shared" si="9"/>
        <v>31,941.98р.</v>
      </c>
      <c r="E311" s="63" t="str">
        <f t="shared" si="10"/>
        <v>79,444.62р.</v>
      </c>
      <c r="F311" s="64"/>
      <c r="G311" s="65"/>
      <c r="H311" s="66"/>
      <c r="I311" s="67"/>
      <c r="J311" s="76"/>
      <c r="K311" s="68"/>
      <c r="L311" s="69"/>
      <c r="M311" s="5"/>
      <c r="N311" s="70" t="str">
        <f t="shared" si="3"/>
        <v>0</v>
      </c>
      <c r="O311" s="70" t="str">
        <f t="shared" si="4"/>
        <v>2</v>
      </c>
      <c r="P311" s="71" t="str">
        <f t="shared" si="11"/>
        <v>58</v>
      </c>
      <c r="Q311" s="72" t="str">
        <f t="shared" si="12"/>
        <v>1.58%</v>
      </c>
      <c r="R311" s="70"/>
      <c r="S311" s="73" t="str">
        <f t="shared" si="5"/>
        <v>  5,000,000.00р. </v>
      </c>
      <c r="T311" s="71" t="str">
        <f t="shared" si="6"/>
        <v>360</v>
      </c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</row>
    <row r="312" ht="12.75" customHeight="1">
      <c r="A312" s="61" t="str">
        <f t="shared" si="7"/>
        <v>304</v>
      </c>
      <c r="B312" s="74" t="str">
        <f t="shared" si="8"/>
        <v>2,968,224.91р.</v>
      </c>
      <c r="C312" s="74" t="str">
        <f t="shared" si="1"/>
        <v>46,996.89р.</v>
      </c>
      <c r="D312" s="74" t="str">
        <f t="shared" si="9"/>
        <v>32,447.73р.</v>
      </c>
      <c r="E312" s="63" t="str">
        <f t="shared" si="10"/>
        <v>79,444.62р.</v>
      </c>
      <c r="F312" s="64"/>
      <c r="G312" s="65"/>
      <c r="H312" s="66"/>
      <c r="I312" s="67"/>
      <c r="J312" s="76"/>
      <c r="K312" s="68"/>
      <c r="L312" s="69"/>
      <c r="M312" s="5"/>
      <c r="N312" s="70" t="str">
        <f t="shared" si="3"/>
        <v>0</v>
      </c>
      <c r="O312" s="70" t="str">
        <f t="shared" si="4"/>
        <v>2</v>
      </c>
      <c r="P312" s="71" t="str">
        <f t="shared" si="11"/>
        <v>57</v>
      </c>
      <c r="Q312" s="72" t="str">
        <f t="shared" si="12"/>
        <v>1.58%</v>
      </c>
      <c r="R312" s="70"/>
      <c r="S312" s="73" t="str">
        <f t="shared" si="5"/>
        <v>  5,000,000.00р. </v>
      </c>
      <c r="T312" s="71" t="str">
        <f t="shared" si="6"/>
        <v>360</v>
      </c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</row>
    <row r="313" ht="12.75" customHeight="1">
      <c r="A313" s="61" t="str">
        <f t="shared" si="7"/>
        <v>305</v>
      </c>
      <c r="B313" s="74" t="str">
        <f t="shared" si="8"/>
        <v>2,935,777.18р.</v>
      </c>
      <c r="C313" s="74" t="str">
        <f t="shared" si="1"/>
        <v>46,483.14р.</v>
      </c>
      <c r="D313" s="74" t="str">
        <f t="shared" si="9"/>
        <v>32,961.49р.</v>
      </c>
      <c r="E313" s="63" t="str">
        <f t="shared" si="10"/>
        <v>79,444.62р.</v>
      </c>
      <c r="F313" s="64"/>
      <c r="G313" s="65"/>
      <c r="H313" s="66"/>
      <c r="I313" s="67"/>
      <c r="J313" s="76"/>
      <c r="K313" s="68"/>
      <c r="L313" s="69"/>
      <c r="M313" s="5"/>
      <c r="N313" s="70" t="str">
        <f t="shared" si="3"/>
        <v>0</v>
      </c>
      <c r="O313" s="70" t="str">
        <f t="shared" si="4"/>
        <v>2</v>
      </c>
      <c r="P313" s="71" t="str">
        <f t="shared" si="11"/>
        <v>56</v>
      </c>
      <c r="Q313" s="72" t="str">
        <f t="shared" si="12"/>
        <v>1.58%</v>
      </c>
      <c r="R313" s="70"/>
      <c r="S313" s="73" t="str">
        <f t="shared" si="5"/>
        <v>  5,000,000.00р. </v>
      </c>
      <c r="T313" s="71" t="str">
        <f t="shared" si="6"/>
        <v>360</v>
      </c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</row>
    <row r="314" ht="12.75" customHeight="1">
      <c r="A314" s="61" t="str">
        <f t="shared" si="7"/>
        <v>306</v>
      </c>
      <c r="B314" s="74" t="str">
        <f t="shared" si="8"/>
        <v>2,902,815.70р.</v>
      </c>
      <c r="C314" s="74" t="str">
        <f t="shared" si="1"/>
        <v>45,961.25р.</v>
      </c>
      <c r="D314" s="74" t="str">
        <f t="shared" si="9"/>
        <v>33,483.38р.</v>
      </c>
      <c r="E314" s="63" t="str">
        <f t="shared" si="10"/>
        <v>79,444.62р.</v>
      </c>
      <c r="F314" s="64"/>
      <c r="G314" s="65"/>
      <c r="H314" s="66"/>
      <c r="I314" s="67"/>
      <c r="J314" s="76"/>
      <c r="K314" s="68"/>
      <c r="L314" s="69"/>
      <c r="M314" s="5"/>
      <c r="N314" s="70" t="str">
        <f t="shared" si="3"/>
        <v>0</v>
      </c>
      <c r="O314" s="70" t="str">
        <f t="shared" si="4"/>
        <v>2</v>
      </c>
      <c r="P314" s="71" t="str">
        <f t="shared" si="11"/>
        <v>55</v>
      </c>
      <c r="Q314" s="72" t="str">
        <f t="shared" si="12"/>
        <v>1.58%</v>
      </c>
      <c r="R314" s="70"/>
      <c r="S314" s="73" t="str">
        <f t="shared" si="5"/>
        <v>  5,000,000.00р. </v>
      </c>
      <c r="T314" s="71" t="str">
        <f t="shared" si="6"/>
        <v>360</v>
      </c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</row>
    <row r="315" ht="12.75" customHeight="1">
      <c r="A315" s="61" t="str">
        <f t="shared" si="7"/>
        <v>307</v>
      </c>
      <c r="B315" s="74" t="str">
        <f t="shared" si="8"/>
        <v>2,869,332.32р.</v>
      </c>
      <c r="C315" s="74" t="str">
        <f t="shared" si="1"/>
        <v>45,431.10р.</v>
      </c>
      <c r="D315" s="74" t="str">
        <f t="shared" si="9"/>
        <v>34,013.53р.</v>
      </c>
      <c r="E315" s="63" t="str">
        <f t="shared" si="10"/>
        <v>79,444.62р.</v>
      </c>
      <c r="F315" s="64"/>
      <c r="G315" s="65"/>
      <c r="H315" s="66"/>
      <c r="I315" s="67"/>
      <c r="J315" s="76"/>
      <c r="K315" s="68"/>
      <c r="L315" s="69"/>
      <c r="M315" s="5"/>
      <c r="N315" s="70" t="str">
        <f t="shared" si="3"/>
        <v>0</v>
      </c>
      <c r="O315" s="70" t="str">
        <f t="shared" si="4"/>
        <v>2</v>
      </c>
      <c r="P315" s="71" t="str">
        <f t="shared" si="11"/>
        <v>54</v>
      </c>
      <c r="Q315" s="72" t="str">
        <f t="shared" si="12"/>
        <v>1.58%</v>
      </c>
      <c r="R315" s="70"/>
      <c r="S315" s="73" t="str">
        <f t="shared" si="5"/>
        <v>  5,000,000.00р. </v>
      </c>
      <c r="T315" s="71" t="str">
        <f t="shared" si="6"/>
        <v>360</v>
      </c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</row>
    <row r="316" ht="12.75" customHeight="1">
      <c r="A316" s="61" t="str">
        <f t="shared" si="7"/>
        <v>308</v>
      </c>
      <c r="B316" s="74" t="str">
        <f t="shared" si="8"/>
        <v>2,835,318.79р.</v>
      </c>
      <c r="C316" s="74" t="str">
        <f t="shared" si="1"/>
        <v>44,892.55р.</v>
      </c>
      <c r="D316" s="74" t="str">
        <f t="shared" si="9"/>
        <v>34,552.08р.</v>
      </c>
      <c r="E316" s="63" t="str">
        <f t="shared" si="10"/>
        <v>79,444.62р.</v>
      </c>
      <c r="F316" s="64"/>
      <c r="G316" s="65"/>
      <c r="H316" s="66"/>
      <c r="I316" s="67"/>
      <c r="J316" s="76"/>
      <c r="K316" s="68"/>
      <c r="L316" s="69"/>
      <c r="M316" s="5"/>
      <c r="N316" s="70" t="str">
        <f t="shared" si="3"/>
        <v>0</v>
      </c>
      <c r="O316" s="70" t="str">
        <f t="shared" si="4"/>
        <v>2</v>
      </c>
      <c r="P316" s="71" t="str">
        <f t="shared" si="11"/>
        <v>53</v>
      </c>
      <c r="Q316" s="72" t="str">
        <f t="shared" si="12"/>
        <v>1.58%</v>
      </c>
      <c r="R316" s="70"/>
      <c r="S316" s="73" t="str">
        <f t="shared" si="5"/>
        <v>  5,000,000.00р. </v>
      </c>
      <c r="T316" s="71" t="str">
        <f t="shared" si="6"/>
        <v>360</v>
      </c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</row>
    <row r="317" ht="12.75" customHeight="1">
      <c r="A317" s="61" t="str">
        <f t="shared" si="7"/>
        <v>309</v>
      </c>
      <c r="B317" s="74" t="str">
        <f t="shared" si="8"/>
        <v>2,800,766.71р.</v>
      </c>
      <c r="C317" s="74" t="str">
        <f t="shared" si="1"/>
        <v>44,345.47р.</v>
      </c>
      <c r="D317" s="74" t="str">
        <f t="shared" si="9"/>
        <v>35,099.15р.</v>
      </c>
      <c r="E317" s="63" t="str">
        <f t="shared" si="10"/>
        <v>79,444.62р.</v>
      </c>
      <c r="F317" s="64"/>
      <c r="G317" s="65"/>
      <c r="H317" s="66"/>
      <c r="I317" s="67"/>
      <c r="J317" s="76"/>
      <c r="K317" s="68"/>
      <c r="L317" s="69"/>
      <c r="M317" s="5"/>
      <c r="N317" s="70" t="str">
        <f t="shared" si="3"/>
        <v>0</v>
      </c>
      <c r="O317" s="70" t="str">
        <f t="shared" si="4"/>
        <v>2</v>
      </c>
      <c r="P317" s="71" t="str">
        <f t="shared" si="11"/>
        <v>52</v>
      </c>
      <c r="Q317" s="72" t="str">
        <f t="shared" si="12"/>
        <v>1.58%</v>
      </c>
      <c r="R317" s="70"/>
      <c r="S317" s="73" t="str">
        <f t="shared" si="5"/>
        <v>  5,000,000.00р. </v>
      </c>
      <c r="T317" s="71" t="str">
        <f t="shared" si="6"/>
        <v>360</v>
      </c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</row>
    <row r="318" ht="12.75" customHeight="1">
      <c r="A318" s="61" t="str">
        <f t="shared" si="7"/>
        <v>310</v>
      </c>
      <c r="B318" s="74" t="str">
        <f t="shared" si="8"/>
        <v>2,765,667.56р.</v>
      </c>
      <c r="C318" s="74" t="str">
        <f t="shared" si="1"/>
        <v>43,789.74р.</v>
      </c>
      <c r="D318" s="74" t="str">
        <f t="shared" si="9"/>
        <v>35,654.89р.</v>
      </c>
      <c r="E318" s="63" t="str">
        <f t="shared" si="10"/>
        <v>79,444.62р.</v>
      </c>
      <c r="F318" s="64"/>
      <c r="G318" s="65"/>
      <c r="H318" s="66"/>
      <c r="I318" s="67"/>
      <c r="J318" s="76"/>
      <c r="K318" s="68"/>
      <c r="L318" s="69"/>
      <c r="M318" s="5"/>
      <c r="N318" s="70" t="str">
        <f t="shared" si="3"/>
        <v>0</v>
      </c>
      <c r="O318" s="70" t="str">
        <f t="shared" si="4"/>
        <v>2</v>
      </c>
      <c r="P318" s="71" t="str">
        <f t="shared" si="11"/>
        <v>51</v>
      </c>
      <c r="Q318" s="72" t="str">
        <f t="shared" si="12"/>
        <v>1.58%</v>
      </c>
      <c r="R318" s="70"/>
      <c r="S318" s="73" t="str">
        <f t="shared" si="5"/>
        <v>  5,000,000.00р. </v>
      </c>
      <c r="T318" s="71" t="str">
        <f t="shared" si="6"/>
        <v>360</v>
      </c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</row>
    <row r="319" ht="12.75" customHeight="1">
      <c r="A319" s="61" t="str">
        <f t="shared" si="7"/>
        <v>311</v>
      </c>
      <c r="B319" s="74" t="str">
        <f t="shared" si="8"/>
        <v>2,730,012.67р.</v>
      </c>
      <c r="C319" s="74" t="str">
        <f t="shared" si="1"/>
        <v>43,225.20р.</v>
      </c>
      <c r="D319" s="74" t="str">
        <f t="shared" si="9"/>
        <v>36,219.42р.</v>
      </c>
      <c r="E319" s="63" t="str">
        <f t="shared" si="10"/>
        <v>79,444.62р.</v>
      </c>
      <c r="F319" s="64"/>
      <c r="G319" s="65"/>
      <c r="H319" s="66"/>
      <c r="I319" s="67"/>
      <c r="J319" s="76"/>
      <c r="K319" s="68"/>
      <c r="L319" s="69"/>
      <c r="M319" s="5"/>
      <c r="N319" s="70" t="str">
        <f t="shared" si="3"/>
        <v>0</v>
      </c>
      <c r="O319" s="70" t="str">
        <f t="shared" si="4"/>
        <v>2</v>
      </c>
      <c r="P319" s="71" t="str">
        <f t="shared" si="11"/>
        <v>50</v>
      </c>
      <c r="Q319" s="72" t="str">
        <f t="shared" si="12"/>
        <v>1.58%</v>
      </c>
      <c r="R319" s="70"/>
      <c r="S319" s="73" t="str">
        <f t="shared" si="5"/>
        <v>  5,000,000.00р. </v>
      </c>
      <c r="T319" s="71" t="str">
        <f t="shared" si="6"/>
        <v>360</v>
      </c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</row>
    <row r="320" ht="12.75" customHeight="1">
      <c r="A320" s="61" t="str">
        <f t="shared" si="7"/>
        <v>312</v>
      </c>
      <c r="B320" s="74" t="str">
        <f t="shared" si="8"/>
        <v>2,693,793.25р.</v>
      </c>
      <c r="C320" s="74" t="str">
        <f t="shared" si="1"/>
        <v>42,651.73р.</v>
      </c>
      <c r="D320" s="74" t="str">
        <f t="shared" si="9"/>
        <v>36,792.90р.</v>
      </c>
      <c r="E320" s="63" t="str">
        <f t="shared" si="10"/>
        <v>79,444.62р.</v>
      </c>
      <c r="F320" s="64"/>
      <c r="G320" s="65"/>
      <c r="H320" s="66"/>
      <c r="I320" s="67"/>
      <c r="J320" s="76"/>
      <c r="K320" s="68"/>
      <c r="L320" s="69"/>
      <c r="M320" s="5"/>
      <c r="N320" s="70" t="str">
        <f t="shared" si="3"/>
        <v>0</v>
      </c>
      <c r="O320" s="70" t="str">
        <f t="shared" si="4"/>
        <v>2</v>
      </c>
      <c r="P320" s="71" t="str">
        <f t="shared" si="11"/>
        <v>49</v>
      </c>
      <c r="Q320" s="72" t="str">
        <f t="shared" si="12"/>
        <v>1.58%</v>
      </c>
      <c r="R320" s="70"/>
      <c r="S320" s="73" t="str">
        <f t="shared" si="5"/>
        <v>  5,000,000.00р. </v>
      </c>
      <c r="T320" s="71" t="str">
        <f t="shared" si="6"/>
        <v>360</v>
      </c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</row>
    <row r="321" ht="12.75" customHeight="1">
      <c r="A321" s="61" t="str">
        <f t="shared" si="7"/>
        <v>313</v>
      </c>
      <c r="B321" s="74" t="str">
        <f t="shared" si="8"/>
        <v>2,657,000.35р.</v>
      </c>
      <c r="C321" s="74" t="str">
        <f t="shared" si="1"/>
        <v>42,069.17р.</v>
      </c>
      <c r="D321" s="74" t="str">
        <f t="shared" si="9"/>
        <v>37,375.45р.</v>
      </c>
      <c r="E321" s="63" t="str">
        <f t="shared" si="10"/>
        <v>79,444.62р.</v>
      </c>
      <c r="F321" s="64"/>
      <c r="G321" s="65"/>
      <c r="H321" s="66"/>
      <c r="I321" s="67"/>
      <c r="J321" s="76"/>
      <c r="K321" s="68"/>
      <c r="L321" s="69"/>
      <c r="M321" s="5"/>
      <c r="N321" s="70" t="str">
        <f t="shared" si="3"/>
        <v>0</v>
      </c>
      <c r="O321" s="70" t="str">
        <f t="shared" si="4"/>
        <v>2</v>
      </c>
      <c r="P321" s="71" t="str">
        <f t="shared" si="11"/>
        <v>48</v>
      </c>
      <c r="Q321" s="72" t="str">
        <f t="shared" si="12"/>
        <v>1.58%</v>
      </c>
      <c r="R321" s="70"/>
      <c r="S321" s="73" t="str">
        <f t="shared" si="5"/>
        <v>  5,000,000.00р. </v>
      </c>
      <c r="T321" s="71" t="str">
        <f t="shared" si="6"/>
        <v>360</v>
      </c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</row>
    <row r="322" ht="12.75" customHeight="1">
      <c r="A322" s="61" t="str">
        <f t="shared" si="7"/>
        <v>314</v>
      </c>
      <c r="B322" s="74" t="str">
        <f t="shared" si="8"/>
        <v>2,619,624.90р.</v>
      </c>
      <c r="C322" s="74" t="str">
        <f t="shared" si="1"/>
        <v>41,477.39р.</v>
      </c>
      <c r="D322" s="74" t="str">
        <f t="shared" si="9"/>
        <v>37,967.23р.</v>
      </c>
      <c r="E322" s="63" t="str">
        <f t="shared" si="10"/>
        <v>79,444.62р.</v>
      </c>
      <c r="F322" s="64"/>
      <c r="G322" s="65"/>
      <c r="H322" s="66"/>
      <c r="I322" s="67"/>
      <c r="J322" s="76"/>
      <c r="K322" s="68"/>
      <c r="L322" s="69"/>
      <c r="M322" s="5"/>
      <c r="N322" s="70" t="str">
        <f t="shared" si="3"/>
        <v>0</v>
      </c>
      <c r="O322" s="70" t="str">
        <f t="shared" si="4"/>
        <v>2</v>
      </c>
      <c r="P322" s="71" t="str">
        <f t="shared" si="11"/>
        <v>47</v>
      </c>
      <c r="Q322" s="72" t="str">
        <f t="shared" si="12"/>
        <v>1.58%</v>
      </c>
      <c r="R322" s="70"/>
      <c r="S322" s="73" t="str">
        <f t="shared" si="5"/>
        <v>  5,000,000.00р. </v>
      </c>
      <c r="T322" s="71" t="str">
        <f t="shared" si="6"/>
        <v>360</v>
      </c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</row>
    <row r="323" ht="12.75" customHeight="1">
      <c r="A323" s="61" t="str">
        <f t="shared" si="7"/>
        <v>315</v>
      </c>
      <c r="B323" s="74" t="str">
        <f t="shared" si="8"/>
        <v>2,581,657.67р.</v>
      </c>
      <c r="C323" s="74" t="str">
        <f t="shared" si="1"/>
        <v>40,876.25р.</v>
      </c>
      <c r="D323" s="74" t="str">
        <f t="shared" si="9"/>
        <v>38,568.38р.</v>
      </c>
      <c r="E323" s="63" t="str">
        <f t="shared" si="10"/>
        <v>79,444.62р.</v>
      </c>
      <c r="F323" s="64"/>
      <c r="G323" s="65"/>
      <c r="H323" s="66"/>
      <c r="I323" s="67"/>
      <c r="J323" s="76"/>
      <c r="K323" s="68"/>
      <c r="L323" s="69"/>
      <c r="M323" s="5"/>
      <c r="N323" s="70" t="str">
        <f t="shared" si="3"/>
        <v>0</v>
      </c>
      <c r="O323" s="70" t="str">
        <f t="shared" si="4"/>
        <v>2</v>
      </c>
      <c r="P323" s="71" t="str">
        <f t="shared" si="11"/>
        <v>46</v>
      </c>
      <c r="Q323" s="72" t="str">
        <f t="shared" si="12"/>
        <v>1.58%</v>
      </c>
      <c r="R323" s="70"/>
      <c r="S323" s="73" t="str">
        <f t="shared" si="5"/>
        <v>  5,000,000.00р. </v>
      </c>
      <c r="T323" s="71" t="str">
        <f t="shared" si="6"/>
        <v>360</v>
      </c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</row>
    <row r="324" ht="12.75" customHeight="1">
      <c r="A324" s="61" t="str">
        <f t="shared" si="7"/>
        <v>316</v>
      </c>
      <c r="B324" s="74" t="str">
        <f t="shared" si="8"/>
        <v>2,543,089.29р.</v>
      </c>
      <c r="C324" s="74" t="str">
        <f t="shared" si="1"/>
        <v>40,265.58р.</v>
      </c>
      <c r="D324" s="74" t="str">
        <f t="shared" si="9"/>
        <v>39,179.04р.</v>
      </c>
      <c r="E324" s="63" t="str">
        <f t="shared" si="10"/>
        <v>79,444.62р.</v>
      </c>
      <c r="F324" s="64"/>
      <c r="G324" s="65"/>
      <c r="H324" s="66"/>
      <c r="I324" s="67"/>
      <c r="J324" s="76"/>
      <c r="K324" s="68"/>
      <c r="L324" s="69"/>
      <c r="M324" s="5"/>
      <c r="N324" s="70" t="str">
        <f t="shared" si="3"/>
        <v>0</v>
      </c>
      <c r="O324" s="70" t="str">
        <f t="shared" si="4"/>
        <v>2</v>
      </c>
      <c r="P324" s="71" t="str">
        <f t="shared" si="11"/>
        <v>45</v>
      </c>
      <c r="Q324" s="72" t="str">
        <f t="shared" si="12"/>
        <v>1.58%</v>
      </c>
      <c r="R324" s="70"/>
      <c r="S324" s="73" t="str">
        <f t="shared" si="5"/>
        <v>  5,000,000.00р. </v>
      </c>
      <c r="T324" s="71" t="str">
        <f t="shared" si="6"/>
        <v>360</v>
      </c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</row>
    <row r="325" ht="12.75" customHeight="1">
      <c r="A325" s="61" t="str">
        <f t="shared" si="7"/>
        <v>317</v>
      </c>
      <c r="B325" s="74" t="str">
        <f t="shared" si="8"/>
        <v>2,503,910.25р.</v>
      </c>
      <c r="C325" s="74" t="str">
        <f t="shared" si="1"/>
        <v>39,645.25р.</v>
      </c>
      <c r="D325" s="74" t="str">
        <f t="shared" si="9"/>
        <v>39,799.38р.</v>
      </c>
      <c r="E325" s="63" t="str">
        <f t="shared" si="10"/>
        <v>79,444.62р.</v>
      </c>
      <c r="F325" s="64"/>
      <c r="G325" s="65"/>
      <c r="H325" s="66"/>
      <c r="I325" s="67"/>
      <c r="J325" s="76"/>
      <c r="K325" s="68"/>
      <c r="L325" s="69"/>
      <c r="M325" s="5"/>
      <c r="N325" s="70" t="str">
        <f t="shared" si="3"/>
        <v>0</v>
      </c>
      <c r="O325" s="70" t="str">
        <f t="shared" si="4"/>
        <v>2</v>
      </c>
      <c r="P325" s="71" t="str">
        <f t="shared" si="11"/>
        <v>44</v>
      </c>
      <c r="Q325" s="72" t="str">
        <f t="shared" si="12"/>
        <v>1.58%</v>
      </c>
      <c r="R325" s="70"/>
      <c r="S325" s="73" t="str">
        <f t="shared" si="5"/>
        <v>  5,000,000.00р. </v>
      </c>
      <c r="T325" s="71" t="str">
        <f t="shared" si="6"/>
        <v>360</v>
      </c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</row>
    <row r="326" ht="12.75" customHeight="1">
      <c r="A326" s="61" t="str">
        <f t="shared" si="7"/>
        <v>318</v>
      </c>
      <c r="B326" s="74" t="str">
        <f t="shared" si="8"/>
        <v>2,464,110.87р.</v>
      </c>
      <c r="C326" s="74" t="str">
        <f t="shared" si="1"/>
        <v>39,015.09р.</v>
      </c>
      <c r="D326" s="74" t="str">
        <f t="shared" si="9"/>
        <v>40,429.54р.</v>
      </c>
      <c r="E326" s="63" t="str">
        <f t="shared" si="10"/>
        <v>79,444.62р.</v>
      </c>
      <c r="F326" s="64"/>
      <c r="G326" s="65"/>
      <c r="H326" s="66"/>
      <c r="I326" s="67"/>
      <c r="J326" s="76"/>
      <c r="K326" s="68"/>
      <c r="L326" s="69"/>
      <c r="M326" s="5"/>
      <c r="N326" s="70" t="str">
        <f t="shared" si="3"/>
        <v>0</v>
      </c>
      <c r="O326" s="70" t="str">
        <f t="shared" si="4"/>
        <v>2</v>
      </c>
      <c r="P326" s="71" t="str">
        <f t="shared" si="11"/>
        <v>43</v>
      </c>
      <c r="Q326" s="72" t="str">
        <f t="shared" si="12"/>
        <v>1.58%</v>
      </c>
      <c r="R326" s="70"/>
      <c r="S326" s="73" t="str">
        <f t="shared" si="5"/>
        <v>  5,000,000.00р. </v>
      </c>
      <c r="T326" s="71" t="str">
        <f t="shared" si="6"/>
        <v>360</v>
      </c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</row>
    <row r="327" ht="12.75" customHeight="1">
      <c r="A327" s="61" t="str">
        <f t="shared" si="7"/>
        <v>319</v>
      </c>
      <c r="B327" s="74" t="str">
        <f t="shared" si="8"/>
        <v>2,423,681.33р.</v>
      </c>
      <c r="C327" s="74" t="str">
        <f t="shared" si="1"/>
        <v>38,374.95р.</v>
      </c>
      <c r="D327" s="74" t="str">
        <f t="shared" si="9"/>
        <v>41,069.67р.</v>
      </c>
      <c r="E327" s="63" t="str">
        <f t="shared" si="10"/>
        <v>79,444.62р.</v>
      </c>
      <c r="F327" s="64"/>
      <c r="G327" s="65"/>
      <c r="H327" s="66"/>
      <c r="I327" s="67"/>
      <c r="J327" s="76"/>
      <c r="K327" s="68"/>
      <c r="L327" s="69"/>
      <c r="M327" s="5"/>
      <c r="N327" s="70" t="str">
        <f t="shared" si="3"/>
        <v>0</v>
      </c>
      <c r="O327" s="70" t="str">
        <f t="shared" si="4"/>
        <v>2</v>
      </c>
      <c r="P327" s="71" t="str">
        <f t="shared" si="11"/>
        <v>42</v>
      </c>
      <c r="Q327" s="72" t="str">
        <f t="shared" si="12"/>
        <v>1.58%</v>
      </c>
      <c r="R327" s="70"/>
      <c r="S327" s="73" t="str">
        <f t="shared" si="5"/>
        <v>  5,000,000.00р. </v>
      </c>
      <c r="T327" s="71" t="str">
        <f t="shared" si="6"/>
        <v>360</v>
      </c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</row>
    <row r="328" ht="12.75" customHeight="1">
      <c r="A328" s="61" t="str">
        <f t="shared" si="7"/>
        <v>320</v>
      </c>
      <c r="B328" s="74" t="str">
        <f t="shared" si="8"/>
        <v>2,382,611.66р.</v>
      </c>
      <c r="C328" s="74" t="str">
        <f t="shared" si="1"/>
        <v>37,724.68р.</v>
      </c>
      <c r="D328" s="74" t="str">
        <f t="shared" si="9"/>
        <v>41,719.94р.</v>
      </c>
      <c r="E328" s="63" t="str">
        <f t="shared" si="10"/>
        <v>79,444.62р.</v>
      </c>
      <c r="F328" s="64"/>
      <c r="G328" s="65"/>
      <c r="H328" s="66"/>
      <c r="I328" s="67"/>
      <c r="J328" s="76"/>
      <c r="K328" s="68"/>
      <c r="L328" s="69"/>
      <c r="M328" s="5"/>
      <c r="N328" s="70" t="str">
        <f t="shared" si="3"/>
        <v>0</v>
      </c>
      <c r="O328" s="70" t="str">
        <f t="shared" si="4"/>
        <v>2</v>
      </c>
      <c r="P328" s="71" t="str">
        <f t="shared" si="11"/>
        <v>41</v>
      </c>
      <c r="Q328" s="72" t="str">
        <f t="shared" si="12"/>
        <v>1.58%</v>
      </c>
      <c r="R328" s="70"/>
      <c r="S328" s="73" t="str">
        <f t="shared" si="5"/>
        <v>  5,000,000.00р. </v>
      </c>
      <c r="T328" s="71" t="str">
        <f t="shared" si="6"/>
        <v>360</v>
      </c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</row>
    <row r="329" ht="12.75" customHeight="1">
      <c r="A329" s="61" t="str">
        <f t="shared" si="7"/>
        <v>321</v>
      </c>
      <c r="B329" s="74" t="str">
        <f t="shared" si="8"/>
        <v>2,340,891.72р.</v>
      </c>
      <c r="C329" s="74" t="str">
        <f t="shared" si="1"/>
        <v>37,064.12р.</v>
      </c>
      <c r="D329" s="74" t="str">
        <f t="shared" si="9"/>
        <v>42,380.51р.</v>
      </c>
      <c r="E329" s="63" t="str">
        <f t="shared" si="10"/>
        <v>79,444.62р.</v>
      </c>
      <c r="F329" s="64"/>
      <c r="G329" s="65"/>
      <c r="H329" s="66"/>
      <c r="I329" s="67"/>
      <c r="J329" s="76"/>
      <c r="K329" s="68"/>
      <c r="L329" s="69"/>
      <c r="M329" s="5"/>
      <c r="N329" s="70" t="str">
        <f t="shared" si="3"/>
        <v>0</v>
      </c>
      <c r="O329" s="70" t="str">
        <f t="shared" si="4"/>
        <v>2</v>
      </c>
      <c r="P329" s="71" t="str">
        <f t="shared" si="11"/>
        <v>40</v>
      </c>
      <c r="Q329" s="72" t="str">
        <f t="shared" si="12"/>
        <v>1.58%</v>
      </c>
      <c r="R329" s="70"/>
      <c r="S329" s="73" t="str">
        <f t="shared" si="5"/>
        <v>  5,000,000.00р. </v>
      </c>
      <c r="T329" s="71" t="str">
        <f t="shared" si="6"/>
        <v>360</v>
      </c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</row>
    <row r="330" ht="12.75" customHeight="1">
      <c r="A330" s="61" t="str">
        <f t="shared" si="7"/>
        <v>322</v>
      </c>
      <c r="B330" s="74" t="str">
        <f t="shared" si="8"/>
        <v>2,298,511.22р.</v>
      </c>
      <c r="C330" s="74" t="str">
        <f t="shared" si="1"/>
        <v>36,393.09р.</v>
      </c>
      <c r="D330" s="74" t="str">
        <f t="shared" si="9"/>
        <v>43,051.53р.</v>
      </c>
      <c r="E330" s="63" t="str">
        <f t="shared" si="10"/>
        <v>79,444.62р.</v>
      </c>
      <c r="F330" s="64"/>
      <c r="G330" s="65"/>
      <c r="H330" s="66"/>
      <c r="I330" s="67"/>
      <c r="J330" s="76"/>
      <c r="K330" s="68"/>
      <c r="L330" s="69"/>
      <c r="M330" s="5"/>
      <c r="N330" s="70" t="str">
        <f t="shared" si="3"/>
        <v>0</v>
      </c>
      <c r="O330" s="70" t="str">
        <f t="shared" si="4"/>
        <v>2</v>
      </c>
      <c r="P330" s="71" t="str">
        <f t="shared" si="11"/>
        <v>39</v>
      </c>
      <c r="Q330" s="72" t="str">
        <f t="shared" si="12"/>
        <v>1.58%</v>
      </c>
      <c r="R330" s="70"/>
      <c r="S330" s="73" t="str">
        <f t="shared" si="5"/>
        <v>  5,000,000.00р. </v>
      </c>
      <c r="T330" s="71" t="str">
        <f t="shared" si="6"/>
        <v>360</v>
      </c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</row>
    <row r="331" ht="12.75" customHeight="1">
      <c r="A331" s="61" t="str">
        <f t="shared" si="7"/>
        <v>323</v>
      </c>
      <c r="B331" s="74" t="str">
        <f t="shared" si="8"/>
        <v>2,255,459.69р.</v>
      </c>
      <c r="C331" s="74" t="str">
        <f t="shared" si="1"/>
        <v>35,711.45р.</v>
      </c>
      <c r="D331" s="74" t="str">
        <f t="shared" si="9"/>
        <v>43,733.18р.</v>
      </c>
      <c r="E331" s="63" t="str">
        <f t="shared" si="10"/>
        <v>79,444.62р.</v>
      </c>
      <c r="F331" s="64"/>
      <c r="G331" s="65"/>
      <c r="H331" s="66"/>
      <c r="I331" s="67"/>
      <c r="J331" s="76"/>
      <c r="K331" s="68"/>
      <c r="L331" s="69"/>
      <c r="M331" s="5"/>
      <c r="N331" s="70" t="str">
        <f t="shared" si="3"/>
        <v>0</v>
      </c>
      <c r="O331" s="70" t="str">
        <f t="shared" si="4"/>
        <v>2</v>
      </c>
      <c r="P331" s="71" t="str">
        <f t="shared" si="11"/>
        <v>38</v>
      </c>
      <c r="Q331" s="72" t="str">
        <f t="shared" si="12"/>
        <v>1.58%</v>
      </c>
      <c r="R331" s="70"/>
      <c r="S331" s="73" t="str">
        <f t="shared" si="5"/>
        <v>  5,000,000.00р. </v>
      </c>
      <c r="T331" s="71" t="str">
        <f t="shared" si="6"/>
        <v>360</v>
      </c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</row>
    <row r="332" ht="12.75" customHeight="1">
      <c r="A332" s="61" t="str">
        <f t="shared" si="7"/>
        <v>324</v>
      </c>
      <c r="B332" s="74" t="str">
        <f t="shared" si="8"/>
        <v>2,211,726.51р.</v>
      </c>
      <c r="C332" s="74" t="str">
        <f t="shared" si="1"/>
        <v>35,019.00р.</v>
      </c>
      <c r="D332" s="74" t="str">
        <f t="shared" si="9"/>
        <v>44,425.62р.</v>
      </c>
      <c r="E332" s="63" t="str">
        <f t="shared" si="10"/>
        <v>79,444.62р.</v>
      </c>
      <c r="F332" s="64"/>
      <c r="G332" s="65"/>
      <c r="H332" s="66"/>
      <c r="I332" s="67"/>
      <c r="J332" s="76"/>
      <c r="K332" s="68"/>
      <c r="L332" s="69"/>
      <c r="M332" s="5"/>
      <c r="N332" s="70" t="str">
        <f t="shared" si="3"/>
        <v>0</v>
      </c>
      <c r="O332" s="70" t="str">
        <f t="shared" si="4"/>
        <v>2</v>
      </c>
      <c r="P332" s="71" t="str">
        <f t="shared" si="11"/>
        <v>37</v>
      </c>
      <c r="Q332" s="72" t="str">
        <f t="shared" si="12"/>
        <v>1.58%</v>
      </c>
      <c r="R332" s="70"/>
      <c r="S332" s="73" t="str">
        <f t="shared" si="5"/>
        <v>  5,000,000.00р. </v>
      </c>
      <c r="T332" s="71" t="str">
        <f t="shared" si="6"/>
        <v>360</v>
      </c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</row>
    <row r="333" ht="12.75" customHeight="1">
      <c r="A333" s="61" t="str">
        <f t="shared" si="7"/>
        <v>325</v>
      </c>
      <c r="B333" s="74" t="str">
        <f t="shared" si="8"/>
        <v>2,167,300.88р.</v>
      </c>
      <c r="C333" s="74" t="str">
        <f t="shared" si="1"/>
        <v>34,315.60р.</v>
      </c>
      <c r="D333" s="74" t="str">
        <f t="shared" si="9"/>
        <v>45,129.03р.</v>
      </c>
      <c r="E333" s="63" t="str">
        <f t="shared" si="10"/>
        <v>79,444.62р.</v>
      </c>
      <c r="F333" s="64"/>
      <c r="G333" s="65"/>
      <c r="H333" s="66"/>
      <c r="I333" s="67"/>
      <c r="J333" s="76"/>
      <c r="K333" s="68"/>
      <c r="L333" s="69"/>
      <c r="M333" s="5"/>
      <c r="N333" s="70" t="str">
        <f t="shared" si="3"/>
        <v>0</v>
      </c>
      <c r="O333" s="70" t="str">
        <f t="shared" si="4"/>
        <v>2</v>
      </c>
      <c r="P333" s="71" t="str">
        <f t="shared" si="11"/>
        <v>36</v>
      </c>
      <c r="Q333" s="72" t="str">
        <f t="shared" si="12"/>
        <v>1.58%</v>
      </c>
      <c r="R333" s="70"/>
      <c r="S333" s="73" t="str">
        <f t="shared" si="5"/>
        <v>  5,000,000.00р. </v>
      </c>
      <c r="T333" s="71" t="str">
        <f t="shared" si="6"/>
        <v>360</v>
      </c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</row>
    <row r="334" ht="12.75" customHeight="1">
      <c r="A334" s="61" t="str">
        <f t="shared" si="7"/>
        <v>326</v>
      </c>
      <c r="B334" s="74" t="str">
        <f t="shared" si="8"/>
        <v>2,122,171.86р.</v>
      </c>
      <c r="C334" s="74" t="str">
        <f t="shared" si="1"/>
        <v>33,601.05р.</v>
      </c>
      <c r="D334" s="74" t="str">
        <f t="shared" si="9"/>
        <v>45,843.57р.</v>
      </c>
      <c r="E334" s="63" t="str">
        <f t="shared" si="10"/>
        <v>79,444.62р.</v>
      </c>
      <c r="F334" s="64"/>
      <c r="G334" s="65"/>
      <c r="H334" s="66"/>
      <c r="I334" s="67"/>
      <c r="J334" s="76"/>
      <c r="K334" s="68"/>
      <c r="L334" s="69"/>
      <c r="M334" s="5"/>
      <c r="N334" s="70" t="str">
        <f t="shared" si="3"/>
        <v>0</v>
      </c>
      <c r="O334" s="70" t="str">
        <f t="shared" si="4"/>
        <v>2</v>
      </c>
      <c r="P334" s="71" t="str">
        <f t="shared" si="11"/>
        <v>35</v>
      </c>
      <c r="Q334" s="72" t="str">
        <f t="shared" si="12"/>
        <v>1.58%</v>
      </c>
      <c r="R334" s="70"/>
      <c r="S334" s="73" t="str">
        <f t="shared" si="5"/>
        <v>  5,000,000.00р. </v>
      </c>
      <c r="T334" s="71" t="str">
        <f t="shared" si="6"/>
        <v>360</v>
      </c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</row>
    <row r="335" ht="12.75" customHeight="1">
      <c r="A335" s="61" t="str">
        <f t="shared" si="7"/>
        <v>327</v>
      </c>
      <c r="B335" s="74" t="str">
        <f t="shared" si="8"/>
        <v>2,076,328.29р.</v>
      </c>
      <c r="C335" s="74" t="str">
        <f t="shared" si="1"/>
        <v>32,875.20р.</v>
      </c>
      <c r="D335" s="74" t="str">
        <f t="shared" si="9"/>
        <v>46,569.43р.</v>
      </c>
      <c r="E335" s="63" t="str">
        <f t="shared" si="10"/>
        <v>79,444.62р.</v>
      </c>
      <c r="F335" s="64"/>
      <c r="G335" s="65"/>
      <c r="H335" s="66"/>
      <c r="I335" s="67"/>
      <c r="J335" s="76"/>
      <c r="K335" s="68"/>
      <c r="L335" s="69"/>
      <c r="M335" s="5"/>
      <c r="N335" s="70" t="str">
        <f t="shared" si="3"/>
        <v>0</v>
      </c>
      <c r="O335" s="70" t="str">
        <f t="shared" si="4"/>
        <v>2</v>
      </c>
      <c r="P335" s="71" t="str">
        <f t="shared" si="11"/>
        <v>34</v>
      </c>
      <c r="Q335" s="72" t="str">
        <f t="shared" si="12"/>
        <v>1.58%</v>
      </c>
      <c r="R335" s="70"/>
      <c r="S335" s="73" t="str">
        <f t="shared" si="5"/>
        <v>  5,000,000.00р. </v>
      </c>
      <c r="T335" s="71" t="str">
        <f t="shared" si="6"/>
        <v>360</v>
      </c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</row>
    <row r="336" ht="12.75" customHeight="1">
      <c r="A336" s="61" t="str">
        <f t="shared" si="7"/>
        <v>328</v>
      </c>
      <c r="B336" s="74" t="str">
        <f t="shared" si="8"/>
        <v>2,029,758.86р.</v>
      </c>
      <c r="C336" s="74" t="str">
        <f t="shared" si="1"/>
        <v>32,137.85р.</v>
      </c>
      <c r="D336" s="74" t="str">
        <f t="shared" si="9"/>
        <v>47,306.78р.</v>
      </c>
      <c r="E336" s="63" t="str">
        <f t="shared" si="10"/>
        <v>79,444.62р.</v>
      </c>
      <c r="F336" s="64"/>
      <c r="G336" s="65"/>
      <c r="H336" s="66"/>
      <c r="I336" s="67"/>
      <c r="J336" s="76"/>
      <c r="K336" s="68"/>
      <c r="L336" s="69"/>
      <c r="M336" s="5"/>
      <c r="N336" s="70" t="str">
        <f t="shared" si="3"/>
        <v>0</v>
      </c>
      <c r="O336" s="70" t="str">
        <f t="shared" si="4"/>
        <v>2</v>
      </c>
      <c r="P336" s="71" t="str">
        <f t="shared" si="11"/>
        <v>33</v>
      </c>
      <c r="Q336" s="72" t="str">
        <f t="shared" si="12"/>
        <v>1.58%</v>
      </c>
      <c r="R336" s="70"/>
      <c r="S336" s="73" t="str">
        <f t="shared" si="5"/>
        <v>  5,000,000.00р. </v>
      </c>
      <c r="T336" s="71" t="str">
        <f t="shared" si="6"/>
        <v>360</v>
      </c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</row>
    <row r="337" ht="12.75" customHeight="1">
      <c r="A337" s="61" t="str">
        <f t="shared" si="7"/>
        <v>329</v>
      </c>
      <c r="B337" s="74" t="str">
        <f t="shared" si="8"/>
        <v>1,982,452.08р.</v>
      </c>
      <c r="C337" s="74" t="str">
        <f t="shared" si="1"/>
        <v>31,388.82р.</v>
      </c>
      <c r="D337" s="74" t="str">
        <f t="shared" si="9"/>
        <v>48,055.80р.</v>
      </c>
      <c r="E337" s="63" t="str">
        <f t="shared" si="10"/>
        <v>79,444.62р.</v>
      </c>
      <c r="F337" s="64"/>
      <c r="G337" s="65"/>
      <c r="H337" s="66"/>
      <c r="I337" s="67"/>
      <c r="J337" s="76"/>
      <c r="K337" s="68"/>
      <c r="L337" s="69"/>
      <c r="M337" s="5"/>
      <c r="N337" s="70" t="str">
        <f t="shared" si="3"/>
        <v>0</v>
      </c>
      <c r="O337" s="70" t="str">
        <f t="shared" si="4"/>
        <v>2</v>
      </c>
      <c r="P337" s="71" t="str">
        <f t="shared" si="11"/>
        <v>32</v>
      </c>
      <c r="Q337" s="72" t="str">
        <f t="shared" si="12"/>
        <v>1.58%</v>
      </c>
      <c r="R337" s="70"/>
      <c r="S337" s="73" t="str">
        <f t="shared" si="5"/>
        <v>  5,000,000.00р. </v>
      </c>
      <c r="T337" s="71" t="str">
        <f t="shared" si="6"/>
        <v>360</v>
      </c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</row>
    <row r="338" ht="12.75" customHeight="1">
      <c r="A338" s="61" t="str">
        <f t="shared" si="7"/>
        <v>330</v>
      </c>
      <c r="B338" s="74" t="str">
        <f t="shared" si="8"/>
        <v>1,934,396.28р.</v>
      </c>
      <c r="C338" s="74" t="str">
        <f t="shared" si="1"/>
        <v>30,627.94р.</v>
      </c>
      <c r="D338" s="74" t="str">
        <f t="shared" si="9"/>
        <v>48,816.68р.</v>
      </c>
      <c r="E338" s="63" t="str">
        <f t="shared" si="10"/>
        <v>79,444.62р.</v>
      </c>
      <c r="F338" s="64"/>
      <c r="G338" s="65"/>
      <c r="H338" s="66"/>
      <c r="I338" s="67"/>
      <c r="J338" s="76"/>
      <c r="K338" s="68"/>
      <c r="L338" s="69"/>
      <c r="M338" s="5"/>
      <c r="N338" s="70" t="str">
        <f t="shared" si="3"/>
        <v>0</v>
      </c>
      <c r="O338" s="70" t="str">
        <f t="shared" si="4"/>
        <v>2</v>
      </c>
      <c r="P338" s="71" t="str">
        <f t="shared" si="11"/>
        <v>31</v>
      </c>
      <c r="Q338" s="72" t="str">
        <f t="shared" si="12"/>
        <v>1.58%</v>
      </c>
      <c r="R338" s="70"/>
      <c r="S338" s="73" t="str">
        <f t="shared" si="5"/>
        <v>  5,000,000.00р. </v>
      </c>
      <c r="T338" s="71" t="str">
        <f t="shared" si="6"/>
        <v>360</v>
      </c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</row>
    <row r="339" ht="12.75" customHeight="1">
      <c r="A339" s="61" t="str">
        <f t="shared" si="7"/>
        <v>331</v>
      </c>
      <c r="B339" s="74" t="str">
        <f t="shared" si="8"/>
        <v>1,885,579.60р.</v>
      </c>
      <c r="C339" s="74" t="str">
        <f t="shared" si="1"/>
        <v>29,855.01р.</v>
      </c>
      <c r="D339" s="74" t="str">
        <f t="shared" si="9"/>
        <v>49,589.61р.</v>
      </c>
      <c r="E339" s="63" t="str">
        <f t="shared" si="10"/>
        <v>79,444.62р.</v>
      </c>
      <c r="F339" s="64"/>
      <c r="G339" s="65"/>
      <c r="H339" s="66"/>
      <c r="I339" s="67"/>
      <c r="J339" s="76"/>
      <c r="K339" s="68"/>
      <c r="L339" s="69"/>
      <c r="M339" s="5"/>
      <c r="N339" s="70" t="str">
        <f t="shared" si="3"/>
        <v>0</v>
      </c>
      <c r="O339" s="70" t="str">
        <f t="shared" si="4"/>
        <v>2</v>
      </c>
      <c r="P339" s="71" t="str">
        <f t="shared" si="11"/>
        <v>30</v>
      </c>
      <c r="Q339" s="72" t="str">
        <f t="shared" si="12"/>
        <v>1.58%</v>
      </c>
      <c r="R339" s="70"/>
      <c r="S339" s="73" t="str">
        <f t="shared" si="5"/>
        <v>  5,000,000.00р. </v>
      </c>
      <c r="T339" s="71" t="str">
        <f t="shared" si="6"/>
        <v>360</v>
      </c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</row>
    <row r="340" ht="12.75" customHeight="1">
      <c r="A340" s="61" t="str">
        <f t="shared" si="7"/>
        <v>332</v>
      </c>
      <c r="B340" s="74" t="str">
        <f t="shared" si="8"/>
        <v>1,835,989.99р.</v>
      </c>
      <c r="C340" s="74" t="str">
        <f t="shared" si="1"/>
        <v>29,069.84р.</v>
      </c>
      <c r="D340" s="74" t="str">
        <f t="shared" si="9"/>
        <v>50,374.78р.</v>
      </c>
      <c r="E340" s="63" t="str">
        <f t="shared" si="10"/>
        <v>79,444.62р.</v>
      </c>
      <c r="F340" s="64"/>
      <c r="G340" s="65"/>
      <c r="H340" s="66"/>
      <c r="I340" s="67"/>
      <c r="J340" s="76"/>
      <c r="K340" s="68"/>
      <c r="L340" s="69"/>
      <c r="M340" s="5"/>
      <c r="N340" s="70" t="str">
        <f t="shared" si="3"/>
        <v>0</v>
      </c>
      <c r="O340" s="70" t="str">
        <f t="shared" si="4"/>
        <v>2</v>
      </c>
      <c r="P340" s="71" t="str">
        <f t="shared" si="11"/>
        <v>29</v>
      </c>
      <c r="Q340" s="72" t="str">
        <f t="shared" si="12"/>
        <v>1.58%</v>
      </c>
      <c r="R340" s="70"/>
      <c r="S340" s="73" t="str">
        <f t="shared" si="5"/>
        <v>  5,000,000.00р. </v>
      </c>
      <c r="T340" s="71" t="str">
        <f t="shared" si="6"/>
        <v>360</v>
      </c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</row>
    <row r="341" ht="12.75" customHeight="1">
      <c r="A341" s="61" t="str">
        <f t="shared" si="7"/>
        <v>333</v>
      </c>
      <c r="B341" s="74" t="str">
        <f t="shared" si="8"/>
        <v>1,785,615.20р.</v>
      </c>
      <c r="C341" s="74" t="str">
        <f t="shared" si="1"/>
        <v>28,272.24р.</v>
      </c>
      <c r="D341" s="74" t="str">
        <f t="shared" si="9"/>
        <v>51,172.38р.</v>
      </c>
      <c r="E341" s="63" t="str">
        <f t="shared" si="10"/>
        <v>79,444.62р.</v>
      </c>
      <c r="F341" s="64"/>
      <c r="G341" s="65"/>
      <c r="H341" s="66"/>
      <c r="I341" s="67"/>
      <c r="J341" s="76"/>
      <c r="K341" s="68"/>
      <c r="L341" s="69"/>
      <c r="M341" s="5"/>
      <c r="N341" s="70" t="str">
        <f t="shared" si="3"/>
        <v>0</v>
      </c>
      <c r="O341" s="70" t="str">
        <f t="shared" si="4"/>
        <v>2</v>
      </c>
      <c r="P341" s="71" t="str">
        <f t="shared" si="11"/>
        <v>28</v>
      </c>
      <c r="Q341" s="72" t="str">
        <f t="shared" si="12"/>
        <v>1.58%</v>
      </c>
      <c r="R341" s="70"/>
      <c r="S341" s="73" t="str">
        <f t="shared" si="5"/>
        <v>  5,000,000.00р. </v>
      </c>
      <c r="T341" s="71" t="str">
        <f t="shared" si="6"/>
        <v>360</v>
      </c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</row>
    <row r="342" ht="12.75" customHeight="1">
      <c r="A342" s="61" t="str">
        <f t="shared" si="7"/>
        <v>334</v>
      </c>
      <c r="B342" s="74" t="str">
        <f t="shared" si="8"/>
        <v>1,734,442.82р.</v>
      </c>
      <c r="C342" s="74" t="str">
        <f t="shared" si="1"/>
        <v>27,462.01р.</v>
      </c>
      <c r="D342" s="74" t="str">
        <f t="shared" si="9"/>
        <v>51,982.61р.</v>
      </c>
      <c r="E342" s="63" t="str">
        <f t="shared" si="10"/>
        <v>79,444.62р.</v>
      </c>
      <c r="F342" s="64"/>
      <c r="G342" s="65"/>
      <c r="H342" s="66"/>
      <c r="I342" s="67"/>
      <c r="J342" s="76"/>
      <c r="K342" s="68"/>
      <c r="L342" s="69"/>
      <c r="M342" s="5"/>
      <c r="N342" s="70" t="str">
        <f t="shared" si="3"/>
        <v>0</v>
      </c>
      <c r="O342" s="70" t="str">
        <f t="shared" si="4"/>
        <v>2</v>
      </c>
      <c r="P342" s="71" t="str">
        <f t="shared" si="11"/>
        <v>27</v>
      </c>
      <c r="Q342" s="72" t="str">
        <f t="shared" si="12"/>
        <v>1.58%</v>
      </c>
      <c r="R342" s="70"/>
      <c r="S342" s="73" t="str">
        <f t="shared" si="5"/>
        <v>  5,000,000.00р. </v>
      </c>
      <c r="T342" s="71" t="str">
        <f t="shared" si="6"/>
        <v>360</v>
      </c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</row>
    <row r="343" ht="12.75" customHeight="1">
      <c r="A343" s="61" t="str">
        <f t="shared" si="7"/>
        <v>335</v>
      </c>
      <c r="B343" s="74" t="str">
        <f t="shared" si="8"/>
        <v>1,682,460.21р.</v>
      </c>
      <c r="C343" s="74" t="str">
        <f t="shared" si="1"/>
        <v>26,638.95р.</v>
      </c>
      <c r="D343" s="74" t="str">
        <f t="shared" si="9"/>
        <v>52,805.67р.</v>
      </c>
      <c r="E343" s="63" t="str">
        <f t="shared" si="10"/>
        <v>79,444.62р.</v>
      </c>
      <c r="F343" s="64"/>
      <c r="G343" s="65"/>
      <c r="H343" s="66"/>
      <c r="I343" s="67"/>
      <c r="J343" s="76"/>
      <c r="K343" s="68"/>
      <c r="L343" s="69"/>
      <c r="M343" s="5"/>
      <c r="N343" s="70" t="str">
        <f t="shared" si="3"/>
        <v>0</v>
      </c>
      <c r="O343" s="70" t="str">
        <f t="shared" si="4"/>
        <v>2</v>
      </c>
      <c r="P343" s="71" t="str">
        <f t="shared" si="11"/>
        <v>26</v>
      </c>
      <c r="Q343" s="72" t="str">
        <f t="shared" si="12"/>
        <v>1.58%</v>
      </c>
      <c r="R343" s="70"/>
      <c r="S343" s="73" t="str">
        <f t="shared" si="5"/>
        <v>  5,000,000.00р. </v>
      </c>
      <c r="T343" s="71" t="str">
        <f t="shared" si="6"/>
        <v>360</v>
      </c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</row>
    <row r="344" ht="12.75" customHeight="1">
      <c r="A344" s="61" t="str">
        <f t="shared" si="7"/>
        <v>336</v>
      </c>
      <c r="B344" s="74" t="str">
        <f t="shared" si="8"/>
        <v>1,629,654.53р.</v>
      </c>
      <c r="C344" s="74" t="str">
        <f t="shared" si="1"/>
        <v>25,802.86р.</v>
      </c>
      <c r="D344" s="74" t="str">
        <f t="shared" si="9"/>
        <v>53,641.76р.</v>
      </c>
      <c r="E344" s="63" t="str">
        <f t="shared" si="10"/>
        <v>79,444.62р.</v>
      </c>
      <c r="F344" s="64"/>
      <c r="G344" s="65"/>
      <c r="H344" s="66"/>
      <c r="I344" s="67"/>
      <c r="J344" s="76"/>
      <c r="K344" s="68"/>
      <c r="L344" s="69"/>
      <c r="M344" s="5"/>
      <c r="N344" s="70" t="str">
        <f t="shared" si="3"/>
        <v>0</v>
      </c>
      <c r="O344" s="70" t="str">
        <f t="shared" si="4"/>
        <v>2</v>
      </c>
      <c r="P344" s="71" t="str">
        <f t="shared" si="11"/>
        <v>25</v>
      </c>
      <c r="Q344" s="72" t="str">
        <f t="shared" si="12"/>
        <v>1.58%</v>
      </c>
      <c r="R344" s="70"/>
      <c r="S344" s="73" t="str">
        <f t="shared" si="5"/>
        <v>  5,000,000.00р. </v>
      </c>
      <c r="T344" s="71" t="str">
        <f t="shared" si="6"/>
        <v>360</v>
      </c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</row>
    <row r="345" ht="12.75" customHeight="1">
      <c r="A345" s="61" t="str">
        <f t="shared" si="7"/>
        <v>337</v>
      </c>
      <c r="B345" s="74" t="str">
        <f t="shared" si="8"/>
        <v>1,576,012.77р.</v>
      </c>
      <c r="C345" s="74" t="str">
        <f t="shared" si="1"/>
        <v>24,953.54р.</v>
      </c>
      <c r="D345" s="74" t="str">
        <f t="shared" si="9"/>
        <v>54,491.09р.</v>
      </c>
      <c r="E345" s="63" t="str">
        <f t="shared" si="10"/>
        <v>79,444.62р.</v>
      </c>
      <c r="F345" s="64"/>
      <c r="G345" s="65"/>
      <c r="H345" s="66"/>
      <c r="I345" s="67"/>
      <c r="J345" s="76"/>
      <c r="K345" s="68"/>
      <c r="L345" s="69"/>
      <c r="M345" s="5"/>
      <c r="N345" s="70" t="str">
        <f t="shared" si="3"/>
        <v>0</v>
      </c>
      <c r="O345" s="70" t="str">
        <f t="shared" si="4"/>
        <v>2</v>
      </c>
      <c r="P345" s="71" t="str">
        <f t="shared" si="11"/>
        <v>24</v>
      </c>
      <c r="Q345" s="72" t="str">
        <f t="shared" si="12"/>
        <v>1.58%</v>
      </c>
      <c r="R345" s="70"/>
      <c r="S345" s="73" t="str">
        <f t="shared" si="5"/>
        <v>  5,000,000.00р. </v>
      </c>
      <c r="T345" s="71" t="str">
        <f t="shared" si="6"/>
        <v>360</v>
      </c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</row>
    <row r="346" ht="12.75" customHeight="1">
      <c r="A346" s="61" t="str">
        <f t="shared" si="7"/>
        <v>338</v>
      </c>
      <c r="B346" s="74" t="str">
        <f t="shared" si="8"/>
        <v>1,521,521.68р.</v>
      </c>
      <c r="C346" s="74" t="str">
        <f t="shared" si="1"/>
        <v>24,090.76р.</v>
      </c>
      <c r="D346" s="74" t="str">
        <f t="shared" si="9"/>
        <v>55,353.86р.</v>
      </c>
      <c r="E346" s="63" t="str">
        <f t="shared" si="10"/>
        <v>79,444.62р.</v>
      </c>
      <c r="F346" s="64"/>
      <c r="G346" s="65"/>
      <c r="H346" s="66"/>
      <c r="I346" s="67"/>
      <c r="J346" s="76"/>
      <c r="K346" s="68"/>
      <c r="L346" s="69"/>
      <c r="M346" s="5"/>
      <c r="N346" s="70" t="str">
        <f t="shared" si="3"/>
        <v>0</v>
      </c>
      <c r="O346" s="70" t="str">
        <f t="shared" si="4"/>
        <v>2</v>
      </c>
      <c r="P346" s="71" t="str">
        <f t="shared" si="11"/>
        <v>23</v>
      </c>
      <c r="Q346" s="72" t="str">
        <f t="shared" si="12"/>
        <v>1.58%</v>
      </c>
      <c r="R346" s="70"/>
      <c r="S346" s="73" t="str">
        <f t="shared" si="5"/>
        <v>  5,000,000.00р. </v>
      </c>
      <c r="T346" s="71" t="str">
        <f t="shared" si="6"/>
        <v>360</v>
      </c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</row>
    <row r="347" ht="12.75" customHeight="1">
      <c r="A347" s="61" t="str">
        <f t="shared" si="7"/>
        <v>339</v>
      </c>
      <c r="B347" s="74" t="str">
        <f t="shared" si="8"/>
        <v>1,466,167.82р.</v>
      </c>
      <c r="C347" s="74" t="str">
        <f t="shared" si="1"/>
        <v>23,214.32р.</v>
      </c>
      <c r="D347" s="74" t="str">
        <f t="shared" si="9"/>
        <v>56,230.30р.</v>
      </c>
      <c r="E347" s="63" t="str">
        <f t="shared" si="10"/>
        <v>79,444.62р.</v>
      </c>
      <c r="F347" s="64"/>
      <c r="G347" s="65"/>
      <c r="H347" s="66"/>
      <c r="I347" s="67"/>
      <c r="J347" s="76"/>
      <c r="K347" s="68"/>
      <c r="L347" s="69"/>
      <c r="M347" s="5"/>
      <c r="N347" s="70" t="str">
        <f t="shared" si="3"/>
        <v>0</v>
      </c>
      <c r="O347" s="70" t="str">
        <f t="shared" si="4"/>
        <v>2</v>
      </c>
      <c r="P347" s="71" t="str">
        <f t="shared" si="11"/>
        <v>22</v>
      </c>
      <c r="Q347" s="72" t="str">
        <f t="shared" si="12"/>
        <v>1.58%</v>
      </c>
      <c r="R347" s="70"/>
      <c r="S347" s="73" t="str">
        <f t="shared" si="5"/>
        <v>  5,000,000.00р. </v>
      </c>
      <c r="T347" s="71" t="str">
        <f t="shared" si="6"/>
        <v>360</v>
      </c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</row>
    <row r="348" ht="12.75" customHeight="1">
      <c r="A348" s="61" t="str">
        <f t="shared" si="7"/>
        <v>340</v>
      </c>
      <c r="B348" s="74" t="str">
        <f t="shared" si="8"/>
        <v>1,409,937.52р.</v>
      </c>
      <c r="C348" s="74" t="str">
        <f t="shared" si="1"/>
        <v>22,324.01р.</v>
      </c>
      <c r="D348" s="74" t="str">
        <f t="shared" si="9"/>
        <v>57,120.61р.</v>
      </c>
      <c r="E348" s="63" t="str">
        <f t="shared" si="10"/>
        <v>79,444.62р.</v>
      </c>
      <c r="F348" s="64"/>
      <c r="G348" s="65"/>
      <c r="H348" s="66"/>
      <c r="I348" s="67"/>
      <c r="J348" s="76"/>
      <c r="K348" s="68"/>
      <c r="L348" s="69"/>
      <c r="M348" s="5"/>
      <c r="N348" s="70" t="str">
        <f t="shared" si="3"/>
        <v>0</v>
      </c>
      <c r="O348" s="70" t="str">
        <f t="shared" si="4"/>
        <v>2</v>
      </c>
      <c r="P348" s="71" t="str">
        <f t="shared" si="11"/>
        <v>21</v>
      </c>
      <c r="Q348" s="72" t="str">
        <f t="shared" si="12"/>
        <v>1.58%</v>
      </c>
      <c r="R348" s="70"/>
      <c r="S348" s="73" t="str">
        <f t="shared" si="5"/>
        <v>  5,000,000.00р. </v>
      </c>
      <c r="T348" s="71" t="str">
        <f t="shared" si="6"/>
        <v>360</v>
      </c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</row>
    <row r="349" ht="12.75" customHeight="1">
      <c r="A349" s="61" t="str">
        <f t="shared" si="7"/>
        <v>341</v>
      </c>
      <c r="B349" s="74" t="str">
        <f t="shared" si="8"/>
        <v>1,352,816.91р.</v>
      </c>
      <c r="C349" s="74" t="str">
        <f t="shared" si="1"/>
        <v>21,419.60р.</v>
      </c>
      <c r="D349" s="74" t="str">
        <f t="shared" si="9"/>
        <v>58,025.02р.</v>
      </c>
      <c r="E349" s="63" t="str">
        <f t="shared" si="10"/>
        <v>79,444.62р.</v>
      </c>
      <c r="F349" s="64"/>
      <c r="G349" s="65"/>
      <c r="H349" s="66"/>
      <c r="I349" s="67"/>
      <c r="J349" s="76"/>
      <c r="K349" s="68"/>
      <c r="L349" s="69"/>
      <c r="M349" s="5"/>
      <c r="N349" s="70" t="str">
        <f t="shared" si="3"/>
        <v>0</v>
      </c>
      <c r="O349" s="70" t="str">
        <f t="shared" si="4"/>
        <v>2</v>
      </c>
      <c r="P349" s="71" t="str">
        <f t="shared" si="11"/>
        <v>20</v>
      </c>
      <c r="Q349" s="72" t="str">
        <f t="shared" si="12"/>
        <v>1.58%</v>
      </c>
      <c r="R349" s="70"/>
      <c r="S349" s="73" t="str">
        <f t="shared" si="5"/>
        <v>  5,000,000.00р. </v>
      </c>
      <c r="T349" s="71" t="str">
        <f t="shared" si="6"/>
        <v>360</v>
      </c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</row>
    <row r="350" ht="12.75" customHeight="1">
      <c r="A350" s="61" t="str">
        <f t="shared" si="7"/>
        <v>342</v>
      </c>
      <c r="B350" s="74" t="str">
        <f t="shared" si="8"/>
        <v>1,294,791.88р.</v>
      </c>
      <c r="C350" s="74" t="str">
        <f t="shared" si="1"/>
        <v>20,500.87р.</v>
      </c>
      <c r="D350" s="74" t="str">
        <f t="shared" si="9"/>
        <v>58,943.75р.</v>
      </c>
      <c r="E350" s="63" t="str">
        <f t="shared" si="10"/>
        <v>79,444.62р.</v>
      </c>
      <c r="F350" s="64"/>
      <c r="G350" s="65"/>
      <c r="H350" s="66"/>
      <c r="I350" s="67"/>
      <c r="J350" s="76"/>
      <c r="K350" s="68"/>
      <c r="L350" s="69"/>
      <c r="M350" s="5"/>
      <c r="N350" s="70" t="str">
        <f t="shared" si="3"/>
        <v>0</v>
      </c>
      <c r="O350" s="70" t="str">
        <f t="shared" si="4"/>
        <v>2</v>
      </c>
      <c r="P350" s="71" t="str">
        <f t="shared" si="11"/>
        <v>19</v>
      </c>
      <c r="Q350" s="72" t="str">
        <f t="shared" si="12"/>
        <v>1.58%</v>
      </c>
      <c r="R350" s="70"/>
      <c r="S350" s="73" t="str">
        <f t="shared" si="5"/>
        <v>  5,000,000.00р. </v>
      </c>
      <c r="T350" s="71" t="str">
        <f t="shared" si="6"/>
        <v>360</v>
      </c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</row>
    <row r="351" ht="12.75" customHeight="1">
      <c r="A351" s="61" t="str">
        <f t="shared" si="7"/>
        <v>343</v>
      </c>
      <c r="B351" s="74" t="str">
        <f t="shared" si="8"/>
        <v>1,235,848.13р.</v>
      </c>
      <c r="C351" s="74" t="str">
        <f t="shared" si="1"/>
        <v>19,567.60р.</v>
      </c>
      <c r="D351" s="74" t="str">
        <f t="shared" si="9"/>
        <v>59,877.03р.</v>
      </c>
      <c r="E351" s="63" t="str">
        <f t="shared" si="10"/>
        <v>79,444.62р.</v>
      </c>
      <c r="F351" s="64"/>
      <c r="G351" s="65"/>
      <c r="H351" s="66"/>
      <c r="I351" s="67"/>
      <c r="J351" s="76"/>
      <c r="K351" s="68"/>
      <c r="L351" s="69"/>
      <c r="M351" s="5"/>
      <c r="N351" s="70" t="str">
        <f t="shared" si="3"/>
        <v>0</v>
      </c>
      <c r="O351" s="70" t="str">
        <f t="shared" si="4"/>
        <v>2</v>
      </c>
      <c r="P351" s="71" t="str">
        <f t="shared" si="11"/>
        <v>18</v>
      </c>
      <c r="Q351" s="72" t="str">
        <f t="shared" si="12"/>
        <v>1.58%</v>
      </c>
      <c r="R351" s="70"/>
      <c r="S351" s="73" t="str">
        <f t="shared" si="5"/>
        <v>  5,000,000.00р. </v>
      </c>
      <c r="T351" s="71" t="str">
        <f t="shared" si="6"/>
        <v>360</v>
      </c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</row>
    <row r="352" ht="12.75" customHeight="1">
      <c r="A352" s="61" t="str">
        <f t="shared" si="7"/>
        <v>344</v>
      </c>
      <c r="B352" s="74" t="str">
        <f t="shared" si="8"/>
        <v>1,175,971.10р.</v>
      </c>
      <c r="C352" s="74" t="str">
        <f t="shared" si="1"/>
        <v>18,619.54р.</v>
      </c>
      <c r="D352" s="74" t="str">
        <f t="shared" si="9"/>
        <v>60,825.08р.</v>
      </c>
      <c r="E352" s="63" t="str">
        <f t="shared" si="10"/>
        <v>79,444.62р.</v>
      </c>
      <c r="F352" s="64"/>
      <c r="G352" s="65"/>
      <c r="H352" s="66"/>
      <c r="I352" s="67"/>
      <c r="J352" s="76"/>
      <c r="K352" s="68"/>
      <c r="L352" s="69"/>
      <c r="M352" s="5"/>
      <c r="N352" s="70" t="str">
        <f t="shared" si="3"/>
        <v>0</v>
      </c>
      <c r="O352" s="70" t="str">
        <f t="shared" si="4"/>
        <v>2</v>
      </c>
      <c r="P352" s="71" t="str">
        <f t="shared" si="11"/>
        <v>17</v>
      </c>
      <c r="Q352" s="72" t="str">
        <f t="shared" si="12"/>
        <v>1.58%</v>
      </c>
      <c r="R352" s="70"/>
      <c r="S352" s="73" t="str">
        <f t="shared" si="5"/>
        <v>  5,000,000.00р. </v>
      </c>
      <c r="T352" s="71" t="str">
        <f t="shared" si="6"/>
        <v>360</v>
      </c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</row>
    <row r="353" ht="12.75" customHeight="1">
      <c r="A353" s="61" t="str">
        <f t="shared" si="7"/>
        <v>345</v>
      </c>
      <c r="B353" s="74" t="str">
        <f t="shared" si="8"/>
        <v>1,115,146.02р.</v>
      </c>
      <c r="C353" s="74" t="str">
        <f t="shared" si="1"/>
        <v>17,656.48р.</v>
      </c>
      <c r="D353" s="74" t="str">
        <f t="shared" si="9"/>
        <v>61,788.15р.</v>
      </c>
      <c r="E353" s="63" t="str">
        <f t="shared" si="10"/>
        <v>79,444.62р.</v>
      </c>
      <c r="F353" s="64"/>
      <c r="G353" s="65"/>
      <c r="H353" s="66"/>
      <c r="I353" s="67"/>
      <c r="J353" s="76"/>
      <c r="K353" s="68"/>
      <c r="L353" s="69"/>
      <c r="M353" s="5"/>
      <c r="N353" s="70" t="str">
        <f t="shared" si="3"/>
        <v>0</v>
      </c>
      <c r="O353" s="70" t="str">
        <f t="shared" si="4"/>
        <v>2</v>
      </c>
      <c r="P353" s="71" t="str">
        <f t="shared" si="11"/>
        <v>16</v>
      </c>
      <c r="Q353" s="72" t="str">
        <f t="shared" si="12"/>
        <v>1.58%</v>
      </c>
      <c r="R353" s="70"/>
      <c r="S353" s="73" t="str">
        <f t="shared" si="5"/>
        <v>  5,000,000.00р. </v>
      </c>
      <c r="T353" s="71" t="str">
        <f t="shared" si="6"/>
        <v>360</v>
      </c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</row>
    <row r="354" ht="12.75" customHeight="1">
      <c r="A354" s="61" t="str">
        <f t="shared" si="7"/>
        <v>346</v>
      </c>
      <c r="B354" s="74" t="str">
        <f t="shared" si="8"/>
        <v>1,053,357.87р.</v>
      </c>
      <c r="C354" s="74" t="str">
        <f t="shared" si="1"/>
        <v>16,678.17р.</v>
      </c>
      <c r="D354" s="74" t="str">
        <f t="shared" si="9"/>
        <v>62,766.46р.</v>
      </c>
      <c r="E354" s="63" t="str">
        <f t="shared" si="10"/>
        <v>79,444.62р.</v>
      </c>
      <c r="F354" s="64"/>
      <c r="G354" s="65"/>
      <c r="H354" s="66"/>
      <c r="I354" s="67"/>
      <c r="J354" s="76"/>
      <c r="K354" s="68"/>
      <c r="L354" s="69"/>
      <c r="M354" s="5"/>
      <c r="N354" s="70" t="str">
        <f t="shared" si="3"/>
        <v>0</v>
      </c>
      <c r="O354" s="70" t="str">
        <f t="shared" si="4"/>
        <v>2</v>
      </c>
      <c r="P354" s="71" t="str">
        <f t="shared" si="11"/>
        <v>15</v>
      </c>
      <c r="Q354" s="72" t="str">
        <f t="shared" si="12"/>
        <v>1.58%</v>
      </c>
      <c r="R354" s="70"/>
      <c r="S354" s="73" t="str">
        <f t="shared" si="5"/>
        <v>  5,000,000.00р. </v>
      </c>
      <c r="T354" s="71" t="str">
        <f t="shared" si="6"/>
        <v>360</v>
      </c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</row>
    <row r="355" ht="12.75" customHeight="1">
      <c r="A355" s="61" t="str">
        <f t="shared" si="7"/>
        <v>347</v>
      </c>
      <c r="B355" s="74" t="str">
        <f t="shared" si="8"/>
        <v>990,591.41р.</v>
      </c>
      <c r="C355" s="74" t="str">
        <f t="shared" si="1"/>
        <v>15,684.36р.</v>
      </c>
      <c r="D355" s="74" t="str">
        <f t="shared" si="9"/>
        <v>63,760.26р.</v>
      </c>
      <c r="E355" s="63" t="str">
        <f t="shared" si="10"/>
        <v>79,444.62р.</v>
      </c>
      <c r="F355" s="64"/>
      <c r="G355" s="65"/>
      <c r="H355" s="66"/>
      <c r="I355" s="67"/>
      <c r="J355" s="76"/>
      <c r="K355" s="68"/>
      <c r="L355" s="69"/>
      <c r="M355" s="5"/>
      <c r="N355" s="70" t="str">
        <f t="shared" si="3"/>
        <v>0</v>
      </c>
      <c r="O355" s="70" t="str">
        <f t="shared" si="4"/>
        <v>2</v>
      </c>
      <c r="P355" s="71" t="str">
        <f t="shared" si="11"/>
        <v>14</v>
      </c>
      <c r="Q355" s="72" t="str">
        <f t="shared" si="12"/>
        <v>1.58%</v>
      </c>
      <c r="R355" s="70"/>
      <c r="S355" s="73" t="str">
        <f t="shared" si="5"/>
        <v>  5,000,000.00р. </v>
      </c>
      <c r="T355" s="71" t="str">
        <f t="shared" si="6"/>
        <v>360</v>
      </c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</row>
    <row r="356" ht="12.75" customHeight="1">
      <c r="A356" s="61" t="str">
        <f t="shared" si="7"/>
        <v>348</v>
      </c>
      <c r="B356" s="74" t="str">
        <f t="shared" si="8"/>
        <v>926,831.15р.</v>
      </c>
      <c r="C356" s="74" t="str">
        <f t="shared" si="1"/>
        <v>14,674.83р.</v>
      </c>
      <c r="D356" s="74" t="str">
        <f t="shared" si="9"/>
        <v>64,769.80р.</v>
      </c>
      <c r="E356" s="63" t="str">
        <f t="shared" si="10"/>
        <v>79,444.62р.</v>
      </c>
      <c r="F356" s="64"/>
      <c r="G356" s="65"/>
      <c r="H356" s="66"/>
      <c r="I356" s="67"/>
      <c r="J356" s="76"/>
      <c r="K356" s="68"/>
      <c r="L356" s="69"/>
      <c r="M356" s="5"/>
      <c r="N356" s="70" t="str">
        <f t="shared" si="3"/>
        <v>0</v>
      </c>
      <c r="O356" s="70" t="str">
        <f t="shared" si="4"/>
        <v>2</v>
      </c>
      <c r="P356" s="71" t="str">
        <f t="shared" si="11"/>
        <v>13</v>
      </c>
      <c r="Q356" s="72" t="str">
        <f t="shared" si="12"/>
        <v>1.58%</v>
      </c>
      <c r="R356" s="70"/>
      <c r="S356" s="73" t="str">
        <f t="shared" si="5"/>
        <v>  5,000,000.00р. </v>
      </c>
      <c r="T356" s="71" t="str">
        <f t="shared" si="6"/>
        <v>360</v>
      </c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</row>
    <row r="357" ht="12.75" customHeight="1">
      <c r="A357" s="61" t="str">
        <f t="shared" si="7"/>
        <v>349</v>
      </c>
      <c r="B357" s="74" t="str">
        <f t="shared" si="8"/>
        <v>862,061.35р.</v>
      </c>
      <c r="C357" s="74" t="str">
        <f t="shared" si="1"/>
        <v>13,649.30р.</v>
      </c>
      <c r="D357" s="74" t="str">
        <f t="shared" si="9"/>
        <v>65,795.32р.</v>
      </c>
      <c r="E357" s="63" t="str">
        <f t="shared" si="10"/>
        <v>79,444.62р.</v>
      </c>
      <c r="F357" s="64"/>
      <c r="G357" s="65"/>
      <c r="H357" s="66"/>
      <c r="I357" s="67"/>
      <c r="J357" s="76"/>
      <c r="K357" s="68"/>
      <c r="L357" s="69"/>
      <c r="M357" s="5"/>
      <c r="N357" s="70" t="str">
        <f t="shared" si="3"/>
        <v>0</v>
      </c>
      <c r="O357" s="70" t="str">
        <f t="shared" si="4"/>
        <v>2</v>
      </c>
      <c r="P357" s="71" t="str">
        <f t="shared" si="11"/>
        <v>12</v>
      </c>
      <c r="Q357" s="72" t="str">
        <f t="shared" si="12"/>
        <v>1.58%</v>
      </c>
      <c r="R357" s="70"/>
      <c r="S357" s="73" t="str">
        <f t="shared" si="5"/>
        <v>  5,000,000.00р. </v>
      </c>
      <c r="T357" s="71" t="str">
        <f t="shared" si="6"/>
        <v>360</v>
      </c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</row>
    <row r="358" ht="12.75" customHeight="1">
      <c r="A358" s="61" t="str">
        <f t="shared" si="7"/>
        <v>350</v>
      </c>
      <c r="B358" s="74" t="str">
        <f t="shared" si="8"/>
        <v>796,266.03р.</v>
      </c>
      <c r="C358" s="74" t="str">
        <f t="shared" si="1"/>
        <v>12,607.55р.</v>
      </c>
      <c r="D358" s="74" t="str">
        <f t="shared" si="9"/>
        <v>66,837.08р.</v>
      </c>
      <c r="E358" s="63" t="str">
        <f t="shared" si="10"/>
        <v>79,444.62р.</v>
      </c>
      <c r="F358" s="64"/>
      <c r="G358" s="65"/>
      <c r="H358" s="66"/>
      <c r="I358" s="67"/>
      <c r="J358" s="76"/>
      <c r="K358" s="68"/>
      <c r="L358" s="69"/>
      <c r="M358" s="5"/>
      <c r="N358" s="70" t="str">
        <f t="shared" si="3"/>
        <v>0</v>
      </c>
      <c r="O358" s="70" t="str">
        <f t="shared" si="4"/>
        <v>2</v>
      </c>
      <c r="P358" s="71" t="str">
        <f t="shared" si="11"/>
        <v>11</v>
      </c>
      <c r="Q358" s="72" t="str">
        <f t="shared" si="12"/>
        <v>1.58%</v>
      </c>
      <c r="R358" s="70"/>
      <c r="S358" s="73" t="str">
        <f t="shared" si="5"/>
        <v>  5,000,000.00р. </v>
      </c>
      <c r="T358" s="71" t="str">
        <f t="shared" si="6"/>
        <v>360</v>
      </c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</row>
    <row r="359" ht="12.75" customHeight="1">
      <c r="A359" s="61" t="str">
        <f t="shared" si="7"/>
        <v>351</v>
      </c>
      <c r="B359" s="74" t="str">
        <f t="shared" si="8"/>
        <v>729,428.96р.</v>
      </c>
      <c r="C359" s="74" t="str">
        <f t="shared" si="1"/>
        <v>11,549.29р.</v>
      </c>
      <c r="D359" s="74" t="str">
        <f t="shared" si="9"/>
        <v>67,895.33р.</v>
      </c>
      <c r="E359" s="63" t="str">
        <f t="shared" si="10"/>
        <v>79,444.62р.</v>
      </c>
      <c r="F359" s="64"/>
      <c r="G359" s="65"/>
      <c r="H359" s="66"/>
      <c r="I359" s="67"/>
      <c r="J359" s="76"/>
      <c r="K359" s="68"/>
      <c r="L359" s="69"/>
      <c r="M359" s="5"/>
      <c r="N359" s="70" t="str">
        <f t="shared" si="3"/>
        <v>0</v>
      </c>
      <c r="O359" s="70" t="str">
        <f t="shared" si="4"/>
        <v>2</v>
      </c>
      <c r="P359" s="71" t="str">
        <f t="shared" si="11"/>
        <v>10</v>
      </c>
      <c r="Q359" s="72" t="str">
        <f t="shared" si="12"/>
        <v>1.58%</v>
      </c>
      <c r="R359" s="70"/>
      <c r="S359" s="73" t="str">
        <f t="shared" si="5"/>
        <v>  5,000,000.00р. </v>
      </c>
      <c r="T359" s="71" t="str">
        <f t="shared" si="6"/>
        <v>360</v>
      </c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</row>
    <row r="360" ht="12.75" customHeight="1">
      <c r="A360" s="61" t="str">
        <f t="shared" si="7"/>
        <v>352</v>
      </c>
      <c r="B360" s="74" t="str">
        <f t="shared" si="8"/>
        <v>661,533.62р.</v>
      </c>
      <c r="C360" s="74" t="str">
        <f t="shared" si="1"/>
        <v>10,474.28р.</v>
      </c>
      <c r="D360" s="74" t="str">
        <f t="shared" si="9"/>
        <v>68,970.34р.</v>
      </c>
      <c r="E360" s="63" t="str">
        <f t="shared" si="10"/>
        <v>79,444.62р.</v>
      </c>
      <c r="F360" s="64"/>
      <c r="G360" s="65"/>
      <c r="H360" s="66"/>
      <c r="I360" s="67"/>
      <c r="J360" s="76"/>
      <c r="K360" s="68"/>
      <c r="L360" s="69"/>
      <c r="M360" s="5"/>
      <c r="N360" s="70" t="str">
        <f t="shared" si="3"/>
        <v>0</v>
      </c>
      <c r="O360" s="70" t="str">
        <f t="shared" si="4"/>
        <v>2</v>
      </c>
      <c r="P360" s="71" t="str">
        <f t="shared" si="11"/>
        <v>9</v>
      </c>
      <c r="Q360" s="72" t="str">
        <f t="shared" si="12"/>
        <v>1.58%</v>
      </c>
      <c r="R360" s="70"/>
      <c r="S360" s="73" t="str">
        <f t="shared" si="5"/>
        <v>  5,000,000.00р. </v>
      </c>
      <c r="T360" s="71" t="str">
        <f t="shared" si="6"/>
        <v>360</v>
      </c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</row>
    <row r="361" ht="12.75" customHeight="1">
      <c r="A361" s="61" t="str">
        <f t="shared" si="7"/>
        <v>353</v>
      </c>
      <c r="B361" s="74" t="str">
        <f t="shared" si="8"/>
        <v>592,563.28р.</v>
      </c>
      <c r="C361" s="74" t="str">
        <f t="shared" si="1"/>
        <v>9,382.25р.</v>
      </c>
      <c r="D361" s="74" t="str">
        <f t="shared" si="9"/>
        <v>70,062.37р.</v>
      </c>
      <c r="E361" s="63" t="str">
        <f t="shared" si="10"/>
        <v>79,444.62р.</v>
      </c>
      <c r="F361" s="64"/>
      <c r="G361" s="65"/>
      <c r="H361" s="66"/>
      <c r="I361" s="67"/>
      <c r="J361" s="76"/>
      <c r="K361" s="68"/>
      <c r="L361" s="69"/>
      <c r="M361" s="5"/>
      <c r="N361" s="70" t="str">
        <f t="shared" si="3"/>
        <v>0</v>
      </c>
      <c r="O361" s="70" t="str">
        <f t="shared" si="4"/>
        <v>2</v>
      </c>
      <c r="P361" s="71" t="str">
        <f t="shared" si="11"/>
        <v>8</v>
      </c>
      <c r="Q361" s="72" t="str">
        <f t="shared" si="12"/>
        <v>1.58%</v>
      </c>
      <c r="R361" s="70"/>
      <c r="S361" s="73" t="str">
        <f t="shared" si="5"/>
        <v>  5,000,000.00р. </v>
      </c>
      <c r="T361" s="71" t="str">
        <f t="shared" si="6"/>
        <v>360</v>
      </c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</row>
    <row r="362" ht="12.75" customHeight="1">
      <c r="A362" s="61" t="str">
        <f t="shared" si="7"/>
        <v>354</v>
      </c>
      <c r="B362" s="74" t="str">
        <f t="shared" si="8"/>
        <v>522,500.91р.</v>
      </c>
      <c r="C362" s="74" t="str">
        <f t="shared" si="1"/>
        <v>8,272.93р.</v>
      </c>
      <c r="D362" s="74" t="str">
        <f t="shared" si="9"/>
        <v>71,171.69р.</v>
      </c>
      <c r="E362" s="63" t="str">
        <f t="shared" si="10"/>
        <v>79,444.62р.</v>
      </c>
      <c r="F362" s="64"/>
      <c r="G362" s="65"/>
      <c r="H362" s="66"/>
      <c r="I362" s="67"/>
      <c r="J362" s="76"/>
      <c r="K362" s="68"/>
      <c r="L362" s="69"/>
      <c r="M362" s="5"/>
      <c r="N362" s="70" t="str">
        <f t="shared" si="3"/>
        <v>0</v>
      </c>
      <c r="O362" s="70" t="str">
        <f t="shared" si="4"/>
        <v>2</v>
      </c>
      <c r="P362" s="71" t="str">
        <f t="shared" si="11"/>
        <v>7</v>
      </c>
      <c r="Q362" s="72" t="str">
        <f t="shared" si="12"/>
        <v>1.58%</v>
      </c>
      <c r="R362" s="70"/>
      <c r="S362" s="73" t="str">
        <f t="shared" si="5"/>
        <v>  5,000,000.00р. </v>
      </c>
      <c r="T362" s="71" t="str">
        <f t="shared" si="6"/>
        <v>360</v>
      </c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</row>
    <row r="363" ht="12.75" customHeight="1">
      <c r="A363" s="61" t="str">
        <f t="shared" si="7"/>
        <v>355</v>
      </c>
      <c r="B363" s="74" t="str">
        <f t="shared" si="8"/>
        <v>451,329.21р.</v>
      </c>
      <c r="C363" s="74" t="str">
        <f t="shared" si="1"/>
        <v>7,146.05р.</v>
      </c>
      <c r="D363" s="74" t="str">
        <f t="shared" si="9"/>
        <v>72,298.58р.</v>
      </c>
      <c r="E363" s="63" t="str">
        <f t="shared" si="10"/>
        <v>79,444.62р.</v>
      </c>
      <c r="F363" s="64"/>
      <c r="G363" s="65"/>
      <c r="H363" s="66"/>
      <c r="I363" s="67"/>
      <c r="J363" s="76"/>
      <c r="K363" s="68"/>
      <c r="L363" s="69"/>
      <c r="M363" s="5"/>
      <c r="N363" s="70" t="str">
        <f t="shared" si="3"/>
        <v>0</v>
      </c>
      <c r="O363" s="70" t="str">
        <f t="shared" si="4"/>
        <v>2</v>
      </c>
      <c r="P363" s="71" t="str">
        <f t="shared" si="11"/>
        <v>6</v>
      </c>
      <c r="Q363" s="72" t="str">
        <f t="shared" si="12"/>
        <v>1.58%</v>
      </c>
      <c r="R363" s="70"/>
      <c r="S363" s="73" t="str">
        <f t="shared" si="5"/>
        <v>  5,000,000.00р. </v>
      </c>
      <c r="T363" s="71" t="str">
        <f t="shared" si="6"/>
        <v>360</v>
      </c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</row>
    <row r="364" ht="12.75" customHeight="1">
      <c r="A364" s="61" t="str">
        <f t="shared" si="7"/>
        <v>356</v>
      </c>
      <c r="B364" s="74" t="str">
        <f t="shared" si="8"/>
        <v>379,030.64р.</v>
      </c>
      <c r="C364" s="74" t="str">
        <f t="shared" si="1"/>
        <v>6,001.32р.</v>
      </c>
      <c r="D364" s="74" t="str">
        <f t="shared" si="9"/>
        <v>73,443.31р.</v>
      </c>
      <c r="E364" s="63" t="str">
        <f t="shared" si="10"/>
        <v>79,444.62р.</v>
      </c>
      <c r="F364" s="64"/>
      <c r="G364" s="65"/>
      <c r="H364" s="66"/>
      <c r="I364" s="67"/>
      <c r="J364" s="76"/>
      <c r="K364" s="68"/>
      <c r="L364" s="69"/>
      <c r="M364" s="5"/>
      <c r="N364" s="70" t="str">
        <f t="shared" si="3"/>
        <v>0</v>
      </c>
      <c r="O364" s="70" t="str">
        <f t="shared" si="4"/>
        <v>2</v>
      </c>
      <c r="P364" s="71" t="str">
        <f t="shared" si="11"/>
        <v>5</v>
      </c>
      <c r="Q364" s="72" t="str">
        <f t="shared" si="12"/>
        <v>1.58%</v>
      </c>
      <c r="R364" s="70"/>
      <c r="S364" s="73" t="str">
        <f t="shared" si="5"/>
        <v>  5,000,000.00р. </v>
      </c>
      <c r="T364" s="71" t="str">
        <f t="shared" si="6"/>
        <v>360</v>
      </c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</row>
    <row r="365" ht="12.75" customHeight="1">
      <c r="A365" s="61" t="str">
        <f t="shared" si="7"/>
        <v>357</v>
      </c>
      <c r="B365" s="74" t="str">
        <f t="shared" si="8"/>
        <v>305,587.33р.</v>
      </c>
      <c r="C365" s="74" t="str">
        <f t="shared" si="1"/>
        <v>4,838.47р.</v>
      </c>
      <c r="D365" s="74" t="str">
        <f t="shared" si="9"/>
        <v>74,606.16р.</v>
      </c>
      <c r="E365" s="63" t="str">
        <f t="shared" si="10"/>
        <v>79,444.62р.</v>
      </c>
      <c r="F365" s="64"/>
      <c r="G365" s="65"/>
      <c r="H365" s="66"/>
      <c r="I365" s="67"/>
      <c r="J365" s="76"/>
      <c r="K365" s="68"/>
      <c r="L365" s="69"/>
      <c r="M365" s="5"/>
      <c r="N365" s="70" t="str">
        <f t="shared" si="3"/>
        <v>0</v>
      </c>
      <c r="O365" s="70" t="str">
        <f t="shared" si="4"/>
        <v>2</v>
      </c>
      <c r="P365" s="71" t="str">
        <f t="shared" si="11"/>
        <v>4</v>
      </c>
      <c r="Q365" s="72" t="str">
        <f t="shared" si="12"/>
        <v>1.58%</v>
      </c>
      <c r="R365" s="70"/>
      <c r="S365" s="73" t="str">
        <f t="shared" si="5"/>
        <v>  5,000,000.00р. </v>
      </c>
      <c r="T365" s="71" t="str">
        <f t="shared" si="6"/>
        <v>360</v>
      </c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</row>
    <row r="366" ht="12.75" customHeight="1">
      <c r="A366" s="61" t="str">
        <f t="shared" si="7"/>
        <v>358</v>
      </c>
      <c r="B366" s="74" t="str">
        <f t="shared" si="8"/>
        <v>230,981.17р.</v>
      </c>
      <c r="C366" s="74" t="str">
        <f t="shared" si="1"/>
        <v>3,657.20р.</v>
      </c>
      <c r="D366" s="74" t="str">
        <f t="shared" si="9"/>
        <v>75,787.42р.</v>
      </c>
      <c r="E366" s="63" t="str">
        <f t="shared" si="10"/>
        <v>79,444.62р.</v>
      </c>
      <c r="F366" s="64"/>
      <c r="G366" s="65"/>
      <c r="H366" s="66"/>
      <c r="I366" s="67"/>
      <c r="J366" s="76"/>
      <c r="K366" s="68"/>
      <c r="L366" s="69"/>
      <c r="M366" s="5"/>
      <c r="N366" s="70" t="str">
        <f t="shared" si="3"/>
        <v>0</v>
      </c>
      <c r="O366" s="70" t="str">
        <f t="shared" si="4"/>
        <v>2</v>
      </c>
      <c r="P366" s="71" t="str">
        <f t="shared" si="11"/>
        <v>3</v>
      </c>
      <c r="Q366" s="72" t="str">
        <f t="shared" si="12"/>
        <v>1.58%</v>
      </c>
      <c r="R366" s="70"/>
      <c r="S366" s="73" t="str">
        <f t="shared" si="5"/>
        <v>  5,000,000.00р. </v>
      </c>
      <c r="T366" s="71" t="str">
        <f t="shared" si="6"/>
        <v>360</v>
      </c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</row>
    <row r="367" ht="12.75" customHeight="1">
      <c r="A367" s="61" t="str">
        <f t="shared" si="7"/>
        <v>359</v>
      </c>
      <c r="B367" s="74" t="str">
        <f t="shared" si="8"/>
        <v>155,193.75р.</v>
      </c>
      <c r="C367" s="74" t="str">
        <f t="shared" si="1"/>
        <v>2,457.23р.</v>
      </c>
      <c r="D367" s="74" t="str">
        <f t="shared" si="9"/>
        <v>76,987.39р.</v>
      </c>
      <c r="E367" s="63" t="str">
        <f t="shared" si="10"/>
        <v>79,444.62р.</v>
      </c>
      <c r="F367" s="64"/>
      <c r="G367" s="65"/>
      <c r="H367" s="66"/>
      <c r="I367" s="67"/>
      <c r="J367" s="76"/>
      <c r="K367" s="68"/>
      <c r="L367" s="69"/>
      <c r="M367" s="5"/>
      <c r="N367" s="70" t="str">
        <f t="shared" si="3"/>
        <v>0</v>
      </c>
      <c r="O367" s="70" t="str">
        <f t="shared" si="4"/>
        <v>2</v>
      </c>
      <c r="P367" s="71" t="str">
        <f t="shared" si="11"/>
        <v>2</v>
      </c>
      <c r="Q367" s="72" t="str">
        <f t="shared" si="12"/>
        <v>1.58%</v>
      </c>
      <c r="R367" s="70"/>
      <c r="S367" s="73" t="str">
        <f t="shared" si="5"/>
        <v>  5,000,000.00р. </v>
      </c>
      <c r="T367" s="71" t="str">
        <f t="shared" si="6"/>
        <v>360</v>
      </c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</row>
    <row r="368" ht="12.75" customHeight="1">
      <c r="A368" s="61" t="str">
        <f t="shared" si="7"/>
        <v>360</v>
      </c>
      <c r="B368" s="74" t="str">
        <f t="shared" si="8"/>
        <v>78,206.36р.</v>
      </c>
      <c r="C368" s="74" t="str">
        <f t="shared" si="1"/>
        <v>1,238.27р.</v>
      </c>
      <c r="D368" s="74" t="str">
        <f t="shared" si="9"/>
        <v>78,206.36р.</v>
      </c>
      <c r="E368" s="63" t="str">
        <f t="shared" si="10"/>
        <v>79,444.62р.</v>
      </c>
      <c r="F368" s="64"/>
      <c r="G368" s="65"/>
      <c r="H368" s="66"/>
      <c r="I368" s="67"/>
      <c r="J368" s="76"/>
      <c r="K368" s="68"/>
      <c r="L368" s="69"/>
      <c r="M368" s="5"/>
      <c r="N368" s="70" t="str">
        <f t="shared" si="3"/>
        <v>0</v>
      </c>
      <c r="O368" s="70" t="str">
        <f t="shared" si="4"/>
        <v>2</v>
      </c>
      <c r="P368" s="71" t="str">
        <f t="shared" si="11"/>
        <v>1</v>
      </c>
      <c r="Q368" s="72" t="str">
        <f t="shared" si="12"/>
        <v>1.58%</v>
      </c>
      <c r="R368" s="70"/>
      <c r="S368" s="73" t="str">
        <f t="shared" si="5"/>
        <v>  5,000,000.00р. </v>
      </c>
      <c r="T368" s="71" t="str">
        <f t="shared" si="6"/>
        <v>360</v>
      </c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</row>
    <row r="369" ht="36.0" customHeight="1">
      <c r="A369" s="77" t="s">
        <v>21</v>
      </c>
      <c r="B369" s="78"/>
      <c r="C369" s="79" t="str">
        <f t="shared" ref="C369:D369" si="13">SUM(C9:C368)</f>
        <v>  23,600,064.86р. </v>
      </c>
      <c r="D369" s="80" t="str">
        <f t="shared" si="13"/>
        <v>  5,000,000.00р. </v>
      </c>
      <c r="E369" s="81" t="str">
        <f>SUM(E9:G368)</f>
        <v>28,600,064.86 р.</v>
      </c>
      <c r="F369" s="64"/>
      <c r="G369" s="82"/>
      <c r="H369" s="83"/>
      <c r="I369" s="84" t="str">
        <f>SUM(I9:I368)</f>
        <v>0.00 р.</v>
      </c>
      <c r="J369" s="85"/>
      <c r="K369" s="86"/>
      <c r="L369" s="87" t="s">
        <v>22</v>
      </c>
      <c r="M369" s="5"/>
      <c r="N369" s="88"/>
      <c r="O369" s="85"/>
      <c r="P369" s="89"/>
      <c r="Q369" s="85"/>
      <c r="R369" s="85"/>
      <c r="S369" s="85"/>
      <c r="T369" s="89"/>
      <c r="U369" s="88"/>
      <c r="V369" s="88"/>
      <c r="W369" s="88"/>
      <c r="X369" s="88"/>
      <c r="Y369" s="88"/>
      <c r="Z369" s="88"/>
      <c r="AA369" s="88"/>
      <c r="AB369" s="88"/>
      <c r="AC369" s="88"/>
      <c r="AD369" s="88"/>
    </row>
    <row r="370" ht="12.75" customHeight="1">
      <c r="A370" s="90"/>
      <c r="B370" s="90"/>
      <c r="C370" s="90"/>
      <c r="D370" s="90"/>
      <c r="E370" s="90"/>
      <c r="F370" s="90"/>
      <c r="G370" s="90"/>
      <c r="H370" s="90"/>
      <c r="I370" s="13"/>
      <c r="J370" s="5"/>
      <c r="K370" s="6"/>
      <c r="L370" s="13"/>
      <c r="M370" s="5"/>
      <c r="N370" s="5"/>
      <c r="O370" s="8"/>
      <c r="P370" s="8"/>
      <c r="Q370" s="8"/>
      <c r="R370" s="8"/>
      <c r="S370" s="8"/>
      <c r="T370" s="8"/>
      <c r="U370" s="5"/>
      <c r="V370" s="5"/>
      <c r="W370" s="5"/>
      <c r="X370" s="5"/>
      <c r="Y370" s="5"/>
      <c r="Z370" s="5"/>
      <c r="AA370" s="5"/>
      <c r="AB370" s="5"/>
      <c r="AC370" s="5"/>
      <c r="AD370" s="5"/>
    </row>
    <row r="371" ht="12.75" customHeight="1">
      <c r="A371" s="90"/>
      <c r="B371" s="90"/>
      <c r="C371" s="90"/>
      <c r="D371" s="90"/>
      <c r="E371" s="90"/>
      <c r="F371" s="90"/>
      <c r="G371" s="90"/>
      <c r="H371" s="90"/>
      <c r="I371" s="13"/>
      <c r="J371" s="5"/>
      <c r="K371" s="6"/>
      <c r="L371" s="13"/>
      <c r="M371" s="5"/>
      <c r="N371" s="5"/>
      <c r="O371" s="8"/>
      <c r="P371" s="8"/>
      <c r="Q371" s="8"/>
      <c r="R371" s="8"/>
      <c r="S371" s="8"/>
      <c r="T371" s="8"/>
      <c r="U371" s="5"/>
      <c r="V371" s="5"/>
      <c r="W371" s="5"/>
      <c r="X371" s="5"/>
      <c r="Y371" s="5"/>
      <c r="Z371" s="5"/>
      <c r="AA371" s="5"/>
      <c r="AB371" s="5"/>
      <c r="AC371" s="5"/>
      <c r="AD371" s="5"/>
    </row>
    <row r="372" ht="12.75" customHeight="1">
      <c r="A372" s="90"/>
      <c r="B372" s="2"/>
      <c r="C372" s="2"/>
      <c r="D372" s="2"/>
      <c r="E372" s="2"/>
      <c r="F372" s="3"/>
      <c r="G372" s="3"/>
      <c r="H372" s="3"/>
      <c r="I372" s="91"/>
      <c r="J372" s="5"/>
      <c r="K372" s="6"/>
      <c r="L372" s="13"/>
      <c r="M372" s="5"/>
      <c r="N372" s="5"/>
      <c r="O372" s="8"/>
      <c r="P372" s="9"/>
      <c r="Q372" s="8"/>
      <c r="R372" s="8"/>
      <c r="S372" s="8"/>
      <c r="T372" s="9"/>
      <c r="U372" s="5"/>
      <c r="V372" s="5"/>
      <c r="W372" s="5"/>
      <c r="X372" s="5"/>
      <c r="Y372" s="5"/>
      <c r="Z372" s="5"/>
      <c r="AA372" s="5"/>
      <c r="AB372" s="5"/>
      <c r="AC372" s="5"/>
      <c r="AD372" s="5"/>
    </row>
    <row r="373" ht="12.75" customHeight="1">
      <c r="A373" s="90"/>
      <c r="B373" s="2"/>
      <c r="C373" s="2"/>
      <c r="D373" s="2"/>
      <c r="E373" s="2"/>
      <c r="F373" s="3"/>
      <c r="G373" s="3"/>
      <c r="H373" s="3"/>
      <c r="I373" s="91"/>
      <c r="J373" s="5"/>
      <c r="K373" s="6"/>
      <c r="L373" s="13"/>
      <c r="M373" s="5"/>
      <c r="N373" s="5"/>
      <c r="O373" s="8"/>
      <c r="P373" s="9"/>
      <c r="Q373" s="8"/>
      <c r="R373" s="8"/>
      <c r="S373" s="8"/>
      <c r="T373" s="9"/>
      <c r="U373" s="5"/>
      <c r="V373" s="5"/>
      <c r="W373" s="5"/>
      <c r="X373" s="5"/>
      <c r="Y373" s="5"/>
      <c r="Z373" s="5"/>
      <c r="AA373" s="5"/>
      <c r="AB373" s="5"/>
      <c r="AC373" s="5"/>
      <c r="AD373" s="5"/>
    </row>
    <row r="374" ht="12.75" customHeight="1">
      <c r="A374" s="90"/>
      <c r="B374" s="2"/>
      <c r="C374" s="2"/>
      <c r="D374" s="2"/>
      <c r="E374" s="2"/>
      <c r="F374" s="3"/>
      <c r="G374" s="3"/>
      <c r="H374" s="3"/>
      <c r="I374" s="91"/>
      <c r="J374" s="5"/>
      <c r="K374" s="6"/>
      <c r="L374" s="13"/>
      <c r="M374" s="5"/>
      <c r="N374" s="5"/>
      <c r="O374" s="8"/>
      <c r="P374" s="9"/>
      <c r="Q374" s="8"/>
      <c r="R374" s="8"/>
      <c r="S374" s="8"/>
      <c r="T374" s="9"/>
      <c r="U374" s="5"/>
      <c r="V374" s="5"/>
      <c r="W374" s="5"/>
      <c r="X374" s="5"/>
      <c r="Y374" s="5"/>
      <c r="Z374" s="5"/>
      <c r="AA374" s="5"/>
      <c r="AB374" s="5"/>
      <c r="AC374" s="5"/>
      <c r="AD374" s="5"/>
    </row>
    <row r="375" ht="12.75" customHeight="1">
      <c r="A375" s="90"/>
      <c r="B375" s="2"/>
      <c r="C375" s="2"/>
      <c r="D375" s="2"/>
      <c r="E375" s="2"/>
      <c r="F375" s="3"/>
      <c r="G375" s="3"/>
      <c r="H375" s="3"/>
      <c r="I375" s="91"/>
      <c r="J375" s="5"/>
      <c r="K375" s="6"/>
      <c r="L375" s="13"/>
      <c r="M375" s="5"/>
      <c r="N375" s="5"/>
      <c r="O375" s="8"/>
      <c r="P375" s="9"/>
      <c r="Q375" s="8"/>
      <c r="R375" s="8"/>
      <c r="S375" s="8"/>
      <c r="T375" s="9"/>
      <c r="U375" s="5"/>
      <c r="V375" s="5"/>
      <c r="W375" s="5"/>
      <c r="X375" s="5"/>
      <c r="Y375" s="5"/>
      <c r="Z375" s="5"/>
      <c r="AA375" s="5"/>
      <c r="AB375" s="5"/>
      <c r="AC375" s="5"/>
      <c r="AD375" s="5"/>
    </row>
    <row r="376" ht="12.75" customHeight="1">
      <c r="A376" s="90"/>
      <c r="B376" s="2"/>
      <c r="C376" s="2"/>
      <c r="D376" s="2"/>
      <c r="E376" s="2"/>
      <c r="F376" s="3"/>
      <c r="G376" s="3"/>
      <c r="H376" s="3"/>
      <c r="I376" s="91"/>
      <c r="J376" s="5"/>
      <c r="K376" s="6"/>
      <c r="L376" s="13"/>
      <c r="M376" s="5"/>
      <c r="N376" s="5"/>
      <c r="O376" s="8"/>
      <c r="P376" s="9"/>
      <c r="Q376" s="8"/>
      <c r="R376" s="8"/>
      <c r="S376" s="8"/>
      <c r="T376" s="9"/>
      <c r="U376" s="5"/>
      <c r="V376" s="5"/>
      <c r="W376" s="5"/>
      <c r="X376" s="5"/>
      <c r="Y376" s="5"/>
      <c r="Z376" s="5"/>
      <c r="AA376" s="5"/>
      <c r="AB376" s="5"/>
      <c r="AC376" s="5"/>
      <c r="AD376" s="5"/>
    </row>
    <row r="377" ht="12.75" customHeight="1">
      <c r="A377" s="90"/>
      <c r="B377" s="2"/>
      <c r="C377" s="2"/>
      <c r="D377" s="2"/>
      <c r="E377" s="2"/>
      <c r="F377" s="3"/>
      <c r="G377" s="3"/>
      <c r="H377" s="3"/>
      <c r="I377" s="91"/>
      <c r="J377" s="5"/>
      <c r="K377" s="6"/>
      <c r="L377" s="13"/>
      <c r="M377" s="5"/>
      <c r="N377" s="5"/>
      <c r="O377" s="8"/>
      <c r="P377" s="9"/>
      <c r="Q377" s="8"/>
      <c r="R377" s="8"/>
      <c r="S377" s="8"/>
      <c r="T377" s="9"/>
      <c r="U377" s="5"/>
      <c r="V377" s="5"/>
      <c r="W377" s="5"/>
      <c r="X377" s="5"/>
      <c r="Y377" s="5"/>
      <c r="Z377" s="5"/>
      <c r="AA377" s="5"/>
      <c r="AB377" s="5"/>
      <c r="AC377" s="5"/>
      <c r="AD377" s="5"/>
    </row>
    <row r="378" ht="12.75" customHeight="1">
      <c r="A378" s="90"/>
      <c r="B378" s="2"/>
      <c r="C378" s="2"/>
      <c r="D378" s="2"/>
      <c r="E378" s="2"/>
      <c r="F378" s="3"/>
      <c r="G378" s="3"/>
      <c r="H378" s="3"/>
      <c r="I378" s="91"/>
      <c r="J378" s="5"/>
      <c r="K378" s="6"/>
      <c r="L378" s="13"/>
      <c r="M378" s="5"/>
      <c r="N378" s="5"/>
      <c r="O378" s="8"/>
      <c r="P378" s="9"/>
      <c r="Q378" s="8"/>
      <c r="R378" s="8"/>
      <c r="S378" s="8"/>
      <c r="T378" s="9"/>
      <c r="U378" s="5"/>
      <c r="V378" s="5"/>
      <c r="W378" s="5"/>
      <c r="X378" s="5"/>
      <c r="Y378" s="5"/>
      <c r="Z378" s="5"/>
      <c r="AA378" s="5"/>
      <c r="AB378" s="5"/>
      <c r="AC378" s="5"/>
      <c r="AD378" s="5"/>
    </row>
    <row r="379" ht="12.75" customHeight="1">
      <c r="A379" s="90"/>
      <c r="B379" s="2"/>
      <c r="C379" s="2"/>
      <c r="D379" s="2"/>
      <c r="E379" s="2"/>
      <c r="F379" s="3"/>
      <c r="G379" s="3"/>
      <c r="H379" s="3"/>
      <c r="I379" s="91"/>
      <c r="J379" s="5"/>
      <c r="K379" s="6"/>
      <c r="L379" s="13"/>
      <c r="M379" s="5"/>
      <c r="N379" s="5"/>
      <c r="O379" s="8"/>
      <c r="P379" s="9"/>
      <c r="Q379" s="8"/>
      <c r="R379" s="8"/>
      <c r="S379" s="8"/>
      <c r="T379" s="9"/>
      <c r="U379" s="5"/>
      <c r="V379" s="5"/>
      <c r="W379" s="5"/>
      <c r="X379" s="5"/>
      <c r="Y379" s="5"/>
      <c r="Z379" s="5"/>
      <c r="AA379" s="5"/>
      <c r="AB379" s="5"/>
      <c r="AC379" s="5"/>
      <c r="AD379" s="5"/>
    </row>
    <row r="380" ht="12.75" customHeight="1">
      <c r="A380" s="90"/>
      <c r="B380" s="2"/>
      <c r="C380" s="2"/>
      <c r="D380" s="2"/>
      <c r="E380" s="2"/>
      <c r="F380" s="3"/>
      <c r="G380" s="3"/>
      <c r="H380" s="3"/>
      <c r="I380" s="91"/>
      <c r="J380" s="5"/>
      <c r="K380" s="6"/>
      <c r="L380" s="13"/>
      <c r="M380" s="5"/>
      <c r="N380" s="5"/>
      <c r="O380" s="8"/>
      <c r="P380" s="9"/>
      <c r="Q380" s="8"/>
      <c r="R380" s="8"/>
      <c r="S380" s="8"/>
      <c r="T380" s="9"/>
      <c r="U380" s="5"/>
      <c r="V380" s="5"/>
      <c r="W380" s="5"/>
      <c r="X380" s="5"/>
      <c r="Y380" s="5"/>
      <c r="Z380" s="5"/>
      <c r="AA380" s="5"/>
      <c r="AB380" s="5"/>
      <c r="AC380" s="5"/>
      <c r="AD380" s="5"/>
    </row>
    <row r="381" ht="12.75" customHeight="1">
      <c r="A381" s="90"/>
      <c r="B381" s="2"/>
      <c r="C381" s="2"/>
      <c r="D381" s="2"/>
      <c r="E381" s="2"/>
      <c r="F381" s="3"/>
      <c r="G381" s="3"/>
      <c r="H381" s="3"/>
      <c r="I381" s="91"/>
      <c r="J381" s="5"/>
      <c r="K381" s="6"/>
      <c r="L381" s="13"/>
      <c r="M381" s="5"/>
      <c r="N381" s="5"/>
      <c r="O381" s="8"/>
      <c r="P381" s="9"/>
      <c r="Q381" s="8"/>
      <c r="R381" s="8"/>
      <c r="S381" s="8"/>
      <c r="T381" s="9"/>
      <c r="U381" s="5"/>
      <c r="V381" s="5"/>
      <c r="W381" s="5"/>
      <c r="X381" s="5"/>
      <c r="Y381" s="5"/>
      <c r="Z381" s="5"/>
      <c r="AA381" s="5"/>
      <c r="AB381" s="5"/>
      <c r="AC381" s="5"/>
      <c r="AD381" s="5"/>
    </row>
    <row r="382" ht="12.75" customHeight="1">
      <c r="A382" s="90"/>
      <c r="B382" s="2"/>
      <c r="C382" s="2"/>
      <c r="D382" s="2"/>
      <c r="E382" s="2"/>
      <c r="F382" s="3"/>
      <c r="G382" s="3"/>
      <c r="H382" s="3"/>
      <c r="I382" s="91"/>
      <c r="J382" s="5"/>
      <c r="K382" s="6"/>
      <c r="L382" s="13"/>
      <c r="M382" s="5"/>
      <c r="N382" s="5"/>
      <c r="O382" s="8"/>
      <c r="P382" s="9"/>
      <c r="Q382" s="8"/>
      <c r="R382" s="8"/>
      <c r="S382" s="8"/>
      <c r="T382" s="9"/>
      <c r="U382" s="5"/>
      <c r="V382" s="5"/>
      <c r="W382" s="5"/>
      <c r="X382" s="5"/>
      <c r="Y382" s="5"/>
      <c r="Z382" s="5"/>
      <c r="AA382" s="5"/>
      <c r="AB382" s="5"/>
      <c r="AC382" s="5"/>
      <c r="AD382" s="5"/>
    </row>
    <row r="383" ht="12.75" customHeight="1">
      <c r="A383" s="90"/>
      <c r="B383" s="2"/>
      <c r="C383" s="2"/>
      <c r="D383" s="2"/>
      <c r="E383" s="2"/>
      <c r="F383" s="3"/>
      <c r="G383" s="3"/>
      <c r="H383" s="3"/>
      <c r="I383" s="91"/>
      <c r="J383" s="5"/>
      <c r="K383" s="6"/>
      <c r="L383" s="13"/>
      <c r="M383" s="5"/>
      <c r="N383" s="5"/>
      <c r="O383" s="8"/>
      <c r="P383" s="9"/>
      <c r="Q383" s="8"/>
      <c r="R383" s="8"/>
      <c r="S383" s="8"/>
      <c r="T383" s="9"/>
      <c r="U383" s="5"/>
      <c r="V383" s="5"/>
      <c r="W383" s="5"/>
      <c r="X383" s="5"/>
      <c r="Y383" s="5"/>
      <c r="Z383" s="5"/>
      <c r="AA383" s="5"/>
      <c r="AB383" s="5"/>
      <c r="AC383" s="5"/>
      <c r="AD383" s="5"/>
    </row>
    <row r="384" ht="12.75" customHeight="1">
      <c r="A384" s="90"/>
      <c r="B384" s="2"/>
      <c r="C384" s="2"/>
      <c r="D384" s="2"/>
      <c r="E384" s="2"/>
      <c r="F384" s="3"/>
      <c r="G384" s="3"/>
      <c r="H384" s="3"/>
      <c r="I384" s="91"/>
      <c r="J384" s="5"/>
      <c r="K384" s="6"/>
      <c r="L384" s="13"/>
      <c r="M384" s="5"/>
      <c r="N384" s="5"/>
      <c r="O384" s="8"/>
      <c r="P384" s="9"/>
      <c r="Q384" s="8"/>
      <c r="R384" s="8"/>
      <c r="S384" s="8"/>
      <c r="T384" s="9"/>
      <c r="U384" s="5"/>
      <c r="V384" s="5"/>
      <c r="W384" s="5"/>
      <c r="X384" s="5"/>
      <c r="Y384" s="5"/>
      <c r="Z384" s="5"/>
      <c r="AA384" s="5"/>
      <c r="AB384" s="5"/>
      <c r="AC384" s="5"/>
      <c r="AD384" s="5"/>
    </row>
    <row r="385" ht="12.75" customHeight="1">
      <c r="A385" s="90"/>
      <c r="B385" s="2"/>
      <c r="C385" s="2"/>
      <c r="D385" s="2"/>
      <c r="E385" s="2"/>
      <c r="F385" s="3"/>
      <c r="G385" s="3"/>
      <c r="H385" s="3"/>
      <c r="I385" s="91"/>
      <c r="J385" s="5"/>
      <c r="K385" s="6"/>
      <c r="L385" s="13"/>
      <c r="M385" s="5"/>
      <c r="N385" s="5"/>
      <c r="O385" s="8"/>
      <c r="P385" s="9"/>
      <c r="Q385" s="8"/>
      <c r="R385" s="8"/>
      <c r="S385" s="8"/>
      <c r="T385" s="9"/>
      <c r="U385" s="5"/>
      <c r="V385" s="5"/>
      <c r="W385" s="5"/>
      <c r="X385" s="5"/>
      <c r="Y385" s="5"/>
      <c r="Z385" s="5"/>
      <c r="AA385" s="5"/>
      <c r="AB385" s="5"/>
      <c r="AC385" s="5"/>
      <c r="AD385" s="5"/>
    </row>
    <row r="386" ht="12.75" customHeight="1">
      <c r="A386" s="90"/>
      <c r="B386" s="2"/>
      <c r="C386" s="2"/>
      <c r="D386" s="2"/>
      <c r="E386" s="2"/>
      <c r="F386" s="3"/>
      <c r="G386" s="3"/>
      <c r="H386" s="3"/>
      <c r="I386" s="91"/>
      <c r="J386" s="5"/>
      <c r="K386" s="6"/>
      <c r="L386" s="13"/>
      <c r="M386" s="5"/>
      <c r="N386" s="5"/>
      <c r="O386" s="8"/>
      <c r="P386" s="9"/>
      <c r="Q386" s="8"/>
      <c r="R386" s="8"/>
      <c r="S386" s="8"/>
      <c r="T386" s="9"/>
      <c r="U386" s="5"/>
      <c r="V386" s="5"/>
      <c r="W386" s="5"/>
      <c r="X386" s="5"/>
      <c r="Y386" s="5"/>
      <c r="Z386" s="5"/>
      <c r="AA386" s="5"/>
      <c r="AB386" s="5"/>
      <c r="AC386" s="5"/>
      <c r="AD386" s="5"/>
    </row>
    <row r="387" ht="12.75" customHeight="1">
      <c r="A387" s="90"/>
      <c r="B387" s="2"/>
      <c r="C387" s="2"/>
      <c r="D387" s="2"/>
      <c r="E387" s="2"/>
      <c r="F387" s="3"/>
      <c r="G387" s="3"/>
      <c r="H387" s="3"/>
      <c r="I387" s="91"/>
      <c r="J387" s="5"/>
      <c r="K387" s="6"/>
      <c r="L387" s="13"/>
      <c r="M387" s="5"/>
      <c r="N387" s="5"/>
      <c r="O387" s="8"/>
      <c r="P387" s="9"/>
      <c r="Q387" s="8"/>
      <c r="R387" s="8"/>
      <c r="S387" s="8"/>
      <c r="T387" s="9"/>
      <c r="U387" s="5"/>
      <c r="V387" s="5"/>
      <c r="W387" s="5"/>
      <c r="X387" s="5"/>
      <c r="Y387" s="5"/>
      <c r="Z387" s="5"/>
      <c r="AA387" s="5"/>
      <c r="AB387" s="5"/>
      <c r="AC387" s="5"/>
      <c r="AD387" s="5"/>
    </row>
    <row r="388" ht="12.75" customHeight="1">
      <c r="A388" s="90"/>
      <c r="B388" s="2"/>
      <c r="C388" s="2"/>
      <c r="D388" s="2"/>
      <c r="E388" s="2"/>
      <c r="F388" s="3"/>
      <c r="G388" s="3"/>
      <c r="H388" s="3"/>
      <c r="I388" s="91"/>
      <c r="J388" s="5"/>
      <c r="K388" s="6"/>
      <c r="L388" s="13"/>
      <c r="M388" s="5"/>
      <c r="N388" s="5"/>
      <c r="O388" s="8"/>
      <c r="P388" s="9"/>
      <c r="Q388" s="8"/>
      <c r="R388" s="8"/>
      <c r="S388" s="8"/>
      <c r="T388" s="9"/>
      <c r="U388" s="5"/>
      <c r="V388" s="5"/>
      <c r="W388" s="5"/>
      <c r="X388" s="5"/>
      <c r="Y388" s="5"/>
      <c r="Z388" s="5"/>
      <c r="AA388" s="5"/>
      <c r="AB388" s="5"/>
      <c r="AC388" s="5"/>
      <c r="AD388" s="5"/>
    </row>
    <row r="389" ht="12.75" customHeight="1">
      <c r="A389" s="90"/>
      <c r="B389" s="2"/>
      <c r="C389" s="2"/>
      <c r="D389" s="2"/>
      <c r="E389" s="2"/>
      <c r="F389" s="3"/>
      <c r="G389" s="3"/>
      <c r="H389" s="3"/>
      <c r="I389" s="91"/>
      <c r="J389" s="5"/>
      <c r="K389" s="6"/>
      <c r="L389" s="13"/>
      <c r="M389" s="5"/>
      <c r="N389" s="5"/>
      <c r="O389" s="8"/>
      <c r="P389" s="9"/>
      <c r="Q389" s="8"/>
      <c r="R389" s="8"/>
      <c r="S389" s="8"/>
      <c r="T389" s="9"/>
      <c r="U389" s="5"/>
      <c r="V389" s="5"/>
      <c r="W389" s="5"/>
      <c r="X389" s="5"/>
      <c r="Y389" s="5"/>
      <c r="Z389" s="5"/>
      <c r="AA389" s="5"/>
      <c r="AB389" s="5"/>
      <c r="AC389" s="5"/>
      <c r="AD389" s="5"/>
    </row>
    <row r="390" ht="12.75" customHeight="1">
      <c r="A390" s="90"/>
      <c r="B390" s="2"/>
      <c r="C390" s="2"/>
      <c r="D390" s="2"/>
      <c r="E390" s="2"/>
      <c r="F390" s="3"/>
      <c r="G390" s="3"/>
      <c r="H390" s="3"/>
      <c r="I390" s="91"/>
      <c r="J390" s="5"/>
      <c r="K390" s="6"/>
      <c r="L390" s="13"/>
      <c r="M390" s="5"/>
      <c r="N390" s="5"/>
      <c r="O390" s="8"/>
      <c r="P390" s="9"/>
      <c r="Q390" s="8"/>
      <c r="R390" s="8"/>
      <c r="S390" s="8"/>
      <c r="T390" s="9"/>
      <c r="U390" s="5"/>
      <c r="V390" s="5"/>
      <c r="W390" s="5"/>
      <c r="X390" s="5"/>
      <c r="Y390" s="5"/>
      <c r="Z390" s="5"/>
      <c r="AA390" s="5"/>
      <c r="AB390" s="5"/>
      <c r="AC390" s="5"/>
      <c r="AD390" s="5"/>
    </row>
    <row r="391" ht="12.75" customHeight="1">
      <c r="A391" s="90"/>
      <c r="B391" s="2"/>
      <c r="C391" s="2"/>
      <c r="D391" s="2"/>
      <c r="E391" s="2"/>
      <c r="F391" s="3"/>
      <c r="G391" s="3"/>
      <c r="H391" s="3"/>
      <c r="I391" s="91"/>
      <c r="J391" s="5"/>
      <c r="K391" s="6"/>
      <c r="L391" s="13"/>
      <c r="M391" s="5"/>
      <c r="N391" s="5"/>
      <c r="O391" s="8"/>
      <c r="P391" s="9"/>
      <c r="Q391" s="8"/>
      <c r="R391" s="8"/>
      <c r="S391" s="8"/>
      <c r="T391" s="9"/>
      <c r="U391" s="5"/>
      <c r="V391" s="5"/>
      <c r="W391" s="5"/>
      <c r="X391" s="5"/>
      <c r="Y391" s="5"/>
      <c r="Z391" s="5"/>
      <c r="AA391" s="5"/>
      <c r="AB391" s="5"/>
      <c r="AC391" s="5"/>
      <c r="AD391" s="5"/>
    </row>
    <row r="392" ht="12.75" customHeight="1">
      <c r="A392" s="90"/>
      <c r="B392" s="2"/>
      <c r="C392" s="2"/>
      <c r="D392" s="2"/>
      <c r="E392" s="2"/>
      <c r="F392" s="3"/>
      <c r="G392" s="3"/>
      <c r="H392" s="3"/>
      <c r="I392" s="91"/>
      <c r="J392" s="5"/>
      <c r="K392" s="6"/>
      <c r="L392" s="13"/>
      <c r="M392" s="5"/>
      <c r="N392" s="5"/>
      <c r="O392" s="8"/>
      <c r="P392" s="9"/>
      <c r="Q392" s="8"/>
      <c r="R392" s="8"/>
      <c r="S392" s="8"/>
      <c r="T392" s="9"/>
      <c r="U392" s="5"/>
      <c r="V392" s="5"/>
      <c r="W392" s="5"/>
      <c r="X392" s="5"/>
      <c r="Y392" s="5"/>
      <c r="Z392" s="5"/>
      <c r="AA392" s="5"/>
      <c r="AB392" s="5"/>
      <c r="AC392" s="5"/>
      <c r="AD392" s="5"/>
    </row>
    <row r="393" ht="12.75" customHeight="1">
      <c r="A393" s="90"/>
      <c r="B393" s="2"/>
      <c r="C393" s="2"/>
      <c r="D393" s="2"/>
      <c r="E393" s="2"/>
      <c r="F393" s="3"/>
      <c r="G393" s="3"/>
      <c r="H393" s="3"/>
      <c r="I393" s="91"/>
      <c r="J393" s="5"/>
      <c r="K393" s="6"/>
      <c r="L393" s="13"/>
      <c r="M393" s="5"/>
      <c r="N393" s="5"/>
      <c r="O393" s="8"/>
      <c r="P393" s="9"/>
      <c r="Q393" s="8"/>
      <c r="R393" s="8"/>
      <c r="S393" s="8"/>
      <c r="T393" s="9"/>
      <c r="U393" s="5"/>
      <c r="V393" s="5"/>
      <c r="W393" s="5"/>
      <c r="X393" s="5"/>
      <c r="Y393" s="5"/>
      <c r="Z393" s="5"/>
      <c r="AA393" s="5"/>
      <c r="AB393" s="5"/>
      <c r="AC393" s="5"/>
      <c r="AD393" s="5"/>
    </row>
    <row r="394" ht="12.75" customHeight="1">
      <c r="A394" s="90"/>
      <c r="B394" s="2"/>
      <c r="C394" s="2"/>
      <c r="D394" s="2"/>
      <c r="E394" s="2"/>
      <c r="F394" s="3"/>
      <c r="G394" s="3"/>
      <c r="H394" s="3"/>
      <c r="I394" s="91"/>
      <c r="J394" s="5"/>
      <c r="K394" s="6"/>
      <c r="L394" s="13"/>
      <c r="M394" s="5"/>
      <c r="N394" s="5"/>
      <c r="O394" s="8"/>
      <c r="P394" s="9"/>
      <c r="Q394" s="8"/>
      <c r="R394" s="8"/>
      <c r="S394" s="8"/>
      <c r="T394" s="9"/>
      <c r="U394" s="5"/>
      <c r="V394" s="5"/>
      <c r="W394" s="5"/>
      <c r="X394" s="5"/>
      <c r="Y394" s="5"/>
      <c r="Z394" s="5"/>
      <c r="AA394" s="5"/>
      <c r="AB394" s="5"/>
      <c r="AC394" s="5"/>
      <c r="AD394" s="5"/>
    </row>
    <row r="395" ht="12.75" customHeight="1">
      <c r="A395" s="90"/>
      <c r="B395" s="2"/>
      <c r="C395" s="2"/>
      <c r="D395" s="2"/>
      <c r="E395" s="2"/>
      <c r="F395" s="3"/>
      <c r="G395" s="3"/>
      <c r="H395" s="3"/>
      <c r="I395" s="91"/>
      <c r="J395" s="5"/>
      <c r="K395" s="6"/>
      <c r="L395" s="13"/>
      <c r="M395" s="5"/>
      <c r="N395" s="5"/>
      <c r="O395" s="8"/>
      <c r="P395" s="9"/>
      <c r="Q395" s="8"/>
      <c r="R395" s="8"/>
      <c r="S395" s="8"/>
      <c r="T395" s="9"/>
      <c r="U395" s="5"/>
      <c r="V395" s="5"/>
      <c r="W395" s="5"/>
      <c r="X395" s="5"/>
      <c r="Y395" s="5"/>
      <c r="Z395" s="5"/>
      <c r="AA395" s="5"/>
      <c r="AB395" s="5"/>
      <c r="AC395" s="5"/>
      <c r="AD395" s="5"/>
    </row>
    <row r="396" ht="12.75" customHeight="1">
      <c r="A396" s="90"/>
      <c r="B396" s="2"/>
      <c r="C396" s="2"/>
      <c r="D396" s="2"/>
      <c r="E396" s="2"/>
      <c r="F396" s="3"/>
      <c r="G396" s="3"/>
      <c r="H396" s="3"/>
      <c r="I396" s="91"/>
      <c r="J396" s="5"/>
      <c r="K396" s="6"/>
      <c r="L396" s="13"/>
      <c r="M396" s="5"/>
      <c r="N396" s="5"/>
      <c r="O396" s="8"/>
      <c r="P396" s="9"/>
      <c r="Q396" s="8"/>
      <c r="R396" s="8"/>
      <c r="S396" s="8"/>
      <c r="T396" s="9"/>
      <c r="U396" s="5"/>
      <c r="V396" s="5"/>
      <c r="W396" s="5"/>
      <c r="X396" s="5"/>
      <c r="Y396" s="5"/>
      <c r="Z396" s="5"/>
      <c r="AA396" s="5"/>
      <c r="AB396" s="5"/>
      <c r="AC396" s="5"/>
      <c r="AD396" s="5"/>
    </row>
    <row r="397" ht="12.75" customHeight="1">
      <c r="A397" s="90"/>
      <c r="B397" s="2"/>
      <c r="C397" s="2"/>
      <c r="D397" s="2"/>
      <c r="E397" s="2"/>
      <c r="F397" s="3"/>
      <c r="G397" s="3"/>
      <c r="H397" s="3"/>
      <c r="I397" s="91"/>
      <c r="J397" s="5"/>
      <c r="K397" s="6"/>
      <c r="L397" s="13"/>
      <c r="M397" s="5"/>
      <c r="N397" s="5"/>
      <c r="O397" s="8"/>
      <c r="P397" s="9"/>
      <c r="Q397" s="8"/>
      <c r="R397" s="8"/>
      <c r="S397" s="8"/>
      <c r="T397" s="9"/>
      <c r="U397" s="5"/>
      <c r="V397" s="5"/>
      <c r="W397" s="5"/>
      <c r="X397" s="5"/>
      <c r="Y397" s="5"/>
      <c r="Z397" s="5"/>
      <c r="AA397" s="5"/>
      <c r="AB397" s="5"/>
      <c r="AC397" s="5"/>
      <c r="AD397" s="5"/>
    </row>
    <row r="398" ht="12.75" customHeight="1">
      <c r="A398" s="90"/>
      <c r="B398" s="2"/>
      <c r="C398" s="2"/>
      <c r="D398" s="2"/>
      <c r="E398" s="2"/>
      <c r="F398" s="3"/>
      <c r="G398" s="3"/>
      <c r="H398" s="3"/>
      <c r="I398" s="91"/>
      <c r="J398" s="5"/>
      <c r="K398" s="6"/>
      <c r="L398" s="13"/>
      <c r="M398" s="5"/>
      <c r="N398" s="5"/>
      <c r="O398" s="8"/>
      <c r="P398" s="9"/>
      <c r="Q398" s="8"/>
      <c r="R398" s="8"/>
      <c r="S398" s="8"/>
      <c r="T398" s="9"/>
      <c r="U398" s="5"/>
      <c r="V398" s="5"/>
      <c r="W398" s="5"/>
      <c r="X398" s="5"/>
      <c r="Y398" s="5"/>
      <c r="Z398" s="5"/>
      <c r="AA398" s="5"/>
      <c r="AB398" s="5"/>
      <c r="AC398" s="5"/>
      <c r="AD398" s="5"/>
    </row>
    <row r="399" ht="12.75" customHeight="1">
      <c r="A399" s="90"/>
      <c r="B399" s="2"/>
      <c r="C399" s="2"/>
      <c r="D399" s="2"/>
      <c r="E399" s="2"/>
      <c r="F399" s="3"/>
      <c r="G399" s="3"/>
      <c r="H399" s="3"/>
      <c r="I399" s="91"/>
      <c r="J399" s="5"/>
      <c r="K399" s="6"/>
      <c r="L399" s="13"/>
      <c r="M399" s="5"/>
      <c r="N399" s="5"/>
      <c r="O399" s="8"/>
      <c r="P399" s="9"/>
      <c r="Q399" s="8"/>
      <c r="R399" s="8"/>
      <c r="S399" s="8"/>
      <c r="T399" s="9"/>
      <c r="U399" s="5"/>
      <c r="V399" s="5"/>
      <c r="W399" s="5"/>
      <c r="X399" s="5"/>
      <c r="Y399" s="5"/>
      <c r="Z399" s="5"/>
      <c r="AA399" s="5"/>
      <c r="AB399" s="5"/>
      <c r="AC399" s="5"/>
      <c r="AD399" s="5"/>
    </row>
    <row r="400" ht="12.75" customHeight="1">
      <c r="A400" s="90"/>
      <c r="B400" s="2"/>
      <c r="C400" s="2"/>
      <c r="D400" s="2"/>
      <c r="E400" s="2"/>
      <c r="F400" s="3"/>
      <c r="G400" s="3"/>
      <c r="H400" s="3"/>
      <c r="I400" s="91"/>
      <c r="J400" s="5"/>
      <c r="K400" s="6"/>
      <c r="L400" s="13"/>
      <c r="M400" s="5"/>
      <c r="N400" s="5"/>
      <c r="O400" s="8"/>
      <c r="P400" s="9"/>
      <c r="Q400" s="8"/>
      <c r="R400" s="8"/>
      <c r="S400" s="8"/>
      <c r="T400" s="9"/>
      <c r="U400" s="5"/>
      <c r="V400" s="5"/>
      <c r="W400" s="5"/>
      <c r="X400" s="5"/>
      <c r="Y400" s="5"/>
      <c r="Z400" s="5"/>
      <c r="AA400" s="5"/>
      <c r="AB400" s="5"/>
      <c r="AC400" s="5"/>
      <c r="AD400" s="5"/>
    </row>
    <row r="401" ht="12.75" customHeight="1">
      <c r="A401" s="90"/>
      <c r="B401" s="2"/>
      <c r="C401" s="2"/>
      <c r="D401" s="2"/>
      <c r="E401" s="2"/>
      <c r="F401" s="3"/>
      <c r="G401" s="3"/>
      <c r="H401" s="3"/>
      <c r="I401" s="91"/>
      <c r="J401" s="5"/>
      <c r="K401" s="6"/>
      <c r="L401" s="13"/>
      <c r="M401" s="5"/>
      <c r="N401" s="5"/>
      <c r="O401" s="8"/>
      <c r="P401" s="9"/>
      <c r="Q401" s="8"/>
      <c r="R401" s="8"/>
      <c r="S401" s="8"/>
      <c r="T401" s="9"/>
      <c r="U401" s="5"/>
      <c r="V401" s="5"/>
      <c r="W401" s="5"/>
      <c r="X401" s="5"/>
      <c r="Y401" s="5"/>
      <c r="Z401" s="5"/>
      <c r="AA401" s="5"/>
      <c r="AB401" s="5"/>
      <c r="AC401" s="5"/>
      <c r="AD401" s="5"/>
    </row>
    <row r="402" ht="12.75" customHeight="1">
      <c r="A402" s="90"/>
      <c r="B402" s="2"/>
      <c r="C402" s="2"/>
      <c r="D402" s="2"/>
      <c r="E402" s="2"/>
      <c r="F402" s="3"/>
      <c r="G402" s="3"/>
      <c r="H402" s="3"/>
      <c r="I402" s="91"/>
      <c r="J402" s="5"/>
      <c r="K402" s="6"/>
      <c r="L402" s="13"/>
      <c r="M402" s="5"/>
      <c r="N402" s="5"/>
      <c r="O402" s="8"/>
      <c r="P402" s="9"/>
      <c r="Q402" s="8"/>
      <c r="R402" s="8"/>
      <c r="S402" s="8"/>
      <c r="T402" s="9"/>
      <c r="U402" s="5"/>
      <c r="V402" s="5"/>
      <c r="W402" s="5"/>
      <c r="X402" s="5"/>
      <c r="Y402" s="5"/>
      <c r="Z402" s="5"/>
      <c r="AA402" s="5"/>
      <c r="AB402" s="5"/>
      <c r="AC402" s="5"/>
      <c r="AD402" s="5"/>
    </row>
    <row r="403" ht="12.75" customHeight="1">
      <c r="A403" s="90"/>
      <c r="B403" s="2"/>
      <c r="C403" s="2"/>
      <c r="D403" s="2"/>
      <c r="E403" s="2"/>
      <c r="F403" s="3"/>
      <c r="G403" s="3"/>
      <c r="H403" s="3"/>
      <c r="I403" s="91"/>
      <c r="J403" s="5"/>
      <c r="K403" s="6"/>
      <c r="L403" s="13"/>
      <c r="M403" s="5"/>
      <c r="N403" s="5"/>
      <c r="O403" s="8"/>
      <c r="P403" s="9"/>
      <c r="Q403" s="8"/>
      <c r="R403" s="8"/>
      <c r="S403" s="8"/>
      <c r="T403" s="9"/>
      <c r="U403" s="5"/>
      <c r="V403" s="5"/>
      <c r="W403" s="5"/>
      <c r="X403" s="5"/>
      <c r="Y403" s="5"/>
      <c r="Z403" s="5"/>
      <c r="AA403" s="5"/>
      <c r="AB403" s="5"/>
      <c r="AC403" s="5"/>
      <c r="AD403" s="5"/>
    </row>
    <row r="404" ht="12.75" customHeight="1">
      <c r="A404" s="90"/>
      <c r="B404" s="2"/>
      <c r="C404" s="2"/>
      <c r="D404" s="2"/>
      <c r="E404" s="2"/>
      <c r="F404" s="3"/>
      <c r="G404" s="3"/>
      <c r="H404" s="3"/>
      <c r="I404" s="91"/>
      <c r="J404" s="5"/>
      <c r="K404" s="6"/>
      <c r="L404" s="13"/>
      <c r="M404" s="5"/>
      <c r="N404" s="5"/>
      <c r="O404" s="8"/>
      <c r="P404" s="9"/>
      <c r="Q404" s="8"/>
      <c r="R404" s="8"/>
      <c r="S404" s="8"/>
      <c r="T404" s="9"/>
      <c r="U404" s="5"/>
      <c r="V404" s="5"/>
      <c r="W404" s="5"/>
      <c r="X404" s="5"/>
      <c r="Y404" s="5"/>
      <c r="Z404" s="5"/>
      <c r="AA404" s="5"/>
      <c r="AB404" s="5"/>
      <c r="AC404" s="5"/>
      <c r="AD404" s="5"/>
    </row>
    <row r="405" ht="12.75" customHeight="1">
      <c r="A405" s="90"/>
      <c r="B405" s="2"/>
      <c r="C405" s="2"/>
      <c r="D405" s="2"/>
      <c r="E405" s="2"/>
      <c r="F405" s="3"/>
      <c r="G405" s="3"/>
      <c r="H405" s="3"/>
      <c r="I405" s="91"/>
      <c r="J405" s="5"/>
      <c r="K405" s="6"/>
      <c r="L405" s="13"/>
      <c r="M405" s="5"/>
      <c r="N405" s="5"/>
      <c r="O405" s="8"/>
      <c r="P405" s="9"/>
      <c r="Q405" s="8"/>
      <c r="R405" s="8"/>
      <c r="S405" s="8"/>
      <c r="T405" s="9"/>
      <c r="U405" s="5"/>
      <c r="V405" s="5"/>
      <c r="W405" s="5"/>
      <c r="X405" s="5"/>
      <c r="Y405" s="5"/>
      <c r="Z405" s="5"/>
      <c r="AA405" s="5"/>
      <c r="AB405" s="5"/>
      <c r="AC405" s="5"/>
      <c r="AD405" s="5"/>
    </row>
    <row r="406" ht="12.75" customHeight="1">
      <c r="A406" s="90"/>
      <c r="B406" s="2"/>
      <c r="C406" s="2"/>
      <c r="D406" s="2"/>
      <c r="E406" s="2"/>
      <c r="F406" s="3"/>
      <c r="G406" s="3"/>
      <c r="H406" s="3"/>
      <c r="I406" s="91"/>
      <c r="J406" s="5"/>
      <c r="K406" s="6"/>
      <c r="L406" s="13"/>
      <c r="M406" s="5"/>
      <c r="N406" s="5"/>
      <c r="O406" s="8"/>
      <c r="P406" s="9"/>
      <c r="Q406" s="8"/>
      <c r="R406" s="8"/>
      <c r="S406" s="8"/>
      <c r="T406" s="9"/>
      <c r="U406" s="5"/>
      <c r="V406" s="5"/>
      <c r="W406" s="5"/>
      <c r="X406" s="5"/>
      <c r="Y406" s="5"/>
      <c r="Z406" s="5"/>
      <c r="AA406" s="5"/>
      <c r="AB406" s="5"/>
      <c r="AC406" s="5"/>
      <c r="AD406" s="5"/>
    </row>
    <row r="407" ht="12.75" customHeight="1">
      <c r="A407" s="90"/>
      <c r="B407" s="2"/>
      <c r="C407" s="2"/>
      <c r="D407" s="2"/>
      <c r="E407" s="2"/>
      <c r="F407" s="3"/>
      <c r="G407" s="3"/>
      <c r="H407" s="3"/>
      <c r="I407" s="91"/>
      <c r="J407" s="5"/>
      <c r="K407" s="6"/>
      <c r="L407" s="13"/>
      <c r="M407" s="5"/>
      <c r="N407" s="5"/>
      <c r="O407" s="8"/>
      <c r="P407" s="9"/>
      <c r="Q407" s="8"/>
      <c r="R407" s="8"/>
      <c r="S407" s="8"/>
      <c r="T407" s="9"/>
      <c r="U407" s="5"/>
      <c r="V407" s="5"/>
      <c r="W407" s="5"/>
      <c r="X407" s="5"/>
      <c r="Y407" s="5"/>
      <c r="Z407" s="5"/>
      <c r="AA407" s="5"/>
      <c r="AB407" s="5"/>
      <c r="AC407" s="5"/>
      <c r="AD407" s="5"/>
    </row>
    <row r="408" ht="12.75" customHeight="1">
      <c r="A408" s="90"/>
      <c r="B408" s="2"/>
      <c r="C408" s="2"/>
      <c r="D408" s="2"/>
      <c r="E408" s="2"/>
      <c r="F408" s="3"/>
      <c r="G408" s="3"/>
      <c r="H408" s="3"/>
      <c r="I408" s="91"/>
      <c r="J408" s="5"/>
      <c r="K408" s="6"/>
      <c r="L408" s="13"/>
      <c r="M408" s="5"/>
      <c r="N408" s="5"/>
      <c r="O408" s="8"/>
      <c r="P408" s="9"/>
      <c r="Q408" s="8"/>
      <c r="R408" s="8"/>
      <c r="S408" s="8"/>
      <c r="T408" s="9"/>
      <c r="U408" s="5"/>
      <c r="V408" s="5"/>
      <c r="W408" s="5"/>
      <c r="X408" s="5"/>
      <c r="Y408" s="5"/>
      <c r="Z408" s="5"/>
      <c r="AA408" s="5"/>
      <c r="AB408" s="5"/>
      <c r="AC408" s="5"/>
      <c r="AD408" s="5"/>
    </row>
    <row r="409" ht="12.75" customHeight="1">
      <c r="A409" s="90"/>
      <c r="B409" s="2"/>
      <c r="C409" s="2"/>
      <c r="D409" s="2"/>
      <c r="E409" s="2"/>
      <c r="F409" s="3"/>
      <c r="G409" s="3"/>
      <c r="H409" s="3"/>
      <c r="I409" s="91"/>
      <c r="J409" s="5"/>
      <c r="K409" s="6"/>
      <c r="L409" s="13"/>
      <c r="M409" s="5"/>
      <c r="N409" s="5"/>
      <c r="O409" s="8"/>
      <c r="P409" s="9"/>
      <c r="Q409" s="8"/>
      <c r="R409" s="8"/>
      <c r="S409" s="8"/>
      <c r="T409" s="9"/>
      <c r="U409" s="5"/>
      <c r="V409" s="5"/>
      <c r="W409" s="5"/>
      <c r="X409" s="5"/>
      <c r="Y409" s="5"/>
      <c r="Z409" s="5"/>
      <c r="AA409" s="5"/>
      <c r="AB409" s="5"/>
      <c r="AC409" s="5"/>
      <c r="AD409" s="5"/>
    </row>
    <row r="410" ht="12.75" customHeight="1">
      <c r="A410" s="90"/>
      <c r="B410" s="2"/>
      <c r="C410" s="2"/>
      <c r="D410" s="2"/>
      <c r="E410" s="2"/>
      <c r="F410" s="3"/>
      <c r="G410" s="3"/>
      <c r="H410" s="3"/>
      <c r="I410" s="91"/>
      <c r="J410" s="5"/>
      <c r="K410" s="6"/>
      <c r="L410" s="13"/>
      <c r="M410" s="5"/>
      <c r="N410" s="5"/>
      <c r="O410" s="8"/>
      <c r="P410" s="9"/>
      <c r="Q410" s="8"/>
      <c r="R410" s="8"/>
      <c r="S410" s="8"/>
      <c r="T410" s="9"/>
      <c r="U410" s="5"/>
      <c r="V410" s="5"/>
      <c r="W410" s="5"/>
      <c r="X410" s="5"/>
      <c r="Y410" s="5"/>
      <c r="Z410" s="5"/>
      <c r="AA410" s="5"/>
      <c r="AB410" s="5"/>
      <c r="AC410" s="5"/>
      <c r="AD410" s="5"/>
    </row>
    <row r="411" ht="12.75" customHeight="1">
      <c r="A411" s="90"/>
      <c r="B411" s="2"/>
      <c r="C411" s="2"/>
      <c r="D411" s="2"/>
      <c r="E411" s="2"/>
      <c r="F411" s="3"/>
      <c r="G411" s="3"/>
      <c r="H411" s="3"/>
      <c r="I411" s="91"/>
      <c r="J411" s="5"/>
      <c r="K411" s="6"/>
      <c r="L411" s="13"/>
      <c r="M411" s="5"/>
      <c r="N411" s="5"/>
      <c r="O411" s="8"/>
      <c r="P411" s="9"/>
      <c r="Q411" s="8"/>
      <c r="R411" s="8"/>
      <c r="S411" s="8"/>
      <c r="T411" s="9"/>
      <c r="U411" s="5"/>
      <c r="V411" s="5"/>
      <c r="W411" s="5"/>
      <c r="X411" s="5"/>
      <c r="Y411" s="5"/>
      <c r="Z411" s="5"/>
      <c r="AA411" s="5"/>
      <c r="AB411" s="5"/>
      <c r="AC411" s="5"/>
      <c r="AD411" s="5"/>
    </row>
    <row r="412" ht="12.75" customHeight="1">
      <c r="A412" s="90"/>
      <c r="B412" s="2"/>
      <c r="C412" s="2"/>
      <c r="D412" s="2"/>
      <c r="E412" s="2"/>
      <c r="F412" s="3"/>
      <c r="G412" s="3"/>
      <c r="H412" s="3"/>
      <c r="I412" s="91"/>
      <c r="J412" s="5"/>
      <c r="K412" s="6"/>
      <c r="L412" s="13"/>
      <c r="M412" s="5"/>
      <c r="N412" s="5"/>
      <c r="O412" s="8"/>
      <c r="P412" s="9"/>
      <c r="Q412" s="8"/>
      <c r="R412" s="8"/>
      <c r="S412" s="8"/>
      <c r="T412" s="9"/>
      <c r="U412" s="5"/>
      <c r="V412" s="5"/>
      <c r="W412" s="5"/>
      <c r="X412" s="5"/>
      <c r="Y412" s="5"/>
      <c r="Z412" s="5"/>
      <c r="AA412" s="5"/>
      <c r="AB412" s="5"/>
      <c r="AC412" s="5"/>
      <c r="AD412" s="5"/>
    </row>
    <row r="413" ht="12.75" customHeight="1">
      <c r="A413" s="90"/>
      <c r="B413" s="2"/>
      <c r="C413" s="2"/>
      <c r="D413" s="2"/>
      <c r="E413" s="2"/>
      <c r="F413" s="3"/>
      <c r="G413" s="3"/>
      <c r="H413" s="3"/>
      <c r="I413" s="91"/>
      <c r="J413" s="5"/>
      <c r="K413" s="6"/>
      <c r="L413" s="13"/>
      <c r="M413" s="5"/>
      <c r="N413" s="5"/>
      <c r="O413" s="8"/>
      <c r="P413" s="9"/>
      <c r="Q413" s="8"/>
      <c r="R413" s="8"/>
      <c r="S413" s="8"/>
      <c r="T413" s="9"/>
      <c r="U413" s="5"/>
      <c r="V413" s="5"/>
      <c r="W413" s="5"/>
      <c r="X413" s="5"/>
      <c r="Y413" s="5"/>
      <c r="Z413" s="5"/>
      <c r="AA413" s="5"/>
      <c r="AB413" s="5"/>
      <c r="AC413" s="5"/>
      <c r="AD413" s="5"/>
    </row>
    <row r="414" ht="12.75" customHeight="1">
      <c r="A414" s="90"/>
      <c r="B414" s="2"/>
      <c r="C414" s="2"/>
      <c r="D414" s="2"/>
      <c r="E414" s="2"/>
      <c r="F414" s="3"/>
      <c r="G414" s="3"/>
      <c r="H414" s="3"/>
      <c r="I414" s="91"/>
      <c r="J414" s="5"/>
      <c r="K414" s="6"/>
      <c r="L414" s="13"/>
      <c r="M414" s="5"/>
      <c r="N414" s="5"/>
      <c r="O414" s="8"/>
      <c r="P414" s="9"/>
      <c r="Q414" s="8"/>
      <c r="R414" s="8"/>
      <c r="S414" s="8"/>
      <c r="T414" s="9"/>
      <c r="U414" s="5"/>
      <c r="V414" s="5"/>
      <c r="W414" s="5"/>
      <c r="X414" s="5"/>
      <c r="Y414" s="5"/>
      <c r="Z414" s="5"/>
      <c r="AA414" s="5"/>
      <c r="AB414" s="5"/>
      <c r="AC414" s="5"/>
      <c r="AD414" s="5"/>
    </row>
    <row r="415" ht="12.75" customHeight="1">
      <c r="A415" s="90"/>
      <c r="B415" s="2"/>
      <c r="C415" s="2"/>
      <c r="D415" s="2"/>
      <c r="E415" s="2"/>
      <c r="F415" s="3"/>
      <c r="G415" s="3"/>
      <c r="H415" s="3"/>
      <c r="I415" s="91"/>
      <c r="J415" s="5"/>
      <c r="K415" s="6"/>
      <c r="L415" s="13"/>
      <c r="M415" s="5"/>
      <c r="N415" s="5"/>
      <c r="O415" s="8"/>
      <c r="P415" s="9"/>
      <c r="Q415" s="8"/>
      <c r="R415" s="8"/>
      <c r="S415" s="8"/>
      <c r="T415" s="9"/>
      <c r="U415" s="5"/>
      <c r="V415" s="5"/>
      <c r="W415" s="5"/>
      <c r="X415" s="5"/>
      <c r="Y415" s="5"/>
      <c r="Z415" s="5"/>
      <c r="AA415" s="5"/>
      <c r="AB415" s="5"/>
      <c r="AC415" s="5"/>
      <c r="AD415" s="5"/>
    </row>
    <row r="416" ht="12.75" customHeight="1">
      <c r="A416" s="90"/>
      <c r="B416" s="2"/>
      <c r="C416" s="2"/>
      <c r="D416" s="2"/>
      <c r="E416" s="2"/>
      <c r="F416" s="3"/>
      <c r="G416" s="3"/>
      <c r="H416" s="3"/>
      <c r="I416" s="91"/>
      <c r="J416" s="5"/>
      <c r="K416" s="6"/>
      <c r="L416" s="13"/>
      <c r="M416" s="5"/>
      <c r="N416" s="5"/>
      <c r="O416" s="8"/>
      <c r="P416" s="9"/>
      <c r="Q416" s="8"/>
      <c r="R416" s="8"/>
      <c r="S416" s="8"/>
      <c r="T416" s="9"/>
      <c r="U416" s="5"/>
      <c r="V416" s="5"/>
      <c r="W416" s="5"/>
      <c r="X416" s="5"/>
      <c r="Y416" s="5"/>
      <c r="Z416" s="5"/>
      <c r="AA416" s="5"/>
      <c r="AB416" s="5"/>
      <c r="AC416" s="5"/>
      <c r="AD416" s="5"/>
    </row>
    <row r="417" ht="12.75" customHeight="1">
      <c r="A417" s="90"/>
      <c r="B417" s="2"/>
      <c r="C417" s="2"/>
      <c r="D417" s="2"/>
      <c r="E417" s="2"/>
      <c r="F417" s="3"/>
      <c r="G417" s="3"/>
      <c r="H417" s="3"/>
      <c r="I417" s="91"/>
      <c r="J417" s="5"/>
      <c r="K417" s="6"/>
      <c r="L417" s="13"/>
      <c r="M417" s="5"/>
      <c r="N417" s="5"/>
      <c r="O417" s="8"/>
      <c r="P417" s="9"/>
      <c r="Q417" s="8"/>
      <c r="R417" s="8"/>
      <c r="S417" s="8"/>
      <c r="T417" s="9"/>
      <c r="U417" s="5"/>
      <c r="V417" s="5"/>
      <c r="W417" s="5"/>
      <c r="X417" s="5"/>
      <c r="Y417" s="5"/>
      <c r="Z417" s="5"/>
      <c r="AA417" s="5"/>
      <c r="AB417" s="5"/>
      <c r="AC417" s="5"/>
      <c r="AD417" s="5"/>
    </row>
    <row r="418" ht="12.75" customHeight="1">
      <c r="A418" s="90"/>
      <c r="B418" s="2"/>
      <c r="C418" s="2"/>
      <c r="D418" s="2"/>
      <c r="E418" s="2"/>
      <c r="F418" s="3"/>
      <c r="G418" s="3"/>
      <c r="H418" s="3"/>
      <c r="I418" s="91"/>
      <c r="J418" s="5"/>
      <c r="K418" s="6"/>
      <c r="L418" s="13"/>
      <c r="M418" s="5"/>
      <c r="N418" s="5"/>
      <c r="O418" s="8"/>
      <c r="P418" s="9"/>
      <c r="Q418" s="8"/>
      <c r="R418" s="8"/>
      <c r="S418" s="8"/>
      <c r="T418" s="9"/>
      <c r="U418" s="5"/>
      <c r="V418" s="5"/>
      <c r="W418" s="5"/>
      <c r="X418" s="5"/>
      <c r="Y418" s="5"/>
      <c r="Z418" s="5"/>
      <c r="AA418" s="5"/>
      <c r="AB418" s="5"/>
      <c r="AC418" s="5"/>
      <c r="AD418" s="5"/>
    </row>
    <row r="419" ht="12.75" customHeight="1">
      <c r="A419" s="90"/>
      <c r="B419" s="2"/>
      <c r="C419" s="2"/>
      <c r="D419" s="2"/>
      <c r="E419" s="2"/>
      <c r="F419" s="3"/>
      <c r="G419" s="3"/>
      <c r="H419" s="3"/>
      <c r="I419" s="91"/>
      <c r="J419" s="5"/>
      <c r="K419" s="6"/>
      <c r="L419" s="13"/>
      <c r="M419" s="5"/>
      <c r="N419" s="5"/>
      <c r="O419" s="8"/>
      <c r="P419" s="9"/>
      <c r="Q419" s="8"/>
      <c r="R419" s="8"/>
      <c r="S419" s="8"/>
      <c r="T419" s="9"/>
      <c r="U419" s="5"/>
      <c r="V419" s="5"/>
      <c r="W419" s="5"/>
      <c r="X419" s="5"/>
      <c r="Y419" s="5"/>
      <c r="Z419" s="5"/>
      <c r="AA419" s="5"/>
      <c r="AB419" s="5"/>
      <c r="AC419" s="5"/>
      <c r="AD419" s="5"/>
    </row>
    <row r="420" ht="12.75" customHeight="1">
      <c r="A420" s="90"/>
      <c r="B420" s="2"/>
      <c r="C420" s="2"/>
      <c r="D420" s="2"/>
      <c r="E420" s="2"/>
      <c r="F420" s="3"/>
      <c r="G420" s="3"/>
      <c r="H420" s="3"/>
      <c r="I420" s="91"/>
      <c r="J420" s="5"/>
      <c r="K420" s="6"/>
      <c r="L420" s="13"/>
      <c r="M420" s="5"/>
      <c r="N420" s="5"/>
      <c r="O420" s="8"/>
      <c r="P420" s="9"/>
      <c r="Q420" s="8"/>
      <c r="R420" s="8"/>
      <c r="S420" s="8"/>
      <c r="T420" s="9"/>
      <c r="U420" s="5"/>
      <c r="V420" s="5"/>
      <c r="W420" s="5"/>
      <c r="X420" s="5"/>
      <c r="Y420" s="5"/>
      <c r="Z420" s="5"/>
      <c r="AA420" s="5"/>
      <c r="AB420" s="5"/>
      <c r="AC420" s="5"/>
      <c r="AD420" s="5"/>
    </row>
    <row r="421" ht="12.75" customHeight="1">
      <c r="A421" s="90"/>
      <c r="B421" s="2"/>
      <c r="C421" s="2"/>
      <c r="D421" s="2"/>
      <c r="E421" s="2"/>
      <c r="F421" s="3"/>
      <c r="G421" s="3"/>
      <c r="H421" s="3"/>
      <c r="I421" s="91"/>
      <c r="J421" s="5"/>
      <c r="K421" s="6"/>
      <c r="L421" s="13"/>
      <c r="M421" s="5"/>
      <c r="N421" s="5"/>
      <c r="O421" s="8"/>
      <c r="P421" s="9"/>
      <c r="Q421" s="8"/>
      <c r="R421" s="8"/>
      <c r="S421" s="8"/>
      <c r="T421" s="9"/>
      <c r="U421" s="5"/>
      <c r="V421" s="5"/>
      <c r="W421" s="5"/>
      <c r="X421" s="5"/>
      <c r="Y421" s="5"/>
      <c r="Z421" s="5"/>
      <c r="AA421" s="5"/>
      <c r="AB421" s="5"/>
      <c r="AC421" s="5"/>
      <c r="AD421" s="5"/>
    </row>
    <row r="422" ht="12.75" customHeight="1">
      <c r="A422" s="90"/>
      <c r="B422" s="2"/>
      <c r="C422" s="2"/>
      <c r="D422" s="2"/>
      <c r="E422" s="2"/>
      <c r="F422" s="3"/>
      <c r="G422" s="3"/>
      <c r="H422" s="3"/>
      <c r="I422" s="91"/>
      <c r="J422" s="5"/>
      <c r="K422" s="6"/>
      <c r="L422" s="13"/>
      <c r="M422" s="5"/>
      <c r="N422" s="5"/>
      <c r="O422" s="8"/>
      <c r="P422" s="9"/>
      <c r="Q422" s="8"/>
      <c r="R422" s="8"/>
      <c r="S422" s="8"/>
      <c r="T422" s="9"/>
      <c r="U422" s="5"/>
      <c r="V422" s="5"/>
      <c r="W422" s="5"/>
      <c r="X422" s="5"/>
      <c r="Y422" s="5"/>
      <c r="Z422" s="5"/>
      <c r="AA422" s="5"/>
      <c r="AB422" s="5"/>
      <c r="AC422" s="5"/>
      <c r="AD422" s="5"/>
    </row>
    <row r="423" ht="12.75" customHeight="1">
      <c r="A423" s="90"/>
      <c r="B423" s="2"/>
      <c r="C423" s="2"/>
      <c r="D423" s="2"/>
      <c r="E423" s="2"/>
      <c r="F423" s="3"/>
      <c r="G423" s="3"/>
      <c r="H423" s="3"/>
      <c r="I423" s="91"/>
      <c r="J423" s="5"/>
      <c r="K423" s="6"/>
      <c r="L423" s="13"/>
      <c r="M423" s="5"/>
      <c r="N423" s="5"/>
      <c r="O423" s="8"/>
      <c r="P423" s="9"/>
      <c r="Q423" s="8"/>
      <c r="R423" s="8"/>
      <c r="S423" s="8"/>
      <c r="T423" s="9"/>
      <c r="U423" s="5"/>
      <c r="V423" s="5"/>
      <c r="W423" s="5"/>
      <c r="X423" s="5"/>
      <c r="Y423" s="5"/>
      <c r="Z423" s="5"/>
      <c r="AA423" s="5"/>
      <c r="AB423" s="5"/>
      <c r="AC423" s="5"/>
      <c r="AD423" s="5"/>
    </row>
    <row r="424" ht="12.75" customHeight="1">
      <c r="A424" s="90"/>
      <c r="B424" s="2"/>
      <c r="C424" s="2"/>
      <c r="D424" s="2"/>
      <c r="E424" s="2"/>
      <c r="F424" s="3"/>
      <c r="G424" s="3"/>
      <c r="H424" s="3"/>
      <c r="I424" s="91"/>
      <c r="J424" s="5"/>
      <c r="K424" s="6"/>
      <c r="L424" s="13"/>
      <c r="M424" s="5"/>
      <c r="N424" s="5"/>
      <c r="O424" s="8"/>
      <c r="P424" s="9"/>
      <c r="Q424" s="8"/>
      <c r="R424" s="8"/>
      <c r="S424" s="8"/>
      <c r="T424" s="9"/>
      <c r="U424" s="5"/>
      <c r="V424" s="5"/>
      <c r="W424" s="5"/>
      <c r="X424" s="5"/>
      <c r="Y424" s="5"/>
      <c r="Z424" s="5"/>
      <c r="AA424" s="5"/>
      <c r="AB424" s="5"/>
      <c r="AC424" s="5"/>
      <c r="AD424" s="5"/>
    </row>
    <row r="425" ht="12.75" customHeight="1">
      <c r="A425" s="90"/>
      <c r="B425" s="2"/>
      <c r="C425" s="2"/>
      <c r="D425" s="2"/>
      <c r="E425" s="2"/>
      <c r="F425" s="3"/>
      <c r="G425" s="3"/>
      <c r="H425" s="3"/>
      <c r="I425" s="91"/>
      <c r="J425" s="5"/>
      <c r="K425" s="6"/>
      <c r="L425" s="13"/>
      <c r="M425" s="5"/>
      <c r="N425" s="5"/>
      <c r="O425" s="8"/>
      <c r="P425" s="9"/>
      <c r="Q425" s="8"/>
      <c r="R425" s="8"/>
      <c r="S425" s="8"/>
      <c r="T425" s="9"/>
      <c r="U425" s="5"/>
      <c r="V425" s="5"/>
      <c r="W425" s="5"/>
      <c r="X425" s="5"/>
      <c r="Y425" s="5"/>
      <c r="Z425" s="5"/>
      <c r="AA425" s="5"/>
      <c r="AB425" s="5"/>
      <c r="AC425" s="5"/>
      <c r="AD425" s="5"/>
    </row>
    <row r="426" ht="12.75" customHeight="1">
      <c r="A426" s="90"/>
      <c r="B426" s="2"/>
      <c r="C426" s="2"/>
      <c r="D426" s="2"/>
      <c r="E426" s="2"/>
      <c r="F426" s="3"/>
      <c r="G426" s="3"/>
      <c r="H426" s="3"/>
      <c r="I426" s="91"/>
      <c r="J426" s="5"/>
      <c r="K426" s="6"/>
      <c r="L426" s="13"/>
      <c r="M426" s="5"/>
      <c r="N426" s="5"/>
      <c r="O426" s="8"/>
      <c r="P426" s="9"/>
      <c r="Q426" s="8"/>
      <c r="R426" s="8"/>
      <c r="S426" s="8"/>
      <c r="T426" s="9"/>
      <c r="U426" s="5"/>
      <c r="V426" s="5"/>
      <c r="W426" s="5"/>
      <c r="X426" s="5"/>
      <c r="Y426" s="5"/>
      <c r="Z426" s="5"/>
      <c r="AA426" s="5"/>
      <c r="AB426" s="5"/>
      <c r="AC426" s="5"/>
      <c r="AD426" s="5"/>
    </row>
    <row r="427" ht="12.75" customHeight="1">
      <c r="A427" s="90"/>
      <c r="B427" s="2"/>
      <c r="C427" s="2"/>
      <c r="D427" s="2"/>
      <c r="E427" s="2"/>
      <c r="F427" s="3"/>
      <c r="G427" s="3"/>
      <c r="H427" s="3"/>
      <c r="I427" s="91"/>
      <c r="J427" s="5"/>
      <c r="K427" s="6"/>
      <c r="L427" s="13"/>
      <c r="M427" s="5"/>
      <c r="N427" s="5"/>
      <c r="O427" s="8"/>
      <c r="P427" s="9"/>
      <c r="Q427" s="8"/>
      <c r="R427" s="8"/>
      <c r="S427" s="8"/>
      <c r="T427" s="9"/>
      <c r="U427" s="5"/>
      <c r="V427" s="5"/>
      <c r="W427" s="5"/>
      <c r="X427" s="5"/>
      <c r="Y427" s="5"/>
      <c r="Z427" s="5"/>
      <c r="AA427" s="5"/>
      <c r="AB427" s="5"/>
      <c r="AC427" s="5"/>
      <c r="AD427" s="5"/>
    </row>
    <row r="428" ht="12.75" customHeight="1">
      <c r="A428" s="90"/>
      <c r="B428" s="2"/>
      <c r="C428" s="2"/>
      <c r="D428" s="2"/>
      <c r="E428" s="2"/>
      <c r="F428" s="3"/>
      <c r="G428" s="3"/>
      <c r="H428" s="3"/>
      <c r="I428" s="91"/>
      <c r="J428" s="5"/>
      <c r="K428" s="6"/>
      <c r="L428" s="13"/>
      <c r="M428" s="5"/>
      <c r="N428" s="5"/>
      <c r="O428" s="8"/>
      <c r="P428" s="9"/>
      <c r="Q428" s="8"/>
      <c r="R428" s="8"/>
      <c r="S428" s="8"/>
      <c r="T428" s="9"/>
      <c r="U428" s="5"/>
      <c r="V428" s="5"/>
      <c r="W428" s="5"/>
      <c r="X428" s="5"/>
      <c r="Y428" s="5"/>
      <c r="Z428" s="5"/>
      <c r="AA428" s="5"/>
      <c r="AB428" s="5"/>
      <c r="AC428" s="5"/>
      <c r="AD428" s="5"/>
    </row>
    <row r="429" ht="12.75" customHeight="1">
      <c r="A429" s="90"/>
      <c r="B429" s="2"/>
      <c r="C429" s="2"/>
      <c r="D429" s="2"/>
      <c r="E429" s="2"/>
      <c r="F429" s="3"/>
      <c r="G429" s="3"/>
      <c r="H429" s="3"/>
      <c r="I429" s="91"/>
      <c r="J429" s="5"/>
      <c r="K429" s="6"/>
      <c r="L429" s="13"/>
      <c r="M429" s="5"/>
      <c r="N429" s="5"/>
      <c r="O429" s="8"/>
      <c r="P429" s="9"/>
      <c r="Q429" s="8"/>
      <c r="R429" s="8"/>
      <c r="S429" s="8"/>
      <c r="T429" s="9"/>
      <c r="U429" s="5"/>
      <c r="V429" s="5"/>
      <c r="W429" s="5"/>
      <c r="X429" s="5"/>
      <c r="Y429" s="5"/>
      <c r="Z429" s="5"/>
      <c r="AA429" s="5"/>
      <c r="AB429" s="5"/>
      <c r="AC429" s="5"/>
      <c r="AD429" s="5"/>
    </row>
    <row r="430" ht="12.75" customHeight="1">
      <c r="A430" s="90"/>
      <c r="B430" s="2"/>
      <c r="C430" s="2"/>
      <c r="D430" s="2"/>
      <c r="E430" s="2"/>
      <c r="F430" s="3"/>
      <c r="G430" s="3"/>
      <c r="H430" s="3"/>
      <c r="I430" s="91"/>
      <c r="J430" s="5"/>
      <c r="K430" s="6"/>
      <c r="L430" s="13"/>
      <c r="M430" s="5"/>
      <c r="N430" s="5"/>
      <c r="O430" s="8"/>
      <c r="P430" s="9"/>
      <c r="Q430" s="8"/>
      <c r="R430" s="8"/>
      <c r="S430" s="8"/>
      <c r="T430" s="9"/>
      <c r="U430" s="5"/>
      <c r="V430" s="5"/>
      <c r="W430" s="5"/>
      <c r="X430" s="5"/>
      <c r="Y430" s="5"/>
      <c r="Z430" s="5"/>
      <c r="AA430" s="5"/>
      <c r="AB430" s="5"/>
      <c r="AC430" s="5"/>
      <c r="AD430" s="5"/>
    </row>
    <row r="431" ht="12.75" customHeight="1">
      <c r="A431" s="90"/>
      <c r="B431" s="2"/>
      <c r="C431" s="2"/>
      <c r="D431" s="2"/>
      <c r="E431" s="2"/>
      <c r="F431" s="3"/>
      <c r="G431" s="3"/>
      <c r="H431" s="3"/>
      <c r="I431" s="91"/>
      <c r="J431" s="5"/>
      <c r="K431" s="6"/>
      <c r="L431" s="13"/>
      <c r="M431" s="5"/>
      <c r="N431" s="5"/>
      <c r="O431" s="8"/>
      <c r="P431" s="9"/>
      <c r="Q431" s="8"/>
      <c r="R431" s="8"/>
      <c r="S431" s="8"/>
      <c r="T431" s="9"/>
      <c r="U431" s="5"/>
      <c r="V431" s="5"/>
      <c r="W431" s="5"/>
      <c r="X431" s="5"/>
      <c r="Y431" s="5"/>
      <c r="Z431" s="5"/>
      <c r="AA431" s="5"/>
      <c r="AB431" s="5"/>
      <c r="AC431" s="5"/>
      <c r="AD431" s="5"/>
    </row>
    <row r="432" ht="12.75" customHeight="1">
      <c r="A432" s="90"/>
      <c r="B432" s="2"/>
      <c r="C432" s="2"/>
      <c r="D432" s="2"/>
      <c r="E432" s="2"/>
      <c r="F432" s="3"/>
      <c r="G432" s="3"/>
      <c r="H432" s="3"/>
      <c r="I432" s="91"/>
      <c r="J432" s="5"/>
      <c r="K432" s="6"/>
      <c r="L432" s="13"/>
      <c r="M432" s="5"/>
      <c r="N432" s="5"/>
      <c r="O432" s="8"/>
      <c r="P432" s="9"/>
      <c r="Q432" s="8"/>
      <c r="R432" s="8"/>
      <c r="S432" s="8"/>
      <c r="T432" s="9"/>
      <c r="U432" s="5"/>
      <c r="V432" s="5"/>
      <c r="W432" s="5"/>
      <c r="X432" s="5"/>
      <c r="Y432" s="5"/>
      <c r="Z432" s="5"/>
      <c r="AA432" s="5"/>
      <c r="AB432" s="5"/>
      <c r="AC432" s="5"/>
      <c r="AD432" s="5"/>
    </row>
    <row r="433" ht="12.75" customHeight="1">
      <c r="A433" s="90"/>
      <c r="B433" s="2"/>
      <c r="C433" s="2"/>
      <c r="D433" s="2"/>
      <c r="E433" s="2"/>
      <c r="F433" s="3"/>
      <c r="G433" s="3"/>
      <c r="H433" s="3"/>
      <c r="I433" s="91"/>
      <c r="J433" s="5"/>
      <c r="K433" s="6"/>
      <c r="L433" s="13"/>
      <c r="M433" s="5"/>
      <c r="N433" s="5"/>
      <c r="O433" s="8"/>
      <c r="P433" s="9"/>
      <c r="Q433" s="8"/>
      <c r="R433" s="8"/>
      <c r="S433" s="8"/>
      <c r="T433" s="9"/>
      <c r="U433" s="5"/>
      <c r="V433" s="5"/>
      <c r="W433" s="5"/>
      <c r="X433" s="5"/>
      <c r="Y433" s="5"/>
      <c r="Z433" s="5"/>
      <c r="AA433" s="5"/>
      <c r="AB433" s="5"/>
      <c r="AC433" s="5"/>
      <c r="AD433" s="5"/>
    </row>
    <row r="434" ht="12.75" customHeight="1">
      <c r="A434" s="90"/>
      <c r="B434" s="2"/>
      <c r="C434" s="2"/>
      <c r="D434" s="2"/>
      <c r="E434" s="2"/>
      <c r="F434" s="3"/>
      <c r="G434" s="3"/>
      <c r="H434" s="3"/>
      <c r="I434" s="91"/>
      <c r="J434" s="5"/>
      <c r="K434" s="6"/>
      <c r="L434" s="13"/>
      <c r="M434" s="5"/>
      <c r="N434" s="5"/>
      <c r="O434" s="8"/>
      <c r="P434" s="9"/>
      <c r="Q434" s="8"/>
      <c r="R434" s="8"/>
      <c r="S434" s="8"/>
      <c r="T434" s="9"/>
      <c r="U434" s="5"/>
      <c r="V434" s="5"/>
      <c r="W434" s="5"/>
      <c r="X434" s="5"/>
      <c r="Y434" s="5"/>
      <c r="Z434" s="5"/>
      <c r="AA434" s="5"/>
      <c r="AB434" s="5"/>
      <c r="AC434" s="5"/>
      <c r="AD434" s="5"/>
    </row>
    <row r="435" ht="12.75" customHeight="1">
      <c r="A435" s="90"/>
      <c r="B435" s="2"/>
      <c r="C435" s="2"/>
      <c r="D435" s="2"/>
      <c r="E435" s="2"/>
      <c r="F435" s="3"/>
      <c r="G435" s="3"/>
      <c r="H435" s="3"/>
      <c r="I435" s="91"/>
      <c r="J435" s="5"/>
      <c r="K435" s="6"/>
      <c r="L435" s="13"/>
      <c r="M435" s="5"/>
      <c r="N435" s="5"/>
      <c r="O435" s="8"/>
      <c r="P435" s="9"/>
      <c r="Q435" s="8"/>
      <c r="R435" s="8"/>
      <c r="S435" s="8"/>
      <c r="T435" s="9"/>
      <c r="U435" s="5"/>
      <c r="V435" s="5"/>
      <c r="W435" s="5"/>
      <c r="X435" s="5"/>
      <c r="Y435" s="5"/>
      <c r="Z435" s="5"/>
      <c r="AA435" s="5"/>
      <c r="AB435" s="5"/>
      <c r="AC435" s="5"/>
      <c r="AD435" s="5"/>
    </row>
    <row r="436" ht="12.75" customHeight="1">
      <c r="A436" s="90"/>
      <c r="B436" s="2"/>
      <c r="C436" s="2"/>
      <c r="D436" s="2"/>
      <c r="E436" s="2"/>
      <c r="F436" s="3"/>
      <c r="G436" s="3"/>
      <c r="H436" s="3"/>
      <c r="I436" s="91"/>
      <c r="J436" s="5"/>
      <c r="K436" s="6"/>
      <c r="L436" s="13"/>
      <c r="M436" s="5"/>
      <c r="N436" s="5"/>
      <c r="O436" s="8"/>
      <c r="P436" s="9"/>
      <c r="Q436" s="8"/>
      <c r="R436" s="8"/>
      <c r="S436" s="8"/>
      <c r="T436" s="9"/>
      <c r="U436" s="5"/>
      <c r="V436" s="5"/>
      <c r="W436" s="5"/>
      <c r="X436" s="5"/>
      <c r="Y436" s="5"/>
      <c r="Z436" s="5"/>
      <c r="AA436" s="5"/>
      <c r="AB436" s="5"/>
      <c r="AC436" s="5"/>
      <c r="AD436" s="5"/>
    </row>
    <row r="437" ht="12.75" customHeight="1">
      <c r="A437" s="90"/>
      <c r="B437" s="2"/>
      <c r="C437" s="2"/>
      <c r="D437" s="2"/>
      <c r="E437" s="2"/>
      <c r="F437" s="3"/>
      <c r="G437" s="3"/>
      <c r="H437" s="3"/>
      <c r="I437" s="91"/>
      <c r="J437" s="5"/>
      <c r="K437" s="6"/>
      <c r="L437" s="13"/>
      <c r="M437" s="5"/>
      <c r="N437" s="5"/>
      <c r="O437" s="8"/>
      <c r="P437" s="9"/>
      <c r="Q437" s="8"/>
      <c r="R437" s="8"/>
      <c r="S437" s="8"/>
      <c r="T437" s="9"/>
      <c r="U437" s="5"/>
      <c r="V437" s="5"/>
      <c r="W437" s="5"/>
      <c r="X437" s="5"/>
      <c r="Y437" s="5"/>
      <c r="Z437" s="5"/>
      <c r="AA437" s="5"/>
      <c r="AB437" s="5"/>
      <c r="AC437" s="5"/>
      <c r="AD437" s="5"/>
    </row>
    <row r="438" ht="12.75" customHeight="1">
      <c r="A438" s="90"/>
      <c r="B438" s="2"/>
      <c r="C438" s="2"/>
      <c r="D438" s="2"/>
      <c r="E438" s="2"/>
      <c r="F438" s="3"/>
      <c r="G438" s="3"/>
      <c r="H438" s="3"/>
      <c r="I438" s="91"/>
      <c r="J438" s="5"/>
      <c r="K438" s="6"/>
      <c r="L438" s="13"/>
      <c r="M438" s="5"/>
      <c r="N438" s="5"/>
      <c r="O438" s="8"/>
      <c r="P438" s="9"/>
      <c r="Q438" s="8"/>
      <c r="R438" s="8"/>
      <c r="S438" s="8"/>
      <c r="T438" s="9"/>
      <c r="U438" s="5"/>
      <c r="V438" s="5"/>
      <c r="W438" s="5"/>
      <c r="X438" s="5"/>
      <c r="Y438" s="5"/>
      <c r="Z438" s="5"/>
      <c r="AA438" s="5"/>
      <c r="AB438" s="5"/>
      <c r="AC438" s="5"/>
      <c r="AD438" s="5"/>
    </row>
    <row r="439" ht="12.75" customHeight="1">
      <c r="A439" s="90"/>
      <c r="B439" s="2"/>
      <c r="C439" s="2"/>
      <c r="D439" s="2"/>
      <c r="E439" s="2"/>
      <c r="F439" s="3"/>
      <c r="G439" s="3"/>
      <c r="H439" s="3"/>
      <c r="I439" s="91"/>
      <c r="J439" s="5"/>
      <c r="K439" s="6"/>
      <c r="L439" s="13"/>
      <c r="M439" s="5"/>
      <c r="N439" s="5"/>
      <c r="O439" s="8"/>
      <c r="P439" s="9"/>
      <c r="Q439" s="8"/>
      <c r="R439" s="8"/>
      <c r="S439" s="8"/>
      <c r="T439" s="9"/>
      <c r="U439" s="5"/>
      <c r="V439" s="5"/>
      <c r="W439" s="5"/>
      <c r="X439" s="5"/>
      <c r="Y439" s="5"/>
      <c r="Z439" s="5"/>
      <c r="AA439" s="5"/>
      <c r="AB439" s="5"/>
      <c r="AC439" s="5"/>
      <c r="AD439" s="5"/>
    </row>
    <row r="440" ht="12.75" customHeight="1">
      <c r="A440" s="90"/>
      <c r="B440" s="2"/>
      <c r="C440" s="2"/>
      <c r="D440" s="2"/>
      <c r="E440" s="2"/>
      <c r="F440" s="3"/>
      <c r="G440" s="3"/>
      <c r="H440" s="3"/>
      <c r="I440" s="91"/>
      <c r="J440" s="5"/>
      <c r="K440" s="6"/>
      <c r="L440" s="13"/>
      <c r="M440" s="5"/>
      <c r="N440" s="5"/>
      <c r="O440" s="8"/>
      <c r="P440" s="9"/>
      <c r="Q440" s="8"/>
      <c r="R440" s="8"/>
      <c r="S440" s="8"/>
      <c r="T440" s="9"/>
      <c r="U440" s="5"/>
      <c r="V440" s="5"/>
      <c r="W440" s="5"/>
      <c r="X440" s="5"/>
      <c r="Y440" s="5"/>
      <c r="Z440" s="5"/>
      <c r="AA440" s="5"/>
      <c r="AB440" s="5"/>
      <c r="AC440" s="5"/>
      <c r="AD440" s="5"/>
    </row>
    <row r="441" ht="12.75" customHeight="1">
      <c r="A441" s="90"/>
      <c r="B441" s="2"/>
      <c r="C441" s="2"/>
      <c r="D441" s="2"/>
      <c r="E441" s="2"/>
      <c r="F441" s="3"/>
      <c r="G441" s="3"/>
      <c r="H441" s="3"/>
      <c r="I441" s="91"/>
      <c r="J441" s="5"/>
      <c r="K441" s="6"/>
      <c r="L441" s="13"/>
      <c r="M441" s="5"/>
      <c r="N441" s="5"/>
      <c r="O441" s="8"/>
      <c r="P441" s="9"/>
      <c r="Q441" s="8"/>
      <c r="R441" s="8"/>
      <c r="S441" s="8"/>
      <c r="T441" s="9"/>
      <c r="U441" s="5"/>
      <c r="V441" s="5"/>
      <c r="W441" s="5"/>
      <c r="X441" s="5"/>
      <c r="Y441" s="5"/>
      <c r="Z441" s="5"/>
      <c r="AA441" s="5"/>
      <c r="AB441" s="5"/>
      <c r="AC441" s="5"/>
      <c r="AD441" s="5"/>
    </row>
    <row r="442" ht="12.75" customHeight="1">
      <c r="A442" s="90"/>
      <c r="B442" s="2"/>
      <c r="C442" s="2"/>
      <c r="D442" s="2"/>
      <c r="E442" s="2"/>
      <c r="F442" s="3"/>
      <c r="G442" s="3"/>
      <c r="H442" s="3"/>
      <c r="I442" s="91"/>
      <c r="J442" s="5"/>
      <c r="K442" s="6"/>
      <c r="L442" s="13"/>
      <c r="M442" s="5"/>
      <c r="N442" s="5"/>
      <c r="O442" s="8"/>
      <c r="P442" s="9"/>
      <c r="Q442" s="8"/>
      <c r="R442" s="8"/>
      <c r="S442" s="8"/>
      <c r="T442" s="9"/>
      <c r="U442" s="5"/>
      <c r="V442" s="5"/>
      <c r="W442" s="5"/>
      <c r="X442" s="5"/>
      <c r="Y442" s="5"/>
      <c r="Z442" s="5"/>
      <c r="AA442" s="5"/>
      <c r="AB442" s="5"/>
      <c r="AC442" s="5"/>
      <c r="AD442" s="5"/>
    </row>
    <row r="443" ht="12.75" customHeight="1">
      <c r="A443" s="92"/>
      <c r="B443" s="93"/>
      <c r="C443" s="93"/>
      <c r="D443" s="93"/>
      <c r="E443" s="93"/>
      <c r="F443" s="94"/>
      <c r="G443" s="94"/>
      <c r="H443" s="94"/>
      <c r="I443" s="95"/>
      <c r="K443" s="96"/>
      <c r="L443" s="13"/>
      <c r="M443" s="5"/>
      <c r="N443" s="8"/>
      <c r="O443" s="8"/>
      <c r="P443" s="9"/>
      <c r="Q443" s="8"/>
      <c r="R443" s="8"/>
      <c r="S443" s="8"/>
      <c r="T443" s="9"/>
      <c r="U443" s="5"/>
      <c r="V443" s="5"/>
      <c r="W443" s="5"/>
      <c r="X443" s="5"/>
      <c r="Y443" s="5"/>
      <c r="Z443" s="5"/>
      <c r="AA443" s="5"/>
      <c r="AB443" s="5"/>
      <c r="AC443" s="5"/>
      <c r="AD443" s="5"/>
    </row>
    <row r="444" ht="12.75" customHeight="1">
      <c r="A444" s="92"/>
      <c r="B444" s="93"/>
      <c r="C444" s="93"/>
      <c r="D444" s="93"/>
      <c r="E444" s="93"/>
      <c r="F444" s="94"/>
      <c r="G444" s="94"/>
      <c r="H444" s="94"/>
      <c r="I444" s="95"/>
      <c r="K444" s="96"/>
      <c r="L444" s="13"/>
      <c r="M444" s="5"/>
      <c r="N444" s="8"/>
      <c r="O444" s="8"/>
      <c r="P444" s="9"/>
      <c r="Q444" s="8"/>
      <c r="R444" s="8"/>
      <c r="S444" s="8"/>
      <c r="T444" s="9"/>
      <c r="U444" s="5"/>
      <c r="V444" s="5"/>
      <c r="W444" s="5"/>
      <c r="X444" s="5"/>
      <c r="Y444" s="5"/>
      <c r="Z444" s="5"/>
      <c r="AA444" s="5"/>
      <c r="AB444" s="5"/>
      <c r="AC444" s="5"/>
      <c r="AD444" s="5"/>
    </row>
    <row r="445" ht="12.75" customHeight="1">
      <c r="A445" s="92"/>
      <c r="B445" s="93"/>
      <c r="C445" s="93"/>
      <c r="D445" s="93"/>
      <c r="E445" s="93"/>
      <c r="F445" s="94"/>
      <c r="G445" s="94"/>
      <c r="H445" s="94"/>
      <c r="I445" s="95"/>
      <c r="K445" s="96"/>
      <c r="L445" s="13"/>
      <c r="M445" s="5"/>
      <c r="N445" s="8"/>
      <c r="O445" s="8"/>
      <c r="P445" s="9"/>
      <c r="Q445" s="8"/>
      <c r="R445" s="8"/>
      <c r="S445" s="8"/>
      <c r="T445" s="9"/>
      <c r="U445" s="5"/>
      <c r="V445" s="5"/>
      <c r="W445" s="5"/>
      <c r="X445" s="5"/>
      <c r="Y445" s="5"/>
      <c r="Z445" s="5"/>
      <c r="AA445" s="5"/>
      <c r="AB445" s="5"/>
      <c r="AC445" s="5"/>
      <c r="AD445" s="5"/>
    </row>
    <row r="446" ht="12.75" customHeight="1">
      <c r="A446" s="92"/>
      <c r="B446" s="93"/>
      <c r="C446" s="93"/>
      <c r="D446" s="93"/>
      <c r="E446" s="93"/>
      <c r="F446" s="94"/>
      <c r="G446" s="94"/>
      <c r="H446" s="94"/>
      <c r="I446" s="95"/>
      <c r="K446" s="96"/>
      <c r="L446" s="13"/>
      <c r="M446" s="5"/>
      <c r="N446" s="8"/>
      <c r="O446" s="8"/>
      <c r="P446" s="9"/>
      <c r="Q446" s="8"/>
      <c r="R446" s="8"/>
      <c r="S446" s="8"/>
      <c r="T446" s="9"/>
      <c r="U446" s="5"/>
      <c r="V446" s="5"/>
      <c r="W446" s="5"/>
      <c r="X446" s="5"/>
      <c r="Y446" s="5"/>
      <c r="Z446" s="5"/>
      <c r="AA446" s="5"/>
      <c r="AB446" s="5"/>
      <c r="AC446" s="5"/>
      <c r="AD446" s="5"/>
    </row>
    <row r="447" ht="12.75" customHeight="1">
      <c r="A447" s="92"/>
      <c r="B447" s="93"/>
      <c r="C447" s="93"/>
      <c r="D447" s="93"/>
      <c r="E447" s="93"/>
      <c r="F447" s="94"/>
      <c r="G447" s="94"/>
      <c r="H447" s="94"/>
      <c r="I447" s="95"/>
      <c r="K447" s="96"/>
      <c r="L447" s="13"/>
      <c r="M447" s="5"/>
      <c r="N447" s="8"/>
      <c r="O447" s="8"/>
      <c r="P447" s="9"/>
      <c r="Q447" s="8"/>
      <c r="R447" s="8"/>
      <c r="S447" s="8"/>
      <c r="T447" s="9"/>
      <c r="U447" s="5"/>
      <c r="V447" s="5"/>
      <c r="W447" s="5"/>
      <c r="X447" s="5"/>
      <c r="Y447" s="5"/>
      <c r="Z447" s="5"/>
      <c r="AA447" s="5"/>
      <c r="AB447" s="5"/>
      <c r="AC447" s="5"/>
      <c r="AD447" s="5"/>
    </row>
    <row r="448" ht="12.75" customHeight="1">
      <c r="A448" s="92"/>
      <c r="B448" s="93"/>
      <c r="C448" s="93"/>
      <c r="D448" s="93"/>
      <c r="E448" s="93"/>
      <c r="F448" s="94"/>
      <c r="G448" s="94"/>
      <c r="H448" s="94"/>
      <c r="I448" s="95"/>
      <c r="K448" s="96"/>
      <c r="L448" s="13"/>
      <c r="M448" s="5"/>
      <c r="N448" s="8"/>
      <c r="O448" s="8"/>
      <c r="P448" s="9"/>
      <c r="Q448" s="8"/>
      <c r="R448" s="8"/>
      <c r="S448" s="8"/>
      <c r="T448" s="9"/>
      <c r="U448" s="5"/>
      <c r="V448" s="5"/>
      <c r="W448" s="5"/>
      <c r="X448" s="5"/>
      <c r="Y448" s="5"/>
      <c r="Z448" s="5"/>
      <c r="AA448" s="5"/>
      <c r="AB448" s="5"/>
      <c r="AC448" s="5"/>
      <c r="AD448" s="5"/>
    </row>
    <row r="449" ht="12.75" customHeight="1">
      <c r="A449" s="92"/>
      <c r="B449" s="93"/>
      <c r="C449" s="93"/>
      <c r="D449" s="93"/>
      <c r="E449" s="93"/>
      <c r="F449" s="94"/>
      <c r="G449" s="94"/>
      <c r="H449" s="94"/>
      <c r="I449" s="95"/>
      <c r="K449" s="96"/>
      <c r="L449" s="13"/>
      <c r="M449" s="5"/>
      <c r="N449" s="8"/>
      <c r="O449" s="8"/>
      <c r="P449" s="9"/>
      <c r="Q449" s="8"/>
      <c r="R449" s="8"/>
      <c r="S449" s="8"/>
      <c r="T449" s="9"/>
      <c r="U449" s="5"/>
      <c r="V449" s="5"/>
      <c r="W449" s="5"/>
      <c r="X449" s="5"/>
      <c r="Y449" s="5"/>
      <c r="Z449" s="5"/>
      <c r="AA449" s="5"/>
      <c r="AB449" s="5"/>
      <c r="AC449" s="5"/>
      <c r="AD449" s="5"/>
    </row>
    <row r="450" ht="12.75" customHeight="1">
      <c r="A450" s="92"/>
      <c r="B450" s="93"/>
      <c r="C450" s="93"/>
      <c r="D450" s="93"/>
      <c r="E450" s="93"/>
      <c r="F450" s="94"/>
      <c r="G450" s="94"/>
      <c r="H450" s="94"/>
      <c r="I450" s="95"/>
      <c r="K450" s="96"/>
      <c r="L450" s="13"/>
      <c r="M450" s="5"/>
      <c r="N450" s="8"/>
      <c r="O450" s="8"/>
      <c r="P450" s="9"/>
      <c r="Q450" s="8"/>
      <c r="R450" s="8"/>
      <c r="S450" s="8"/>
      <c r="T450" s="9"/>
      <c r="U450" s="5"/>
      <c r="V450" s="5"/>
      <c r="W450" s="5"/>
      <c r="X450" s="5"/>
      <c r="Y450" s="5"/>
      <c r="Z450" s="5"/>
      <c r="AA450" s="5"/>
      <c r="AB450" s="5"/>
      <c r="AC450" s="5"/>
      <c r="AD450" s="5"/>
    </row>
    <row r="451" ht="12.75" customHeight="1">
      <c r="A451" s="92"/>
      <c r="B451" s="93"/>
      <c r="C451" s="93"/>
      <c r="D451" s="93"/>
      <c r="E451" s="93"/>
      <c r="F451" s="94"/>
      <c r="G451" s="94"/>
      <c r="H451" s="94"/>
      <c r="I451" s="95"/>
      <c r="K451" s="96"/>
      <c r="L451" s="13"/>
      <c r="M451" s="5"/>
      <c r="N451" s="8"/>
      <c r="O451" s="8"/>
      <c r="P451" s="9"/>
      <c r="Q451" s="8"/>
      <c r="R451" s="8"/>
      <c r="S451" s="8"/>
      <c r="T451" s="9"/>
      <c r="U451" s="5"/>
      <c r="V451" s="5"/>
      <c r="W451" s="5"/>
      <c r="X451" s="5"/>
      <c r="Y451" s="5"/>
      <c r="Z451" s="5"/>
      <c r="AA451" s="5"/>
      <c r="AB451" s="5"/>
      <c r="AC451" s="5"/>
      <c r="AD451" s="5"/>
    </row>
    <row r="452" ht="12.75" customHeight="1">
      <c r="A452" s="92"/>
      <c r="B452" s="93"/>
      <c r="C452" s="93"/>
      <c r="D452" s="93"/>
      <c r="E452" s="93"/>
      <c r="F452" s="94"/>
      <c r="G452" s="94"/>
      <c r="H452" s="94"/>
      <c r="I452" s="95"/>
      <c r="K452" s="96"/>
      <c r="L452" s="13"/>
      <c r="M452" s="5"/>
      <c r="N452" s="8"/>
      <c r="O452" s="8"/>
      <c r="P452" s="9"/>
      <c r="Q452" s="8"/>
      <c r="R452" s="8"/>
      <c r="S452" s="8"/>
      <c r="T452" s="9"/>
      <c r="U452" s="5"/>
      <c r="V452" s="5"/>
      <c r="W452" s="5"/>
      <c r="X452" s="5"/>
      <c r="Y452" s="5"/>
      <c r="Z452" s="5"/>
      <c r="AA452" s="5"/>
      <c r="AB452" s="5"/>
      <c r="AC452" s="5"/>
      <c r="AD452" s="5"/>
    </row>
    <row r="453" ht="12.75" customHeight="1">
      <c r="A453" s="92"/>
      <c r="B453" s="93"/>
      <c r="C453" s="93"/>
      <c r="D453" s="93"/>
      <c r="E453" s="93"/>
      <c r="F453" s="94"/>
      <c r="G453" s="94"/>
      <c r="H453" s="94"/>
      <c r="I453" s="95"/>
      <c r="K453" s="96"/>
      <c r="L453" s="13"/>
      <c r="M453" s="5"/>
      <c r="N453" s="8"/>
      <c r="O453" s="8"/>
      <c r="P453" s="9"/>
      <c r="Q453" s="8"/>
      <c r="R453" s="8"/>
      <c r="S453" s="8"/>
      <c r="T453" s="9"/>
      <c r="U453" s="5"/>
      <c r="V453" s="5"/>
      <c r="W453" s="5"/>
      <c r="X453" s="5"/>
      <c r="Y453" s="5"/>
      <c r="Z453" s="5"/>
      <c r="AA453" s="5"/>
      <c r="AB453" s="5"/>
      <c r="AC453" s="5"/>
      <c r="AD453" s="5"/>
    </row>
    <row r="454" ht="12.75" customHeight="1">
      <c r="A454" s="92"/>
      <c r="B454" s="93"/>
      <c r="C454" s="93"/>
      <c r="D454" s="93"/>
      <c r="E454" s="93"/>
      <c r="F454" s="94"/>
      <c r="G454" s="94"/>
      <c r="H454" s="94"/>
      <c r="I454" s="95"/>
      <c r="K454" s="96"/>
      <c r="L454" s="13"/>
      <c r="M454" s="5"/>
      <c r="N454" s="8"/>
      <c r="O454" s="8"/>
      <c r="P454" s="9"/>
      <c r="Q454" s="8"/>
      <c r="R454" s="8"/>
      <c r="S454" s="8"/>
      <c r="T454" s="9"/>
      <c r="U454" s="5"/>
      <c r="V454" s="5"/>
      <c r="W454" s="5"/>
      <c r="X454" s="5"/>
      <c r="Y454" s="5"/>
      <c r="Z454" s="5"/>
      <c r="AA454" s="5"/>
      <c r="AB454" s="5"/>
      <c r="AC454" s="5"/>
      <c r="AD454" s="5"/>
    </row>
    <row r="455" ht="12.75" customHeight="1">
      <c r="A455" s="92"/>
      <c r="B455" s="93"/>
      <c r="C455" s="93"/>
      <c r="D455" s="93"/>
      <c r="E455" s="93"/>
      <c r="F455" s="94"/>
      <c r="G455" s="94"/>
      <c r="H455" s="94"/>
      <c r="I455" s="95"/>
      <c r="K455" s="96"/>
      <c r="L455" s="13"/>
      <c r="M455" s="5"/>
      <c r="N455" s="8"/>
      <c r="O455" s="8"/>
      <c r="P455" s="9"/>
      <c r="Q455" s="8"/>
      <c r="R455" s="8"/>
      <c r="S455" s="8"/>
      <c r="T455" s="9"/>
      <c r="U455" s="5"/>
      <c r="V455" s="5"/>
      <c r="W455" s="5"/>
      <c r="X455" s="5"/>
      <c r="Y455" s="5"/>
      <c r="Z455" s="5"/>
      <c r="AA455" s="5"/>
      <c r="AB455" s="5"/>
      <c r="AC455" s="5"/>
      <c r="AD455" s="5"/>
    </row>
    <row r="456" ht="12.75" customHeight="1">
      <c r="A456" s="92"/>
      <c r="B456" s="93"/>
      <c r="C456" s="93"/>
      <c r="D456" s="93"/>
      <c r="E456" s="93"/>
      <c r="F456" s="94"/>
      <c r="G456" s="94"/>
      <c r="H456" s="94"/>
      <c r="I456" s="95"/>
      <c r="K456" s="96"/>
      <c r="L456" s="13"/>
      <c r="M456" s="5"/>
      <c r="N456" s="8"/>
      <c r="O456" s="8"/>
      <c r="P456" s="9"/>
      <c r="Q456" s="8"/>
      <c r="R456" s="8"/>
      <c r="S456" s="8"/>
      <c r="T456" s="9"/>
      <c r="U456" s="5"/>
      <c r="V456" s="5"/>
      <c r="W456" s="5"/>
      <c r="X456" s="5"/>
      <c r="Y456" s="5"/>
      <c r="Z456" s="5"/>
      <c r="AA456" s="5"/>
      <c r="AB456" s="5"/>
      <c r="AC456" s="5"/>
      <c r="AD456" s="5"/>
    </row>
    <row r="457" ht="12.75" customHeight="1">
      <c r="A457" s="92"/>
      <c r="B457" s="93"/>
      <c r="C457" s="93"/>
      <c r="D457" s="93"/>
      <c r="E457" s="93"/>
      <c r="F457" s="94"/>
      <c r="G457" s="94"/>
      <c r="H457" s="94"/>
      <c r="I457" s="95"/>
      <c r="K457" s="96"/>
      <c r="L457" s="13"/>
      <c r="M457" s="5"/>
      <c r="N457" s="8"/>
      <c r="O457" s="8"/>
      <c r="P457" s="9"/>
      <c r="Q457" s="8"/>
      <c r="R457" s="8"/>
      <c r="S457" s="8"/>
      <c r="T457" s="9"/>
      <c r="U457" s="5"/>
      <c r="V457" s="5"/>
      <c r="W457" s="5"/>
      <c r="X457" s="5"/>
      <c r="Y457" s="5"/>
      <c r="Z457" s="5"/>
      <c r="AA457" s="5"/>
      <c r="AB457" s="5"/>
      <c r="AC457" s="5"/>
      <c r="AD457" s="5"/>
    </row>
    <row r="458" ht="12.75" customHeight="1">
      <c r="A458" s="92"/>
      <c r="B458" s="93"/>
      <c r="C458" s="93"/>
      <c r="D458" s="93"/>
      <c r="E458" s="93"/>
      <c r="F458" s="94"/>
      <c r="G458" s="94"/>
      <c r="H458" s="94"/>
      <c r="I458" s="95"/>
      <c r="K458" s="96"/>
      <c r="L458" s="13"/>
      <c r="M458" s="5"/>
      <c r="N458" s="8"/>
      <c r="O458" s="8"/>
      <c r="P458" s="9"/>
      <c r="Q458" s="8"/>
      <c r="R458" s="8"/>
      <c r="S458" s="8"/>
      <c r="T458" s="9"/>
      <c r="U458" s="5"/>
      <c r="V458" s="5"/>
      <c r="W458" s="5"/>
      <c r="X458" s="5"/>
      <c r="Y458" s="5"/>
      <c r="Z458" s="5"/>
      <c r="AA458" s="5"/>
      <c r="AB458" s="5"/>
      <c r="AC458" s="5"/>
      <c r="AD458" s="5"/>
    </row>
    <row r="459" ht="12.75" customHeight="1">
      <c r="A459" s="92"/>
      <c r="B459" s="93"/>
      <c r="C459" s="93"/>
      <c r="D459" s="93"/>
      <c r="E459" s="93"/>
      <c r="F459" s="94"/>
      <c r="G459" s="94"/>
      <c r="H459" s="94"/>
      <c r="I459" s="95"/>
      <c r="K459" s="96"/>
      <c r="L459" s="13"/>
      <c r="M459" s="5"/>
      <c r="N459" s="8"/>
      <c r="O459" s="8"/>
      <c r="P459" s="9"/>
      <c r="Q459" s="8"/>
      <c r="R459" s="8"/>
      <c r="S459" s="8"/>
      <c r="T459" s="9"/>
      <c r="U459" s="5"/>
      <c r="V459" s="5"/>
      <c r="W459" s="5"/>
      <c r="X459" s="5"/>
      <c r="Y459" s="5"/>
      <c r="Z459" s="5"/>
      <c r="AA459" s="5"/>
      <c r="AB459" s="5"/>
      <c r="AC459" s="5"/>
      <c r="AD459" s="5"/>
    </row>
    <row r="460" ht="12.75" customHeight="1">
      <c r="A460" s="92"/>
      <c r="B460" s="93"/>
      <c r="C460" s="93"/>
      <c r="D460" s="93"/>
      <c r="E460" s="93"/>
      <c r="F460" s="94"/>
      <c r="G460" s="94"/>
      <c r="H460" s="94"/>
      <c r="I460" s="95"/>
      <c r="K460" s="96"/>
      <c r="L460" s="13"/>
      <c r="M460" s="5"/>
      <c r="N460" s="8"/>
      <c r="O460" s="8"/>
      <c r="P460" s="9"/>
      <c r="Q460" s="8"/>
      <c r="R460" s="8"/>
      <c r="S460" s="8"/>
      <c r="T460" s="9"/>
      <c r="U460" s="5"/>
      <c r="V460" s="5"/>
      <c r="W460" s="5"/>
      <c r="X460" s="5"/>
      <c r="Y460" s="5"/>
      <c r="Z460" s="5"/>
      <c r="AA460" s="5"/>
      <c r="AB460" s="5"/>
      <c r="AC460" s="5"/>
      <c r="AD460" s="5"/>
    </row>
    <row r="461" ht="12.75" customHeight="1">
      <c r="A461" s="92"/>
      <c r="B461" s="93"/>
      <c r="C461" s="93"/>
      <c r="D461" s="93"/>
      <c r="E461" s="93"/>
      <c r="F461" s="94"/>
      <c r="G461" s="94"/>
      <c r="H461" s="94"/>
      <c r="I461" s="95"/>
      <c r="K461" s="96"/>
      <c r="L461" s="13"/>
      <c r="M461" s="5"/>
      <c r="N461" s="8"/>
      <c r="O461" s="8"/>
      <c r="P461" s="9"/>
      <c r="Q461" s="8"/>
      <c r="R461" s="8"/>
      <c r="S461" s="8"/>
      <c r="T461" s="9"/>
      <c r="U461" s="5"/>
      <c r="V461" s="5"/>
      <c r="W461" s="5"/>
      <c r="X461" s="5"/>
      <c r="Y461" s="5"/>
      <c r="Z461" s="5"/>
      <c r="AA461" s="5"/>
      <c r="AB461" s="5"/>
      <c r="AC461" s="5"/>
      <c r="AD461" s="5"/>
    </row>
    <row r="462" ht="12.75" customHeight="1">
      <c r="A462" s="92"/>
      <c r="B462" s="93"/>
      <c r="C462" s="93"/>
      <c r="D462" s="93"/>
      <c r="E462" s="93"/>
      <c r="F462" s="94"/>
      <c r="G462" s="94"/>
      <c r="H462" s="94"/>
      <c r="I462" s="95"/>
      <c r="K462" s="96"/>
      <c r="L462" s="13"/>
      <c r="M462" s="5"/>
      <c r="N462" s="8"/>
      <c r="O462" s="8"/>
      <c r="P462" s="9"/>
      <c r="Q462" s="8"/>
      <c r="R462" s="8"/>
      <c r="S462" s="8"/>
      <c r="T462" s="9"/>
      <c r="U462" s="5"/>
      <c r="V462" s="5"/>
      <c r="W462" s="5"/>
      <c r="X462" s="5"/>
      <c r="Y462" s="5"/>
      <c r="Z462" s="5"/>
      <c r="AA462" s="5"/>
      <c r="AB462" s="5"/>
      <c r="AC462" s="5"/>
      <c r="AD462" s="5"/>
    </row>
    <row r="463" ht="12.75" customHeight="1">
      <c r="A463" s="92"/>
      <c r="B463" s="93"/>
      <c r="C463" s="93"/>
      <c r="D463" s="93"/>
      <c r="E463" s="93"/>
      <c r="F463" s="94"/>
      <c r="G463" s="94"/>
      <c r="H463" s="94"/>
      <c r="I463" s="95"/>
      <c r="K463" s="96"/>
      <c r="L463" s="13"/>
      <c r="M463" s="5"/>
      <c r="N463" s="8"/>
      <c r="O463" s="8"/>
      <c r="P463" s="9"/>
      <c r="Q463" s="8"/>
      <c r="R463" s="8"/>
      <c r="S463" s="8"/>
      <c r="T463" s="9"/>
      <c r="U463" s="5"/>
      <c r="V463" s="5"/>
      <c r="W463" s="5"/>
      <c r="X463" s="5"/>
      <c r="Y463" s="5"/>
      <c r="Z463" s="5"/>
      <c r="AA463" s="5"/>
      <c r="AB463" s="5"/>
      <c r="AC463" s="5"/>
      <c r="AD463" s="5"/>
    </row>
    <row r="464" ht="12.75" customHeight="1">
      <c r="A464" s="92"/>
      <c r="B464" s="93"/>
      <c r="C464" s="93"/>
      <c r="D464" s="93"/>
      <c r="E464" s="93"/>
      <c r="F464" s="94"/>
      <c r="G464" s="94"/>
      <c r="H464" s="94"/>
      <c r="I464" s="95"/>
      <c r="K464" s="96"/>
      <c r="L464" s="13"/>
      <c r="M464" s="5"/>
      <c r="N464" s="8"/>
      <c r="O464" s="8"/>
      <c r="P464" s="9"/>
      <c r="Q464" s="8"/>
      <c r="R464" s="8"/>
      <c r="S464" s="8"/>
      <c r="T464" s="9"/>
      <c r="U464" s="5"/>
      <c r="V464" s="5"/>
      <c r="W464" s="5"/>
      <c r="X464" s="5"/>
      <c r="Y464" s="5"/>
      <c r="Z464" s="5"/>
      <c r="AA464" s="5"/>
      <c r="AB464" s="5"/>
      <c r="AC464" s="5"/>
      <c r="AD464" s="5"/>
    </row>
    <row r="465" ht="12.75" customHeight="1">
      <c r="A465" s="92"/>
      <c r="B465" s="93"/>
      <c r="C465" s="93"/>
      <c r="D465" s="93"/>
      <c r="E465" s="93"/>
      <c r="F465" s="94"/>
      <c r="G465" s="94"/>
      <c r="H465" s="94"/>
      <c r="I465" s="95"/>
      <c r="K465" s="96"/>
      <c r="L465" s="13"/>
      <c r="M465" s="5"/>
      <c r="N465" s="8"/>
      <c r="O465" s="8"/>
      <c r="P465" s="9"/>
      <c r="Q465" s="8"/>
      <c r="R465" s="8"/>
      <c r="S465" s="8"/>
      <c r="T465" s="9"/>
      <c r="U465" s="5"/>
      <c r="V465" s="5"/>
      <c r="W465" s="5"/>
      <c r="X465" s="5"/>
      <c r="Y465" s="5"/>
      <c r="Z465" s="5"/>
      <c r="AA465" s="5"/>
      <c r="AB465" s="5"/>
      <c r="AC465" s="5"/>
      <c r="AD465" s="5"/>
    </row>
    <row r="466" ht="12.75" customHeight="1">
      <c r="A466" s="92"/>
      <c r="B466" s="93"/>
      <c r="C466" s="93"/>
      <c r="D466" s="93"/>
      <c r="E466" s="93"/>
      <c r="F466" s="94"/>
      <c r="G466" s="94"/>
      <c r="H466" s="94"/>
      <c r="I466" s="95"/>
      <c r="K466" s="96"/>
      <c r="L466" s="13"/>
      <c r="M466" s="5"/>
      <c r="N466" s="8"/>
      <c r="O466" s="8"/>
      <c r="P466" s="9"/>
      <c r="Q466" s="8"/>
      <c r="R466" s="8"/>
      <c r="S466" s="8"/>
      <c r="T466" s="9"/>
      <c r="U466" s="5"/>
      <c r="V466" s="5"/>
      <c r="W466" s="5"/>
      <c r="X466" s="5"/>
      <c r="Y466" s="5"/>
      <c r="Z466" s="5"/>
      <c r="AA466" s="5"/>
      <c r="AB466" s="5"/>
      <c r="AC466" s="5"/>
      <c r="AD466" s="5"/>
    </row>
    <row r="467" ht="12.75" customHeight="1">
      <c r="A467" s="92"/>
      <c r="B467" s="93"/>
      <c r="C467" s="93"/>
      <c r="D467" s="93"/>
      <c r="E467" s="93"/>
      <c r="F467" s="94"/>
      <c r="G467" s="94"/>
      <c r="H467" s="94"/>
      <c r="I467" s="95"/>
      <c r="K467" s="96"/>
      <c r="L467" s="13"/>
      <c r="M467" s="5"/>
      <c r="N467" s="8"/>
      <c r="O467" s="8"/>
      <c r="P467" s="9"/>
      <c r="Q467" s="8"/>
      <c r="R467" s="8"/>
      <c r="S467" s="8"/>
      <c r="T467" s="9"/>
      <c r="U467" s="5"/>
      <c r="V467" s="5"/>
      <c r="W467" s="5"/>
      <c r="X467" s="5"/>
      <c r="Y467" s="5"/>
      <c r="Z467" s="5"/>
      <c r="AA467" s="5"/>
      <c r="AB467" s="5"/>
      <c r="AC467" s="5"/>
      <c r="AD467" s="5"/>
    </row>
    <row r="468" ht="12.75" customHeight="1">
      <c r="A468" s="92"/>
      <c r="B468" s="93"/>
      <c r="C468" s="93"/>
      <c r="D468" s="93"/>
      <c r="E468" s="93"/>
      <c r="F468" s="94"/>
      <c r="G468" s="94"/>
      <c r="H468" s="94"/>
      <c r="I468" s="95"/>
      <c r="K468" s="96"/>
      <c r="L468" s="13"/>
      <c r="M468" s="5"/>
      <c r="N468" s="8"/>
      <c r="O468" s="8"/>
      <c r="P468" s="9"/>
      <c r="Q468" s="8"/>
      <c r="R468" s="8"/>
      <c r="S468" s="8"/>
      <c r="T468" s="9"/>
      <c r="U468" s="5"/>
      <c r="V468" s="5"/>
      <c r="W468" s="5"/>
      <c r="X468" s="5"/>
      <c r="Y468" s="5"/>
      <c r="Z468" s="5"/>
      <c r="AA468" s="5"/>
      <c r="AB468" s="5"/>
      <c r="AC468" s="5"/>
      <c r="AD468" s="5"/>
    </row>
    <row r="469" ht="12.75" customHeight="1">
      <c r="A469" s="92"/>
      <c r="B469" s="93"/>
      <c r="C469" s="93"/>
      <c r="D469" s="93"/>
      <c r="E469" s="93"/>
      <c r="F469" s="94"/>
      <c r="G469" s="94"/>
      <c r="H469" s="94"/>
      <c r="I469" s="95"/>
      <c r="K469" s="96"/>
      <c r="L469" s="13"/>
      <c r="M469" s="5"/>
      <c r="N469" s="8"/>
      <c r="O469" s="8"/>
      <c r="P469" s="9"/>
      <c r="Q469" s="8"/>
      <c r="R469" s="8"/>
      <c r="S469" s="8"/>
      <c r="T469" s="9"/>
      <c r="U469" s="5"/>
      <c r="V469" s="5"/>
      <c r="W469" s="5"/>
      <c r="X469" s="5"/>
      <c r="Y469" s="5"/>
      <c r="Z469" s="5"/>
      <c r="AA469" s="5"/>
      <c r="AB469" s="5"/>
      <c r="AC469" s="5"/>
      <c r="AD469" s="5"/>
    </row>
    <row r="470" ht="12.75" customHeight="1">
      <c r="A470" s="92"/>
      <c r="B470" s="93"/>
      <c r="C470" s="93"/>
      <c r="D470" s="93"/>
      <c r="E470" s="93"/>
      <c r="F470" s="94"/>
      <c r="G470" s="94"/>
      <c r="H470" s="94"/>
      <c r="I470" s="95"/>
      <c r="K470" s="96"/>
      <c r="L470" s="13"/>
      <c r="M470" s="5"/>
      <c r="N470" s="8"/>
      <c r="O470" s="8"/>
      <c r="P470" s="9"/>
      <c r="Q470" s="8"/>
      <c r="R470" s="8"/>
      <c r="S470" s="8"/>
      <c r="T470" s="9"/>
      <c r="U470" s="5"/>
      <c r="V470" s="5"/>
      <c r="W470" s="5"/>
      <c r="X470" s="5"/>
      <c r="Y470" s="5"/>
      <c r="Z470" s="5"/>
      <c r="AA470" s="5"/>
      <c r="AB470" s="5"/>
      <c r="AC470" s="5"/>
      <c r="AD470" s="5"/>
    </row>
    <row r="471" ht="12.75" customHeight="1">
      <c r="A471" s="92"/>
      <c r="B471" s="93"/>
      <c r="C471" s="93"/>
      <c r="D471" s="93"/>
      <c r="E471" s="93"/>
      <c r="F471" s="94"/>
      <c r="G471" s="94"/>
      <c r="H471" s="94"/>
      <c r="I471" s="95"/>
      <c r="K471" s="96"/>
      <c r="L471" s="13"/>
      <c r="M471" s="5"/>
      <c r="N471" s="8"/>
      <c r="O471" s="8"/>
      <c r="P471" s="9"/>
      <c r="Q471" s="8"/>
      <c r="R471" s="8"/>
      <c r="S471" s="8"/>
      <c r="T471" s="9"/>
      <c r="U471" s="5"/>
      <c r="V471" s="5"/>
      <c r="W471" s="5"/>
      <c r="X471" s="5"/>
      <c r="Y471" s="5"/>
      <c r="Z471" s="5"/>
      <c r="AA471" s="5"/>
      <c r="AB471" s="5"/>
      <c r="AC471" s="5"/>
      <c r="AD471" s="5"/>
    </row>
    <row r="472" ht="12.75" customHeight="1">
      <c r="A472" s="92"/>
      <c r="B472" s="93"/>
      <c r="C472" s="93"/>
      <c r="D472" s="93"/>
      <c r="E472" s="93"/>
      <c r="F472" s="94"/>
      <c r="G472" s="94"/>
      <c r="H472" s="94"/>
      <c r="I472" s="95"/>
      <c r="K472" s="96"/>
      <c r="L472" s="13"/>
      <c r="M472" s="5"/>
      <c r="N472" s="8"/>
      <c r="O472" s="8"/>
      <c r="P472" s="9"/>
      <c r="Q472" s="8"/>
      <c r="R472" s="8"/>
      <c r="S472" s="8"/>
      <c r="T472" s="9"/>
      <c r="U472" s="5"/>
      <c r="V472" s="5"/>
      <c r="W472" s="5"/>
      <c r="X472" s="5"/>
      <c r="Y472" s="5"/>
      <c r="Z472" s="5"/>
      <c r="AA472" s="5"/>
      <c r="AB472" s="5"/>
      <c r="AC472" s="5"/>
      <c r="AD472" s="5"/>
    </row>
    <row r="473" ht="12.75" customHeight="1">
      <c r="A473" s="92"/>
      <c r="B473" s="93"/>
      <c r="C473" s="93"/>
      <c r="D473" s="93"/>
      <c r="E473" s="93"/>
      <c r="F473" s="94"/>
      <c r="G473" s="94"/>
      <c r="H473" s="94"/>
      <c r="I473" s="95"/>
      <c r="K473" s="96"/>
      <c r="L473" s="13"/>
      <c r="M473" s="5"/>
      <c r="N473" s="8"/>
      <c r="O473" s="8"/>
      <c r="P473" s="9"/>
      <c r="Q473" s="8"/>
      <c r="R473" s="8"/>
      <c r="S473" s="8"/>
      <c r="T473" s="9"/>
      <c r="U473" s="5"/>
      <c r="V473" s="5"/>
      <c r="W473" s="5"/>
      <c r="X473" s="5"/>
      <c r="Y473" s="5"/>
      <c r="Z473" s="5"/>
      <c r="AA473" s="5"/>
      <c r="AB473" s="5"/>
      <c r="AC473" s="5"/>
      <c r="AD473" s="5"/>
    </row>
    <row r="474" ht="12.75" customHeight="1">
      <c r="A474" s="92"/>
      <c r="B474" s="93"/>
      <c r="C474" s="93"/>
      <c r="D474" s="93"/>
      <c r="E474" s="93"/>
      <c r="F474" s="94"/>
      <c r="G474" s="94"/>
      <c r="H474" s="94"/>
      <c r="I474" s="95"/>
      <c r="K474" s="96"/>
      <c r="L474" s="13"/>
      <c r="M474" s="5"/>
      <c r="N474" s="8"/>
      <c r="O474" s="8"/>
      <c r="P474" s="9"/>
      <c r="Q474" s="8"/>
      <c r="R474" s="8"/>
      <c r="S474" s="8"/>
      <c r="T474" s="9"/>
      <c r="U474" s="5"/>
      <c r="V474" s="5"/>
      <c r="W474" s="5"/>
      <c r="X474" s="5"/>
      <c r="Y474" s="5"/>
      <c r="Z474" s="5"/>
      <c r="AA474" s="5"/>
      <c r="AB474" s="5"/>
      <c r="AC474" s="5"/>
      <c r="AD474" s="5"/>
    </row>
    <row r="475" ht="12.75" customHeight="1">
      <c r="A475" s="92"/>
      <c r="B475" s="93"/>
      <c r="C475" s="93"/>
      <c r="D475" s="93"/>
      <c r="E475" s="93"/>
      <c r="F475" s="94"/>
      <c r="G475" s="94"/>
      <c r="H475" s="94"/>
      <c r="I475" s="95"/>
      <c r="K475" s="96"/>
      <c r="L475" s="13"/>
      <c r="M475" s="5"/>
      <c r="N475" s="8"/>
      <c r="O475" s="8"/>
      <c r="P475" s="9"/>
      <c r="Q475" s="8"/>
      <c r="R475" s="8"/>
      <c r="S475" s="8"/>
      <c r="T475" s="9"/>
      <c r="U475" s="5"/>
      <c r="V475" s="5"/>
      <c r="W475" s="5"/>
      <c r="X475" s="5"/>
      <c r="Y475" s="5"/>
      <c r="Z475" s="5"/>
      <c r="AA475" s="5"/>
      <c r="AB475" s="5"/>
      <c r="AC475" s="5"/>
      <c r="AD475" s="5"/>
    </row>
    <row r="476" ht="12.75" customHeight="1">
      <c r="A476" s="92"/>
      <c r="B476" s="93"/>
      <c r="C476" s="93"/>
      <c r="D476" s="93"/>
      <c r="E476" s="93"/>
      <c r="F476" s="94"/>
      <c r="G476" s="94"/>
      <c r="H476" s="94"/>
      <c r="I476" s="95"/>
      <c r="K476" s="96"/>
      <c r="L476" s="13"/>
      <c r="M476" s="5"/>
      <c r="N476" s="8"/>
      <c r="O476" s="8"/>
      <c r="P476" s="9"/>
      <c r="Q476" s="8"/>
      <c r="R476" s="8"/>
      <c r="S476" s="8"/>
      <c r="T476" s="9"/>
      <c r="U476" s="5"/>
      <c r="V476" s="5"/>
      <c r="W476" s="5"/>
      <c r="X476" s="5"/>
      <c r="Y476" s="5"/>
      <c r="Z476" s="5"/>
      <c r="AA476" s="5"/>
      <c r="AB476" s="5"/>
      <c r="AC476" s="5"/>
      <c r="AD476" s="5"/>
    </row>
    <row r="477" ht="12.75" customHeight="1">
      <c r="A477" s="92"/>
      <c r="B477" s="93"/>
      <c r="C477" s="93"/>
      <c r="D477" s="93"/>
      <c r="E477" s="93"/>
      <c r="F477" s="94"/>
      <c r="G477" s="94"/>
      <c r="H477" s="94"/>
      <c r="I477" s="95"/>
      <c r="K477" s="96"/>
      <c r="L477" s="13"/>
      <c r="M477" s="5"/>
      <c r="N477" s="8"/>
      <c r="O477" s="8"/>
      <c r="P477" s="9"/>
      <c r="Q477" s="8"/>
      <c r="R477" s="8"/>
      <c r="S477" s="8"/>
      <c r="T477" s="9"/>
      <c r="U477" s="5"/>
      <c r="V477" s="5"/>
      <c r="W477" s="5"/>
      <c r="X477" s="5"/>
      <c r="Y477" s="5"/>
      <c r="Z477" s="5"/>
      <c r="AA477" s="5"/>
      <c r="AB477" s="5"/>
      <c r="AC477" s="5"/>
      <c r="AD477" s="5"/>
    </row>
    <row r="478" ht="12.75" customHeight="1">
      <c r="A478" s="92"/>
      <c r="B478" s="93"/>
      <c r="C478" s="93"/>
      <c r="D478" s="93"/>
      <c r="E478" s="93"/>
      <c r="F478" s="94"/>
      <c r="G478" s="94"/>
      <c r="H478" s="94"/>
      <c r="I478" s="95"/>
      <c r="K478" s="96"/>
      <c r="L478" s="13"/>
      <c r="M478" s="5"/>
      <c r="N478" s="8"/>
      <c r="O478" s="8"/>
      <c r="P478" s="9"/>
      <c r="Q478" s="8"/>
      <c r="R478" s="8"/>
      <c r="S478" s="8"/>
      <c r="T478" s="9"/>
      <c r="U478" s="5"/>
      <c r="V478" s="5"/>
      <c r="W478" s="5"/>
      <c r="X478" s="5"/>
      <c r="Y478" s="5"/>
      <c r="Z478" s="5"/>
      <c r="AA478" s="5"/>
      <c r="AB478" s="5"/>
      <c r="AC478" s="5"/>
      <c r="AD478" s="5"/>
    </row>
    <row r="479" ht="12.75" customHeight="1">
      <c r="A479" s="92"/>
      <c r="B479" s="93"/>
      <c r="C479" s="93"/>
      <c r="D479" s="93"/>
      <c r="E479" s="93"/>
      <c r="F479" s="94"/>
      <c r="G479" s="94"/>
      <c r="H479" s="94"/>
      <c r="I479" s="95"/>
      <c r="K479" s="96"/>
      <c r="L479" s="13"/>
      <c r="M479" s="5"/>
      <c r="N479" s="8"/>
      <c r="O479" s="8"/>
      <c r="P479" s="9"/>
      <c r="Q479" s="8"/>
      <c r="R479" s="8"/>
      <c r="S479" s="8"/>
      <c r="T479" s="9"/>
      <c r="U479" s="5"/>
      <c r="V479" s="5"/>
      <c r="W479" s="5"/>
      <c r="X479" s="5"/>
      <c r="Y479" s="5"/>
      <c r="Z479" s="5"/>
      <c r="AA479" s="5"/>
      <c r="AB479" s="5"/>
      <c r="AC479" s="5"/>
      <c r="AD479" s="5"/>
    </row>
    <row r="480" ht="12.75" customHeight="1">
      <c r="A480" s="92"/>
      <c r="B480" s="93"/>
      <c r="C480" s="93"/>
      <c r="D480" s="93"/>
      <c r="E480" s="93"/>
      <c r="F480" s="94"/>
      <c r="G480" s="94"/>
      <c r="H480" s="94"/>
      <c r="I480" s="95"/>
      <c r="K480" s="96"/>
      <c r="L480" s="13"/>
      <c r="M480" s="5"/>
      <c r="N480" s="8"/>
      <c r="O480" s="8"/>
      <c r="P480" s="9"/>
      <c r="Q480" s="8"/>
      <c r="R480" s="8"/>
      <c r="S480" s="8"/>
      <c r="T480" s="9"/>
      <c r="U480" s="5"/>
      <c r="V480" s="5"/>
      <c r="W480" s="5"/>
      <c r="X480" s="5"/>
      <c r="Y480" s="5"/>
      <c r="Z480" s="5"/>
      <c r="AA480" s="5"/>
      <c r="AB480" s="5"/>
      <c r="AC480" s="5"/>
      <c r="AD480" s="5"/>
    </row>
    <row r="481" ht="12.75" customHeight="1">
      <c r="A481" s="92"/>
      <c r="B481" s="93"/>
      <c r="C481" s="93"/>
      <c r="D481" s="93"/>
      <c r="E481" s="93"/>
      <c r="F481" s="94"/>
      <c r="G481" s="94"/>
      <c r="H481" s="94"/>
      <c r="I481" s="95"/>
      <c r="K481" s="96"/>
      <c r="L481" s="13"/>
      <c r="M481" s="5"/>
      <c r="N481" s="8"/>
      <c r="O481" s="8"/>
      <c r="P481" s="9"/>
      <c r="Q481" s="8"/>
      <c r="R481" s="8"/>
      <c r="S481" s="8"/>
      <c r="T481" s="9"/>
      <c r="U481" s="5"/>
      <c r="V481" s="5"/>
      <c r="W481" s="5"/>
      <c r="X481" s="5"/>
      <c r="Y481" s="5"/>
      <c r="Z481" s="5"/>
      <c r="AA481" s="5"/>
      <c r="AB481" s="5"/>
      <c r="AC481" s="5"/>
      <c r="AD481" s="5"/>
    </row>
    <row r="482" ht="12.75" customHeight="1">
      <c r="A482" s="92"/>
      <c r="B482" s="93"/>
      <c r="C482" s="93"/>
      <c r="D482" s="93"/>
      <c r="E482" s="93"/>
      <c r="F482" s="94"/>
      <c r="G482" s="94"/>
      <c r="H482" s="94"/>
      <c r="I482" s="95"/>
      <c r="K482" s="96"/>
      <c r="L482" s="13"/>
      <c r="M482" s="5"/>
      <c r="N482" s="8"/>
      <c r="O482" s="8"/>
      <c r="P482" s="9"/>
      <c r="Q482" s="8"/>
      <c r="R482" s="8"/>
      <c r="S482" s="8"/>
      <c r="T482" s="9"/>
      <c r="U482" s="5"/>
      <c r="V482" s="5"/>
      <c r="W482" s="5"/>
      <c r="X482" s="5"/>
      <c r="Y482" s="5"/>
      <c r="Z482" s="5"/>
      <c r="AA482" s="5"/>
      <c r="AB482" s="5"/>
      <c r="AC482" s="5"/>
      <c r="AD482" s="5"/>
    </row>
    <row r="483" ht="12.75" customHeight="1">
      <c r="A483" s="92"/>
      <c r="B483" s="93"/>
      <c r="C483" s="93"/>
      <c r="D483" s="93"/>
      <c r="E483" s="93"/>
      <c r="F483" s="94"/>
      <c r="G483" s="94"/>
      <c r="H483" s="94"/>
      <c r="I483" s="95"/>
      <c r="K483" s="96"/>
      <c r="L483" s="13"/>
      <c r="M483" s="5"/>
      <c r="N483" s="8"/>
      <c r="O483" s="8"/>
      <c r="P483" s="9"/>
      <c r="Q483" s="8"/>
      <c r="R483" s="8"/>
      <c r="S483" s="8"/>
      <c r="T483" s="9"/>
      <c r="U483" s="5"/>
      <c r="V483" s="5"/>
      <c r="W483" s="5"/>
      <c r="X483" s="5"/>
      <c r="Y483" s="5"/>
      <c r="Z483" s="5"/>
      <c r="AA483" s="5"/>
      <c r="AB483" s="5"/>
      <c r="AC483" s="5"/>
      <c r="AD483" s="5"/>
    </row>
    <row r="484" ht="12.75" customHeight="1">
      <c r="A484" s="92"/>
      <c r="B484" s="93"/>
      <c r="C484" s="93"/>
      <c r="D484" s="93"/>
      <c r="E484" s="93"/>
      <c r="F484" s="94"/>
      <c r="G484" s="94"/>
      <c r="H484" s="94"/>
      <c r="I484" s="95"/>
      <c r="K484" s="96"/>
      <c r="L484" s="13"/>
      <c r="M484" s="5"/>
      <c r="N484" s="8"/>
      <c r="O484" s="8"/>
      <c r="P484" s="9"/>
      <c r="Q484" s="8"/>
      <c r="R484" s="8"/>
      <c r="S484" s="8"/>
      <c r="T484" s="9"/>
      <c r="U484" s="5"/>
      <c r="V484" s="5"/>
      <c r="W484" s="5"/>
      <c r="X484" s="5"/>
      <c r="Y484" s="5"/>
      <c r="Z484" s="5"/>
      <c r="AA484" s="5"/>
      <c r="AB484" s="5"/>
      <c r="AC484" s="5"/>
      <c r="AD484" s="5"/>
    </row>
    <row r="485" ht="12.75" customHeight="1">
      <c r="A485" s="92"/>
      <c r="B485" s="93"/>
      <c r="C485" s="93"/>
      <c r="D485" s="93"/>
      <c r="E485" s="93"/>
      <c r="F485" s="94"/>
      <c r="G485" s="94"/>
      <c r="H485" s="94"/>
      <c r="I485" s="95"/>
      <c r="K485" s="96"/>
      <c r="L485" s="13"/>
      <c r="M485" s="5"/>
      <c r="N485" s="8"/>
      <c r="O485" s="8"/>
      <c r="P485" s="9"/>
      <c r="Q485" s="8"/>
      <c r="R485" s="8"/>
      <c r="S485" s="8"/>
      <c r="T485" s="9"/>
      <c r="U485" s="5"/>
      <c r="V485" s="5"/>
      <c r="W485" s="5"/>
      <c r="X485" s="5"/>
      <c r="Y485" s="5"/>
      <c r="Z485" s="5"/>
      <c r="AA485" s="5"/>
      <c r="AB485" s="5"/>
      <c r="AC485" s="5"/>
      <c r="AD485" s="5"/>
    </row>
    <row r="486" ht="12.75" customHeight="1">
      <c r="A486" s="92"/>
      <c r="B486" s="93"/>
      <c r="C486" s="93"/>
      <c r="D486" s="93"/>
      <c r="E486" s="93"/>
      <c r="F486" s="94"/>
      <c r="G486" s="94"/>
      <c r="H486" s="94"/>
      <c r="I486" s="95"/>
      <c r="K486" s="96"/>
      <c r="L486" s="13"/>
      <c r="M486" s="5"/>
      <c r="N486" s="8"/>
      <c r="O486" s="8"/>
      <c r="P486" s="9"/>
      <c r="Q486" s="8"/>
      <c r="R486" s="8"/>
      <c r="S486" s="8"/>
      <c r="T486" s="9"/>
      <c r="U486" s="5"/>
      <c r="V486" s="5"/>
      <c r="W486" s="5"/>
      <c r="X486" s="5"/>
      <c r="Y486" s="5"/>
      <c r="Z486" s="5"/>
      <c r="AA486" s="5"/>
      <c r="AB486" s="5"/>
      <c r="AC486" s="5"/>
      <c r="AD486" s="5"/>
    </row>
    <row r="487" ht="12.75" customHeight="1">
      <c r="A487" s="92"/>
      <c r="B487" s="93"/>
      <c r="C487" s="93"/>
      <c r="D487" s="93"/>
      <c r="E487" s="93"/>
      <c r="F487" s="94"/>
      <c r="G487" s="94"/>
      <c r="H487" s="94"/>
      <c r="I487" s="95"/>
      <c r="K487" s="96"/>
      <c r="L487" s="13"/>
      <c r="M487" s="5"/>
      <c r="N487" s="8"/>
      <c r="O487" s="8"/>
      <c r="P487" s="9"/>
      <c r="Q487" s="8"/>
      <c r="R487" s="8"/>
      <c r="S487" s="8"/>
      <c r="T487" s="9"/>
      <c r="U487" s="5"/>
      <c r="V487" s="5"/>
      <c r="W487" s="5"/>
      <c r="X487" s="5"/>
      <c r="Y487" s="5"/>
      <c r="Z487" s="5"/>
      <c r="AA487" s="5"/>
      <c r="AB487" s="5"/>
      <c r="AC487" s="5"/>
      <c r="AD487" s="5"/>
    </row>
    <row r="488" ht="12.75" customHeight="1">
      <c r="A488" s="92"/>
      <c r="B488" s="93"/>
      <c r="C488" s="93"/>
      <c r="D488" s="93"/>
      <c r="E488" s="93"/>
      <c r="F488" s="94"/>
      <c r="G488" s="94"/>
      <c r="H488" s="94"/>
      <c r="I488" s="95"/>
      <c r="K488" s="96"/>
      <c r="L488" s="13"/>
      <c r="M488" s="5"/>
      <c r="N488" s="8"/>
      <c r="O488" s="8"/>
      <c r="P488" s="9"/>
      <c r="Q488" s="8"/>
      <c r="R488" s="8"/>
      <c r="S488" s="8"/>
      <c r="T488" s="9"/>
      <c r="U488" s="5"/>
      <c r="V488" s="5"/>
      <c r="W488" s="5"/>
      <c r="X488" s="5"/>
      <c r="Y488" s="5"/>
      <c r="Z488" s="5"/>
      <c r="AA488" s="5"/>
      <c r="AB488" s="5"/>
      <c r="AC488" s="5"/>
      <c r="AD488" s="5"/>
    </row>
    <row r="489" ht="12.75" customHeight="1">
      <c r="A489" s="92"/>
      <c r="B489" s="93"/>
      <c r="C489" s="93"/>
      <c r="D489" s="93"/>
      <c r="E489" s="93"/>
      <c r="F489" s="94"/>
      <c r="G489" s="94"/>
      <c r="H489" s="94"/>
      <c r="I489" s="95"/>
      <c r="K489" s="96"/>
      <c r="L489" s="13"/>
      <c r="M489" s="5"/>
      <c r="N489" s="8"/>
      <c r="O489" s="8"/>
      <c r="P489" s="9"/>
      <c r="Q489" s="8"/>
      <c r="R489" s="8"/>
      <c r="S489" s="8"/>
      <c r="T489" s="9"/>
      <c r="U489" s="5"/>
      <c r="V489" s="5"/>
      <c r="W489" s="5"/>
      <c r="X489" s="5"/>
      <c r="Y489" s="5"/>
      <c r="Z489" s="5"/>
      <c r="AA489" s="5"/>
      <c r="AB489" s="5"/>
      <c r="AC489" s="5"/>
      <c r="AD489" s="5"/>
    </row>
    <row r="490" ht="12.75" customHeight="1">
      <c r="A490" s="92"/>
      <c r="B490" s="93"/>
      <c r="C490" s="93"/>
      <c r="D490" s="93"/>
      <c r="E490" s="93"/>
      <c r="F490" s="94"/>
      <c r="G490" s="94"/>
      <c r="H490" s="94"/>
      <c r="I490" s="95"/>
      <c r="K490" s="96"/>
      <c r="L490" s="13"/>
      <c r="M490" s="5"/>
      <c r="N490" s="8"/>
      <c r="O490" s="8"/>
      <c r="P490" s="9"/>
      <c r="Q490" s="8"/>
      <c r="R490" s="8"/>
      <c r="S490" s="8"/>
      <c r="T490" s="9"/>
      <c r="U490" s="5"/>
      <c r="V490" s="5"/>
      <c r="W490" s="5"/>
      <c r="X490" s="5"/>
      <c r="Y490" s="5"/>
      <c r="Z490" s="5"/>
      <c r="AA490" s="5"/>
      <c r="AB490" s="5"/>
      <c r="AC490" s="5"/>
      <c r="AD490" s="5"/>
    </row>
    <row r="491" ht="12.75" customHeight="1">
      <c r="A491" s="92"/>
      <c r="B491" s="93"/>
      <c r="C491" s="93"/>
      <c r="D491" s="93"/>
      <c r="E491" s="93"/>
      <c r="F491" s="94"/>
      <c r="G491" s="94"/>
      <c r="H491" s="94"/>
      <c r="I491" s="95"/>
      <c r="K491" s="96"/>
      <c r="L491" s="13"/>
      <c r="M491" s="5"/>
      <c r="N491" s="8"/>
      <c r="O491" s="8"/>
      <c r="P491" s="9"/>
      <c r="Q491" s="8"/>
      <c r="R491" s="8"/>
      <c r="S491" s="8"/>
      <c r="T491" s="9"/>
      <c r="U491" s="5"/>
      <c r="V491" s="5"/>
      <c r="W491" s="5"/>
      <c r="X491" s="5"/>
      <c r="Y491" s="5"/>
      <c r="Z491" s="5"/>
      <c r="AA491" s="5"/>
      <c r="AB491" s="5"/>
      <c r="AC491" s="5"/>
      <c r="AD491" s="5"/>
    </row>
    <row r="492" ht="12.75" customHeight="1">
      <c r="A492" s="92"/>
      <c r="B492" s="93"/>
      <c r="C492" s="93"/>
      <c r="D492" s="93"/>
      <c r="E492" s="93"/>
      <c r="F492" s="94"/>
      <c r="G492" s="94"/>
      <c r="H492" s="94"/>
      <c r="I492" s="95"/>
      <c r="K492" s="96"/>
      <c r="L492" s="13"/>
      <c r="M492" s="5"/>
      <c r="N492" s="8"/>
      <c r="O492" s="8"/>
      <c r="P492" s="9"/>
      <c r="Q492" s="8"/>
      <c r="R492" s="8"/>
      <c r="S492" s="8"/>
      <c r="T492" s="9"/>
      <c r="U492" s="5"/>
      <c r="V492" s="5"/>
      <c r="W492" s="5"/>
      <c r="X492" s="5"/>
      <c r="Y492" s="5"/>
      <c r="Z492" s="5"/>
      <c r="AA492" s="5"/>
      <c r="AB492" s="5"/>
      <c r="AC492" s="5"/>
      <c r="AD492" s="5"/>
    </row>
    <row r="493" ht="12.75" customHeight="1">
      <c r="A493" s="92"/>
      <c r="B493" s="93"/>
      <c r="C493" s="93"/>
      <c r="D493" s="93"/>
      <c r="E493" s="93"/>
      <c r="F493" s="94"/>
      <c r="G493" s="94"/>
      <c r="H493" s="94"/>
      <c r="I493" s="95"/>
      <c r="K493" s="96"/>
      <c r="L493" s="13"/>
      <c r="M493" s="5"/>
      <c r="N493" s="8"/>
      <c r="O493" s="8"/>
      <c r="P493" s="9"/>
      <c r="Q493" s="8"/>
      <c r="R493" s="8"/>
      <c r="S493" s="8"/>
      <c r="T493" s="9"/>
      <c r="U493" s="5"/>
      <c r="V493" s="5"/>
      <c r="W493" s="5"/>
      <c r="X493" s="5"/>
      <c r="Y493" s="5"/>
      <c r="Z493" s="5"/>
      <c r="AA493" s="5"/>
      <c r="AB493" s="5"/>
      <c r="AC493" s="5"/>
      <c r="AD493" s="5"/>
    </row>
    <row r="494" ht="12.75" customHeight="1">
      <c r="A494" s="92"/>
      <c r="B494" s="93"/>
      <c r="C494" s="93"/>
      <c r="D494" s="93"/>
      <c r="E494" s="93"/>
      <c r="F494" s="94"/>
      <c r="G494" s="94"/>
      <c r="H494" s="94"/>
      <c r="I494" s="95"/>
      <c r="K494" s="96"/>
      <c r="L494" s="13"/>
      <c r="M494" s="5"/>
      <c r="N494" s="8"/>
      <c r="O494" s="8"/>
      <c r="P494" s="9"/>
      <c r="Q494" s="8"/>
      <c r="R494" s="8"/>
      <c r="S494" s="8"/>
      <c r="T494" s="9"/>
      <c r="U494" s="5"/>
      <c r="V494" s="5"/>
      <c r="W494" s="5"/>
      <c r="X494" s="5"/>
      <c r="Y494" s="5"/>
      <c r="Z494" s="5"/>
      <c r="AA494" s="5"/>
      <c r="AB494" s="5"/>
      <c r="AC494" s="5"/>
      <c r="AD494" s="5"/>
    </row>
    <row r="495" ht="12.75" customHeight="1">
      <c r="A495" s="92"/>
      <c r="B495" s="93"/>
      <c r="C495" s="93"/>
      <c r="D495" s="93"/>
      <c r="E495" s="93"/>
      <c r="F495" s="94"/>
      <c r="G495" s="94"/>
      <c r="H495" s="94"/>
      <c r="I495" s="95"/>
      <c r="K495" s="96"/>
      <c r="L495" s="13"/>
      <c r="M495" s="5"/>
      <c r="N495" s="8"/>
      <c r="O495" s="8"/>
      <c r="P495" s="9"/>
      <c r="Q495" s="8"/>
      <c r="R495" s="8"/>
      <c r="S495" s="8"/>
      <c r="T495" s="9"/>
      <c r="U495" s="5"/>
      <c r="V495" s="5"/>
      <c r="W495" s="5"/>
      <c r="X495" s="5"/>
      <c r="Y495" s="5"/>
      <c r="Z495" s="5"/>
      <c r="AA495" s="5"/>
      <c r="AB495" s="5"/>
      <c r="AC495" s="5"/>
      <c r="AD495" s="5"/>
    </row>
    <row r="496" ht="12.75" customHeight="1">
      <c r="A496" s="92"/>
      <c r="B496" s="93"/>
      <c r="C496" s="93"/>
      <c r="D496" s="93"/>
      <c r="E496" s="93"/>
      <c r="F496" s="94"/>
      <c r="G496" s="94"/>
      <c r="H496" s="94"/>
      <c r="I496" s="95"/>
      <c r="K496" s="96"/>
      <c r="L496" s="13"/>
      <c r="M496" s="5"/>
      <c r="N496" s="8"/>
      <c r="O496" s="8"/>
      <c r="P496" s="9"/>
      <c r="Q496" s="8"/>
      <c r="R496" s="8"/>
      <c r="S496" s="8"/>
      <c r="T496" s="9"/>
      <c r="U496" s="5"/>
      <c r="V496" s="5"/>
      <c r="W496" s="5"/>
      <c r="X496" s="5"/>
      <c r="Y496" s="5"/>
      <c r="Z496" s="5"/>
      <c r="AA496" s="5"/>
      <c r="AB496" s="5"/>
      <c r="AC496" s="5"/>
      <c r="AD496" s="5"/>
    </row>
    <row r="497" ht="12.75" customHeight="1">
      <c r="A497" s="92"/>
      <c r="B497" s="93"/>
      <c r="C497" s="93"/>
      <c r="D497" s="93"/>
      <c r="E497" s="93"/>
      <c r="F497" s="94"/>
      <c r="G497" s="94"/>
      <c r="H497" s="94"/>
      <c r="I497" s="95"/>
      <c r="K497" s="96"/>
      <c r="L497" s="13"/>
      <c r="M497" s="5"/>
      <c r="N497" s="8"/>
      <c r="O497" s="8"/>
      <c r="P497" s="9"/>
      <c r="Q497" s="8"/>
      <c r="R497" s="8"/>
      <c r="S497" s="8"/>
      <c r="T497" s="9"/>
      <c r="U497" s="5"/>
      <c r="V497" s="5"/>
      <c r="W497" s="5"/>
      <c r="X497" s="5"/>
      <c r="Y497" s="5"/>
      <c r="Z497" s="5"/>
      <c r="AA497" s="5"/>
      <c r="AB497" s="5"/>
      <c r="AC497" s="5"/>
      <c r="AD497" s="5"/>
    </row>
    <row r="498" ht="12.75" customHeight="1">
      <c r="A498" s="92"/>
      <c r="B498" s="93"/>
      <c r="C498" s="93"/>
      <c r="D498" s="93"/>
      <c r="E498" s="93"/>
      <c r="F498" s="94"/>
      <c r="G498" s="94"/>
      <c r="H498" s="94"/>
      <c r="I498" s="95"/>
      <c r="K498" s="96"/>
      <c r="L498" s="13"/>
      <c r="M498" s="5"/>
      <c r="N498" s="8"/>
      <c r="O498" s="8"/>
      <c r="P498" s="9"/>
      <c r="Q498" s="8"/>
      <c r="R498" s="8"/>
      <c r="S498" s="8"/>
      <c r="T498" s="9"/>
      <c r="U498" s="5"/>
      <c r="V498" s="5"/>
      <c r="W498" s="5"/>
      <c r="X498" s="5"/>
      <c r="Y498" s="5"/>
      <c r="Z498" s="5"/>
      <c r="AA498" s="5"/>
      <c r="AB498" s="5"/>
      <c r="AC498" s="5"/>
      <c r="AD498" s="5"/>
    </row>
    <row r="499" ht="12.75" customHeight="1">
      <c r="A499" s="92"/>
      <c r="B499" s="93"/>
      <c r="C499" s="93"/>
      <c r="D499" s="93"/>
      <c r="E499" s="93"/>
      <c r="F499" s="94"/>
      <c r="G499" s="94"/>
      <c r="H499" s="94"/>
      <c r="I499" s="95"/>
      <c r="K499" s="96"/>
      <c r="L499" s="13"/>
      <c r="M499" s="5"/>
      <c r="N499" s="8"/>
      <c r="O499" s="8"/>
      <c r="P499" s="9"/>
      <c r="Q499" s="8"/>
      <c r="R499" s="8"/>
      <c r="S499" s="8"/>
      <c r="T499" s="9"/>
      <c r="U499" s="5"/>
      <c r="V499" s="5"/>
      <c r="W499" s="5"/>
      <c r="X499" s="5"/>
      <c r="Y499" s="5"/>
      <c r="Z499" s="5"/>
      <c r="AA499" s="5"/>
      <c r="AB499" s="5"/>
      <c r="AC499" s="5"/>
      <c r="AD499" s="5"/>
    </row>
    <row r="500" ht="12.75" customHeight="1">
      <c r="A500" s="92"/>
      <c r="B500" s="93"/>
      <c r="C500" s="93"/>
      <c r="D500" s="93"/>
      <c r="E500" s="93"/>
      <c r="F500" s="94"/>
      <c r="G500" s="94"/>
      <c r="H500" s="94"/>
      <c r="I500" s="95"/>
      <c r="K500" s="96"/>
      <c r="L500" s="13"/>
      <c r="M500" s="5"/>
      <c r="N500" s="8"/>
      <c r="O500" s="8"/>
      <c r="P500" s="9"/>
      <c r="Q500" s="8"/>
      <c r="R500" s="8"/>
      <c r="S500" s="8"/>
      <c r="T500" s="9"/>
      <c r="U500" s="5"/>
      <c r="V500" s="5"/>
      <c r="W500" s="5"/>
      <c r="X500" s="5"/>
      <c r="Y500" s="5"/>
      <c r="Z500" s="5"/>
      <c r="AA500" s="5"/>
      <c r="AB500" s="5"/>
      <c r="AC500" s="5"/>
      <c r="AD500" s="5"/>
    </row>
    <row r="501" ht="12.75" customHeight="1">
      <c r="A501" s="92"/>
      <c r="B501" s="93"/>
      <c r="C501" s="93"/>
      <c r="D501" s="93"/>
      <c r="E501" s="93"/>
      <c r="F501" s="94"/>
      <c r="G501" s="94"/>
      <c r="H501" s="94"/>
      <c r="I501" s="95"/>
      <c r="K501" s="96"/>
      <c r="L501" s="13"/>
      <c r="M501" s="5"/>
      <c r="N501" s="8"/>
      <c r="O501" s="8"/>
      <c r="P501" s="9"/>
      <c r="Q501" s="8"/>
      <c r="R501" s="8"/>
      <c r="S501" s="8"/>
      <c r="T501" s="9"/>
      <c r="U501" s="5"/>
      <c r="V501" s="5"/>
      <c r="W501" s="5"/>
      <c r="X501" s="5"/>
      <c r="Y501" s="5"/>
      <c r="Z501" s="5"/>
      <c r="AA501" s="5"/>
      <c r="AB501" s="5"/>
      <c r="AC501" s="5"/>
      <c r="AD501" s="5"/>
    </row>
    <row r="502" ht="12.75" customHeight="1">
      <c r="A502" s="92"/>
      <c r="B502" s="93"/>
      <c r="C502" s="93"/>
      <c r="D502" s="93"/>
      <c r="E502" s="93"/>
      <c r="F502" s="94"/>
      <c r="G502" s="94"/>
      <c r="H502" s="94"/>
      <c r="I502" s="95"/>
      <c r="K502" s="96"/>
      <c r="L502" s="13"/>
      <c r="M502" s="5"/>
      <c r="N502" s="8"/>
      <c r="O502" s="8"/>
      <c r="P502" s="9"/>
      <c r="Q502" s="8"/>
      <c r="R502" s="8"/>
      <c r="S502" s="8"/>
      <c r="T502" s="9"/>
      <c r="U502" s="5"/>
      <c r="V502" s="5"/>
      <c r="W502" s="5"/>
      <c r="X502" s="5"/>
      <c r="Y502" s="5"/>
      <c r="Z502" s="5"/>
      <c r="AA502" s="5"/>
      <c r="AB502" s="5"/>
      <c r="AC502" s="5"/>
      <c r="AD502" s="5"/>
    </row>
    <row r="503" ht="12.75" customHeight="1">
      <c r="A503" s="92"/>
      <c r="B503" s="93"/>
      <c r="C503" s="93"/>
      <c r="D503" s="93"/>
      <c r="E503" s="93"/>
      <c r="F503" s="94"/>
      <c r="G503" s="94"/>
      <c r="H503" s="94"/>
      <c r="I503" s="95"/>
      <c r="K503" s="96"/>
      <c r="L503" s="13"/>
      <c r="M503" s="5"/>
      <c r="N503" s="8"/>
      <c r="O503" s="8"/>
      <c r="P503" s="9"/>
      <c r="Q503" s="8"/>
      <c r="R503" s="8"/>
      <c r="S503" s="8"/>
      <c r="T503" s="9"/>
      <c r="U503" s="5"/>
      <c r="V503" s="5"/>
      <c r="W503" s="5"/>
      <c r="X503" s="5"/>
      <c r="Y503" s="5"/>
      <c r="Z503" s="5"/>
      <c r="AA503" s="5"/>
      <c r="AB503" s="5"/>
      <c r="AC503" s="5"/>
      <c r="AD503" s="5"/>
    </row>
    <row r="504" ht="12.75" customHeight="1">
      <c r="A504" s="92"/>
      <c r="B504" s="93"/>
      <c r="C504" s="93"/>
      <c r="D504" s="93"/>
      <c r="E504" s="93"/>
      <c r="F504" s="94"/>
      <c r="G504" s="94"/>
      <c r="H504" s="94"/>
      <c r="I504" s="95"/>
      <c r="K504" s="96"/>
      <c r="L504" s="13"/>
      <c r="M504" s="5"/>
      <c r="N504" s="8"/>
      <c r="O504" s="8"/>
      <c r="P504" s="9"/>
      <c r="Q504" s="8"/>
      <c r="R504" s="8"/>
      <c r="S504" s="8"/>
      <c r="T504" s="9"/>
      <c r="U504" s="5"/>
      <c r="V504" s="5"/>
      <c r="W504" s="5"/>
      <c r="X504" s="5"/>
      <c r="Y504" s="5"/>
      <c r="Z504" s="5"/>
      <c r="AA504" s="5"/>
      <c r="AB504" s="5"/>
      <c r="AC504" s="5"/>
      <c r="AD504" s="5"/>
    </row>
    <row r="505" ht="12.75" customHeight="1">
      <c r="A505" s="92"/>
      <c r="B505" s="93"/>
      <c r="C505" s="93"/>
      <c r="D505" s="93"/>
      <c r="E505" s="93"/>
      <c r="F505" s="94"/>
      <c r="G505" s="94"/>
      <c r="H505" s="94"/>
      <c r="I505" s="95"/>
      <c r="K505" s="96"/>
      <c r="L505" s="13"/>
      <c r="M505" s="5"/>
      <c r="N505" s="8"/>
      <c r="O505" s="8"/>
      <c r="P505" s="9"/>
      <c r="Q505" s="8"/>
      <c r="R505" s="8"/>
      <c r="S505" s="8"/>
      <c r="T505" s="9"/>
      <c r="U505" s="5"/>
      <c r="V505" s="5"/>
      <c r="W505" s="5"/>
      <c r="X505" s="5"/>
      <c r="Y505" s="5"/>
      <c r="Z505" s="5"/>
      <c r="AA505" s="5"/>
      <c r="AB505" s="5"/>
      <c r="AC505" s="5"/>
      <c r="AD505" s="5"/>
    </row>
    <row r="506" ht="12.75" customHeight="1">
      <c r="A506" s="92"/>
      <c r="B506" s="93"/>
      <c r="C506" s="93"/>
      <c r="D506" s="93"/>
      <c r="E506" s="93"/>
      <c r="F506" s="94"/>
      <c r="G506" s="94"/>
      <c r="H506" s="94"/>
      <c r="I506" s="95"/>
      <c r="K506" s="96"/>
      <c r="L506" s="13"/>
      <c r="M506" s="5"/>
      <c r="N506" s="8"/>
      <c r="O506" s="8"/>
      <c r="P506" s="9"/>
      <c r="Q506" s="8"/>
      <c r="R506" s="8"/>
      <c r="S506" s="8"/>
      <c r="T506" s="9"/>
      <c r="U506" s="5"/>
      <c r="V506" s="5"/>
      <c r="W506" s="5"/>
      <c r="X506" s="5"/>
      <c r="Y506" s="5"/>
      <c r="Z506" s="5"/>
      <c r="AA506" s="5"/>
      <c r="AB506" s="5"/>
      <c r="AC506" s="5"/>
      <c r="AD506" s="5"/>
    </row>
    <row r="507" ht="12.75" customHeight="1">
      <c r="A507" s="92"/>
      <c r="B507" s="93"/>
      <c r="C507" s="93"/>
      <c r="D507" s="93"/>
      <c r="E507" s="93"/>
      <c r="F507" s="94"/>
      <c r="G507" s="94"/>
      <c r="H507" s="94"/>
      <c r="I507" s="95"/>
      <c r="K507" s="96"/>
      <c r="L507" s="13"/>
      <c r="M507" s="5"/>
      <c r="N507" s="8"/>
      <c r="O507" s="8"/>
      <c r="P507" s="9"/>
      <c r="Q507" s="8"/>
      <c r="R507" s="8"/>
      <c r="S507" s="8"/>
      <c r="T507" s="9"/>
      <c r="U507" s="5"/>
      <c r="V507" s="5"/>
      <c r="W507" s="5"/>
      <c r="X507" s="5"/>
      <c r="Y507" s="5"/>
      <c r="Z507" s="5"/>
      <c r="AA507" s="5"/>
      <c r="AB507" s="5"/>
      <c r="AC507" s="5"/>
      <c r="AD507" s="5"/>
    </row>
    <row r="508" ht="12.75" customHeight="1">
      <c r="A508" s="92"/>
      <c r="B508" s="93"/>
      <c r="C508" s="93"/>
      <c r="D508" s="93"/>
      <c r="E508" s="93"/>
      <c r="F508" s="94"/>
      <c r="G508" s="94"/>
      <c r="H508" s="94"/>
      <c r="I508" s="95"/>
      <c r="K508" s="96"/>
      <c r="L508" s="13"/>
      <c r="M508" s="5"/>
      <c r="N508" s="8"/>
      <c r="O508" s="8"/>
      <c r="P508" s="9"/>
      <c r="Q508" s="8"/>
      <c r="R508" s="8"/>
      <c r="S508" s="8"/>
      <c r="T508" s="9"/>
      <c r="U508" s="5"/>
      <c r="V508" s="5"/>
      <c r="W508" s="5"/>
      <c r="X508" s="5"/>
      <c r="Y508" s="5"/>
      <c r="Z508" s="5"/>
      <c r="AA508" s="5"/>
      <c r="AB508" s="5"/>
      <c r="AC508" s="5"/>
      <c r="AD508" s="5"/>
    </row>
    <row r="509" ht="12.75" customHeight="1">
      <c r="A509" s="92"/>
      <c r="B509" s="93"/>
      <c r="C509" s="93"/>
      <c r="D509" s="93"/>
      <c r="E509" s="93"/>
      <c r="F509" s="94"/>
      <c r="G509" s="94"/>
      <c r="H509" s="94"/>
      <c r="I509" s="95"/>
      <c r="K509" s="96"/>
      <c r="L509" s="13"/>
      <c r="M509" s="5"/>
      <c r="N509" s="8"/>
      <c r="O509" s="8"/>
      <c r="P509" s="9"/>
      <c r="Q509" s="8"/>
      <c r="R509" s="8"/>
      <c r="S509" s="8"/>
      <c r="T509" s="9"/>
      <c r="U509" s="5"/>
      <c r="V509" s="5"/>
      <c r="W509" s="5"/>
      <c r="X509" s="5"/>
      <c r="Y509" s="5"/>
      <c r="Z509" s="5"/>
      <c r="AA509" s="5"/>
      <c r="AB509" s="5"/>
      <c r="AC509" s="5"/>
      <c r="AD509" s="5"/>
    </row>
    <row r="510" ht="12.75" customHeight="1">
      <c r="A510" s="92"/>
      <c r="B510" s="93"/>
      <c r="C510" s="93"/>
      <c r="D510" s="93"/>
      <c r="E510" s="93"/>
      <c r="F510" s="94"/>
      <c r="G510" s="94"/>
      <c r="H510" s="94"/>
      <c r="I510" s="95"/>
      <c r="K510" s="96"/>
      <c r="L510" s="13"/>
      <c r="M510" s="5"/>
      <c r="N510" s="8"/>
      <c r="O510" s="8"/>
      <c r="P510" s="9"/>
      <c r="Q510" s="8"/>
      <c r="R510" s="8"/>
      <c r="S510" s="8"/>
      <c r="T510" s="9"/>
      <c r="U510" s="5"/>
      <c r="V510" s="5"/>
      <c r="W510" s="5"/>
      <c r="X510" s="5"/>
      <c r="Y510" s="5"/>
      <c r="Z510" s="5"/>
      <c r="AA510" s="5"/>
      <c r="AB510" s="5"/>
      <c r="AC510" s="5"/>
      <c r="AD510" s="5"/>
    </row>
    <row r="511" ht="12.75" customHeight="1">
      <c r="A511" s="92"/>
      <c r="B511" s="93"/>
      <c r="C511" s="93"/>
      <c r="D511" s="93"/>
      <c r="E511" s="93"/>
      <c r="F511" s="94"/>
      <c r="G511" s="94"/>
      <c r="H511" s="94"/>
      <c r="I511" s="95"/>
      <c r="K511" s="96"/>
      <c r="L511" s="13"/>
      <c r="M511" s="5"/>
      <c r="N511" s="8"/>
      <c r="O511" s="8"/>
      <c r="P511" s="9"/>
      <c r="Q511" s="8"/>
      <c r="R511" s="8"/>
      <c r="S511" s="8"/>
      <c r="T511" s="9"/>
      <c r="U511" s="5"/>
      <c r="V511" s="5"/>
      <c r="W511" s="5"/>
      <c r="X511" s="5"/>
      <c r="Y511" s="5"/>
      <c r="Z511" s="5"/>
      <c r="AA511" s="5"/>
      <c r="AB511" s="5"/>
      <c r="AC511" s="5"/>
      <c r="AD511" s="5"/>
    </row>
    <row r="512" ht="12.75" customHeight="1">
      <c r="A512" s="92"/>
      <c r="B512" s="93"/>
      <c r="C512" s="93"/>
      <c r="D512" s="93"/>
      <c r="E512" s="93"/>
      <c r="F512" s="94"/>
      <c r="G512" s="94"/>
      <c r="H512" s="94"/>
      <c r="I512" s="95"/>
      <c r="K512" s="96"/>
      <c r="L512" s="13"/>
      <c r="M512" s="5"/>
      <c r="N512" s="8"/>
      <c r="O512" s="8"/>
      <c r="P512" s="9"/>
      <c r="Q512" s="8"/>
      <c r="R512" s="8"/>
      <c r="S512" s="8"/>
      <c r="T512" s="9"/>
      <c r="U512" s="5"/>
      <c r="V512" s="5"/>
      <c r="W512" s="5"/>
      <c r="X512" s="5"/>
      <c r="Y512" s="5"/>
      <c r="Z512" s="5"/>
      <c r="AA512" s="5"/>
      <c r="AB512" s="5"/>
      <c r="AC512" s="5"/>
      <c r="AD512" s="5"/>
    </row>
    <row r="513" ht="12.75" customHeight="1">
      <c r="A513" s="92"/>
      <c r="B513" s="93"/>
      <c r="C513" s="93"/>
      <c r="D513" s="93"/>
      <c r="E513" s="93"/>
      <c r="F513" s="94"/>
      <c r="G513" s="94"/>
      <c r="H513" s="94"/>
      <c r="I513" s="95"/>
      <c r="K513" s="96"/>
      <c r="L513" s="13"/>
      <c r="M513" s="5"/>
      <c r="N513" s="8"/>
      <c r="O513" s="8"/>
      <c r="P513" s="9"/>
      <c r="Q513" s="8"/>
      <c r="R513" s="8"/>
      <c r="S513" s="8"/>
      <c r="T513" s="9"/>
      <c r="U513" s="5"/>
      <c r="V513" s="5"/>
      <c r="W513" s="5"/>
      <c r="X513" s="5"/>
      <c r="Y513" s="5"/>
      <c r="Z513" s="5"/>
      <c r="AA513" s="5"/>
      <c r="AB513" s="5"/>
      <c r="AC513" s="5"/>
      <c r="AD513" s="5"/>
    </row>
    <row r="514" ht="12.75" customHeight="1">
      <c r="A514" s="92"/>
      <c r="B514" s="93"/>
      <c r="C514" s="93"/>
      <c r="D514" s="93"/>
      <c r="E514" s="93"/>
      <c r="F514" s="94"/>
      <c r="G514" s="94"/>
      <c r="H514" s="94"/>
      <c r="I514" s="95"/>
      <c r="K514" s="96"/>
      <c r="L514" s="13"/>
      <c r="M514" s="5"/>
      <c r="N514" s="8"/>
      <c r="O514" s="8"/>
      <c r="P514" s="9"/>
      <c r="Q514" s="8"/>
      <c r="R514" s="8"/>
      <c r="S514" s="8"/>
      <c r="T514" s="9"/>
      <c r="U514" s="5"/>
      <c r="V514" s="5"/>
      <c r="W514" s="5"/>
      <c r="X514" s="5"/>
      <c r="Y514" s="5"/>
      <c r="Z514" s="5"/>
      <c r="AA514" s="5"/>
      <c r="AB514" s="5"/>
      <c r="AC514" s="5"/>
      <c r="AD514" s="5"/>
    </row>
    <row r="515" ht="12.75" customHeight="1">
      <c r="A515" s="92"/>
      <c r="B515" s="93"/>
      <c r="C515" s="93"/>
      <c r="D515" s="93"/>
      <c r="E515" s="93"/>
      <c r="F515" s="94"/>
      <c r="G515" s="94"/>
      <c r="H515" s="94"/>
      <c r="I515" s="95"/>
      <c r="K515" s="96"/>
      <c r="L515" s="13"/>
      <c r="M515" s="5"/>
      <c r="N515" s="8"/>
      <c r="O515" s="8"/>
      <c r="P515" s="9"/>
      <c r="Q515" s="8"/>
      <c r="R515" s="8"/>
      <c r="S515" s="8"/>
      <c r="T515" s="9"/>
      <c r="U515" s="5"/>
      <c r="V515" s="5"/>
      <c r="W515" s="5"/>
      <c r="X515" s="5"/>
      <c r="Y515" s="5"/>
      <c r="Z515" s="5"/>
      <c r="AA515" s="5"/>
      <c r="AB515" s="5"/>
      <c r="AC515" s="5"/>
      <c r="AD515" s="5"/>
    </row>
    <row r="516" ht="12.75" customHeight="1">
      <c r="A516" s="92"/>
      <c r="B516" s="93"/>
      <c r="C516" s="93"/>
      <c r="D516" s="93"/>
      <c r="E516" s="93"/>
      <c r="F516" s="94"/>
      <c r="G516" s="94"/>
      <c r="H516" s="94"/>
      <c r="I516" s="95"/>
      <c r="K516" s="96"/>
      <c r="L516" s="13"/>
      <c r="M516" s="5"/>
      <c r="N516" s="8"/>
      <c r="O516" s="8"/>
      <c r="P516" s="9"/>
      <c r="Q516" s="8"/>
      <c r="R516" s="8"/>
      <c r="S516" s="8"/>
      <c r="T516" s="9"/>
      <c r="U516" s="5"/>
      <c r="V516" s="5"/>
      <c r="W516" s="5"/>
      <c r="X516" s="5"/>
      <c r="Y516" s="5"/>
      <c r="Z516" s="5"/>
      <c r="AA516" s="5"/>
      <c r="AB516" s="5"/>
      <c r="AC516" s="5"/>
      <c r="AD516" s="5"/>
    </row>
    <row r="517" ht="12.75" customHeight="1">
      <c r="A517" s="92"/>
      <c r="B517" s="93"/>
      <c r="C517" s="93"/>
      <c r="D517" s="93"/>
      <c r="E517" s="93"/>
      <c r="F517" s="94"/>
      <c r="G517" s="94"/>
      <c r="H517" s="94"/>
      <c r="I517" s="95"/>
      <c r="K517" s="96"/>
      <c r="L517" s="13"/>
      <c r="M517" s="5"/>
      <c r="N517" s="8"/>
      <c r="O517" s="8"/>
      <c r="P517" s="9"/>
      <c r="Q517" s="8"/>
      <c r="R517" s="8"/>
      <c r="S517" s="8"/>
      <c r="T517" s="9"/>
      <c r="U517" s="5"/>
      <c r="V517" s="5"/>
      <c r="W517" s="5"/>
      <c r="X517" s="5"/>
      <c r="Y517" s="5"/>
      <c r="Z517" s="5"/>
      <c r="AA517" s="5"/>
      <c r="AB517" s="5"/>
      <c r="AC517" s="5"/>
      <c r="AD517" s="5"/>
    </row>
    <row r="518" ht="12.75" customHeight="1">
      <c r="A518" s="92"/>
      <c r="B518" s="93"/>
      <c r="C518" s="93"/>
      <c r="D518" s="93"/>
      <c r="E518" s="93"/>
      <c r="F518" s="94"/>
      <c r="G518" s="94"/>
      <c r="H518" s="94"/>
      <c r="I518" s="95"/>
      <c r="K518" s="96"/>
      <c r="L518" s="13"/>
      <c r="M518" s="5"/>
      <c r="N518" s="8"/>
      <c r="O518" s="8"/>
      <c r="P518" s="9"/>
      <c r="Q518" s="8"/>
      <c r="R518" s="8"/>
      <c r="S518" s="8"/>
      <c r="T518" s="9"/>
      <c r="U518" s="5"/>
      <c r="V518" s="5"/>
      <c r="W518" s="5"/>
      <c r="X518" s="5"/>
      <c r="Y518" s="5"/>
      <c r="Z518" s="5"/>
      <c r="AA518" s="5"/>
      <c r="AB518" s="5"/>
      <c r="AC518" s="5"/>
      <c r="AD518" s="5"/>
    </row>
    <row r="519" ht="12.75" customHeight="1">
      <c r="A519" s="92"/>
      <c r="B519" s="93"/>
      <c r="C519" s="93"/>
      <c r="D519" s="93"/>
      <c r="E519" s="93"/>
      <c r="F519" s="94"/>
      <c r="G519" s="94"/>
      <c r="H519" s="94"/>
      <c r="I519" s="95"/>
      <c r="K519" s="96"/>
      <c r="L519" s="13"/>
      <c r="M519" s="5"/>
      <c r="N519" s="8"/>
      <c r="O519" s="8"/>
      <c r="P519" s="9"/>
      <c r="Q519" s="8"/>
      <c r="R519" s="8"/>
      <c r="S519" s="8"/>
      <c r="T519" s="9"/>
      <c r="U519" s="5"/>
      <c r="V519" s="5"/>
      <c r="W519" s="5"/>
      <c r="X519" s="5"/>
      <c r="Y519" s="5"/>
      <c r="Z519" s="5"/>
      <c r="AA519" s="5"/>
      <c r="AB519" s="5"/>
      <c r="AC519" s="5"/>
      <c r="AD519" s="5"/>
    </row>
    <row r="520" ht="12.75" customHeight="1">
      <c r="A520" s="92"/>
      <c r="B520" s="93"/>
      <c r="C520" s="93"/>
      <c r="D520" s="93"/>
      <c r="E520" s="93"/>
      <c r="F520" s="94"/>
      <c r="G520" s="94"/>
      <c r="H520" s="94"/>
      <c r="I520" s="95"/>
      <c r="K520" s="96"/>
      <c r="L520" s="13"/>
      <c r="M520" s="5"/>
      <c r="N520" s="8"/>
      <c r="O520" s="8"/>
      <c r="P520" s="9"/>
      <c r="Q520" s="8"/>
      <c r="R520" s="8"/>
      <c r="S520" s="8"/>
      <c r="T520" s="9"/>
      <c r="U520" s="5"/>
      <c r="V520" s="5"/>
      <c r="W520" s="5"/>
      <c r="X520" s="5"/>
      <c r="Y520" s="5"/>
      <c r="Z520" s="5"/>
      <c r="AA520" s="5"/>
      <c r="AB520" s="5"/>
      <c r="AC520" s="5"/>
      <c r="AD520" s="5"/>
    </row>
    <row r="521" ht="12.75" customHeight="1">
      <c r="A521" s="92"/>
      <c r="B521" s="93"/>
      <c r="C521" s="93"/>
      <c r="D521" s="93"/>
      <c r="E521" s="93"/>
      <c r="F521" s="94"/>
      <c r="G521" s="94"/>
      <c r="H521" s="94"/>
      <c r="I521" s="95"/>
      <c r="K521" s="96"/>
      <c r="L521" s="13"/>
      <c r="M521" s="5"/>
      <c r="N521" s="8"/>
      <c r="O521" s="8"/>
      <c r="P521" s="9"/>
      <c r="Q521" s="8"/>
      <c r="R521" s="8"/>
      <c r="S521" s="8"/>
      <c r="T521" s="9"/>
      <c r="U521" s="5"/>
      <c r="V521" s="5"/>
      <c r="W521" s="5"/>
      <c r="X521" s="5"/>
      <c r="Y521" s="5"/>
      <c r="Z521" s="5"/>
      <c r="AA521" s="5"/>
      <c r="AB521" s="5"/>
      <c r="AC521" s="5"/>
      <c r="AD521" s="5"/>
    </row>
    <row r="522" ht="12.75" customHeight="1">
      <c r="A522" s="92"/>
      <c r="B522" s="93"/>
      <c r="C522" s="93"/>
      <c r="D522" s="93"/>
      <c r="E522" s="93"/>
      <c r="F522" s="94"/>
      <c r="G522" s="94"/>
      <c r="H522" s="94"/>
      <c r="I522" s="95"/>
      <c r="K522" s="96"/>
      <c r="L522" s="13"/>
      <c r="M522" s="5"/>
      <c r="N522" s="8"/>
      <c r="O522" s="8"/>
      <c r="P522" s="9"/>
      <c r="Q522" s="8"/>
      <c r="R522" s="8"/>
      <c r="S522" s="8"/>
      <c r="T522" s="9"/>
      <c r="U522" s="5"/>
      <c r="V522" s="5"/>
      <c r="W522" s="5"/>
      <c r="X522" s="5"/>
      <c r="Y522" s="5"/>
      <c r="Z522" s="5"/>
      <c r="AA522" s="5"/>
      <c r="AB522" s="5"/>
      <c r="AC522" s="5"/>
      <c r="AD522" s="5"/>
    </row>
    <row r="523" ht="12.75" customHeight="1">
      <c r="A523" s="92"/>
      <c r="B523" s="93"/>
      <c r="C523" s="93"/>
      <c r="D523" s="93"/>
      <c r="E523" s="93"/>
      <c r="F523" s="94"/>
      <c r="G523" s="94"/>
      <c r="H523" s="94"/>
      <c r="I523" s="95"/>
      <c r="K523" s="96"/>
      <c r="L523" s="13"/>
      <c r="M523" s="5"/>
      <c r="N523" s="8"/>
      <c r="O523" s="8"/>
      <c r="P523" s="9"/>
      <c r="Q523" s="8"/>
      <c r="R523" s="8"/>
      <c r="S523" s="8"/>
      <c r="T523" s="9"/>
      <c r="U523" s="5"/>
      <c r="V523" s="5"/>
      <c r="W523" s="5"/>
      <c r="X523" s="5"/>
      <c r="Y523" s="5"/>
      <c r="Z523" s="5"/>
      <c r="AA523" s="5"/>
      <c r="AB523" s="5"/>
      <c r="AC523" s="5"/>
      <c r="AD523" s="5"/>
    </row>
    <row r="524" ht="12.75" customHeight="1">
      <c r="A524" s="92"/>
      <c r="B524" s="93"/>
      <c r="C524" s="93"/>
      <c r="D524" s="93"/>
      <c r="E524" s="93"/>
      <c r="F524" s="94"/>
      <c r="G524" s="94"/>
      <c r="H524" s="94"/>
      <c r="I524" s="95"/>
      <c r="K524" s="96"/>
      <c r="L524" s="13"/>
      <c r="M524" s="5"/>
      <c r="N524" s="8"/>
      <c r="O524" s="8"/>
      <c r="P524" s="9"/>
      <c r="Q524" s="8"/>
      <c r="R524" s="8"/>
      <c r="S524" s="8"/>
      <c r="T524" s="9"/>
      <c r="U524" s="5"/>
      <c r="V524" s="5"/>
      <c r="W524" s="5"/>
      <c r="X524" s="5"/>
      <c r="Y524" s="5"/>
      <c r="Z524" s="5"/>
      <c r="AA524" s="5"/>
      <c r="AB524" s="5"/>
      <c r="AC524" s="5"/>
      <c r="AD524" s="5"/>
    </row>
    <row r="525" ht="12.75" customHeight="1">
      <c r="A525" s="92"/>
      <c r="B525" s="93"/>
      <c r="C525" s="93"/>
      <c r="D525" s="93"/>
      <c r="E525" s="93"/>
      <c r="F525" s="94"/>
      <c r="G525" s="94"/>
      <c r="H525" s="94"/>
      <c r="I525" s="95"/>
      <c r="K525" s="96"/>
      <c r="L525" s="13"/>
      <c r="M525" s="5"/>
      <c r="N525" s="8"/>
      <c r="O525" s="8"/>
      <c r="P525" s="9"/>
      <c r="Q525" s="8"/>
      <c r="R525" s="8"/>
      <c r="S525" s="8"/>
      <c r="T525" s="9"/>
      <c r="U525" s="5"/>
      <c r="V525" s="5"/>
      <c r="W525" s="5"/>
      <c r="X525" s="5"/>
      <c r="Y525" s="5"/>
      <c r="Z525" s="5"/>
      <c r="AA525" s="5"/>
      <c r="AB525" s="5"/>
      <c r="AC525" s="5"/>
      <c r="AD525" s="5"/>
    </row>
    <row r="526" ht="12.75" customHeight="1">
      <c r="A526" s="92"/>
      <c r="B526" s="93"/>
      <c r="C526" s="93"/>
      <c r="D526" s="93"/>
      <c r="E526" s="93"/>
      <c r="F526" s="94"/>
      <c r="G526" s="94"/>
      <c r="H526" s="94"/>
      <c r="I526" s="95"/>
      <c r="K526" s="96"/>
      <c r="L526" s="13"/>
      <c r="M526" s="5"/>
      <c r="N526" s="8"/>
      <c r="O526" s="8"/>
      <c r="P526" s="9"/>
      <c r="Q526" s="8"/>
      <c r="R526" s="8"/>
      <c r="S526" s="8"/>
      <c r="T526" s="9"/>
      <c r="U526" s="5"/>
      <c r="V526" s="5"/>
      <c r="W526" s="5"/>
      <c r="X526" s="5"/>
      <c r="Y526" s="5"/>
      <c r="Z526" s="5"/>
      <c r="AA526" s="5"/>
      <c r="AB526" s="5"/>
      <c r="AC526" s="5"/>
      <c r="AD526" s="5"/>
    </row>
    <row r="527" ht="12.75" customHeight="1">
      <c r="A527" s="92"/>
      <c r="B527" s="93"/>
      <c r="C527" s="93"/>
      <c r="D527" s="93"/>
      <c r="E527" s="93"/>
      <c r="F527" s="94"/>
      <c r="G527" s="94"/>
      <c r="H527" s="94"/>
      <c r="I527" s="95"/>
      <c r="K527" s="96"/>
      <c r="L527" s="13"/>
      <c r="M527" s="5"/>
      <c r="N527" s="8"/>
      <c r="O527" s="8"/>
      <c r="P527" s="9"/>
      <c r="Q527" s="8"/>
      <c r="R527" s="8"/>
      <c r="S527" s="8"/>
      <c r="T527" s="9"/>
      <c r="U527" s="5"/>
      <c r="V527" s="5"/>
      <c r="W527" s="5"/>
      <c r="X527" s="5"/>
      <c r="Y527" s="5"/>
      <c r="Z527" s="5"/>
      <c r="AA527" s="5"/>
      <c r="AB527" s="5"/>
      <c r="AC527" s="5"/>
      <c r="AD527" s="5"/>
    </row>
    <row r="528" ht="12.75" customHeight="1">
      <c r="A528" s="92"/>
      <c r="B528" s="93"/>
      <c r="C528" s="93"/>
      <c r="D528" s="93"/>
      <c r="E528" s="93"/>
      <c r="F528" s="94"/>
      <c r="G528" s="94"/>
      <c r="H528" s="94"/>
      <c r="I528" s="95"/>
      <c r="K528" s="96"/>
      <c r="L528" s="13"/>
      <c r="M528" s="5"/>
      <c r="N528" s="8"/>
      <c r="O528" s="8"/>
      <c r="P528" s="9"/>
      <c r="Q528" s="8"/>
      <c r="R528" s="8"/>
      <c r="S528" s="8"/>
      <c r="T528" s="9"/>
      <c r="U528" s="5"/>
      <c r="V528" s="5"/>
      <c r="W528" s="5"/>
      <c r="X528" s="5"/>
      <c r="Y528" s="5"/>
      <c r="Z528" s="5"/>
      <c r="AA528" s="5"/>
      <c r="AB528" s="5"/>
      <c r="AC528" s="5"/>
      <c r="AD528" s="5"/>
    </row>
    <row r="529" ht="12.75" customHeight="1">
      <c r="A529" s="92"/>
      <c r="B529" s="93"/>
      <c r="C529" s="93"/>
      <c r="D529" s="93"/>
      <c r="E529" s="93"/>
      <c r="F529" s="94"/>
      <c r="G529" s="94"/>
      <c r="H529" s="94"/>
      <c r="I529" s="95"/>
      <c r="K529" s="96"/>
      <c r="L529" s="13"/>
      <c r="M529" s="5"/>
      <c r="N529" s="8"/>
      <c r="O529" s="8"/>
      <c r="P529" s="9"/>
      <c r="Q529" s="8"/>
      <c r="R529" s="8"/>
      <c r="S529" s="8"/>
      <c r="T529" s="9"/>
      <c r="U529" s="5"/>
      <c r="V529" s="5"/>
      <c r="W529" s="5"/>
      <c r="X529" s="5"/>
      <c r="Y529" s="5"/>
      <c r="Z529" s="5"/>
      <c r="AA529" s="5"/>
      <c r="AB529" s="5"/>
      <c r="AC529" s="5"/>
      <c r="AD529" s="5"/>
    </row>
    <row r="530" ht="12.75" customHeight="1">
      <c r="A530" s="92"/>
      <c r="B530" s="93"/>
      <c r="C530" s="93"/>
      <c r="D530" s="93"/>
      <c r="E530" s="93"/>
      <c r="F530" s="94"/>
      <c r="G530" s="94"/>
      <c r="H530" s="94"/>
      <c r="I530" s="95"/>
      <c r="K530" s="96"/>
      <c r="L530" s="13"/>
      <c r="M530" s="5"/>
      <c r="N530" s="8"/>
      <c r="O530" s="8"/>
      <c r="P530" s="9"/>
      <c r="Q530" s="8"/>
      <c r="R530" s="8"/>
      <c r="S530" s="8"/>
      <c r="T530" s="9"/>
      <c r="U530" s="5"/>
      <c r="V530" s="5"/>
      <c r="W530" s="5"/>
      <c r="X530" s="5"/>
      <c r="Y530" s="5"/>
      <c r="Z530" s="5"/>
      <c r="AA530" s="5"/>
      <c r="AB530" s="5"/>
      <c r="AC530" s="5"/>
      <c r="AD530" s="5"/>
    </row>
    <row r="531" ht="12.75" customHeight="1">
      <c r="A531" s="92"/>
      <c r="B531" s="93"/>
      <c r="C531" s="93"/>
      <c r="D531" s="93"/>
      <c r="E531" s="93"/>
      <c r="F531" s="94"/>
      <c r="G531" s="94"/>
      <c r="H531" s="94"/>
      <c r="I531" s="95"/>
      <c r="K531" s="96"/>
      <c r="L531" s="13"/>
      <c r="M531" s="5"/>
      <c r="N531" s="8"/>
      <c r="O531" s="8"/>
      <c r="P531" s="9"/>
      <c r="Q531" s="8"/>
      <c r="R531" s="8"/>
      <c r="S531" s="8"/>
      <c r="T531" s="9"/>
      <c r="U531" s="5"/>
      <c r="V531" s="5"/>
      <c r="W531" s="5"/>
      <c r="X531" s="5"/>
      <c r="Y531" s="5"/>
      <c r="Z531" s="5"/>
      <c r="AA531" s="5"/>
      <c r="AB531" s="5"/>
      <c r="AC531" s="5"/>
      <c r="AD531" s="5"/>
    </row>
    <row r="532" ht="12.75" customHeight="1">
      <c r="A532" s="92"/>
      <c r="B532" s="93"/>
      <c r="C532" s="93"/>
      <c r="D532" s="93"/>
      <c r="E532" s="93"/>
      <c r="F532" s="94"/>
      <c r="G532" s="94"/>
      <c r="H532" s="94"/>
      <c r="I532" s="95"/>
      <c r="K532" s="96"/>
      <c r="L532" s="13"/>
      <c r="M532" s="5"/>
      <c r="N532" s="8"/>
      <c r="O532" s="8"/>
      <c r="P532" s="9"/>
      <c r="Q532" s="8"/>
      <c r="R532" s="8"/>
      <c r="S532" s="8"/>
      <c r="T532" s="9"/>
      <c r="U532" s="5"/>
      <c r="V532" s="5"/>
      <c r="W532" s="5"/>
      <c r="X532" s="5"/>
      <c r="Y532" s="5"/>
      <c r="Z532" s="5"/>
      <c r="AA532" s="5"/>
      <c r="AB532" s="5"/>
      <c r="AC532" s="5"/>
      <c r="AD532" s="5"/>
    </row>
    <row r="533" ht="12.75" customHeight="1">
      <c r="A533" s="92"/>
      <c r="B533" s="93"/>
      <c r="C533" s="93"/>
      <c r="D533" s="93"/>
      <c r="E533" s="93"/>
      <c r="F533" s="94"/>
      <c r="G533" s="94"/>
      <c r="H533" s="94"/>
      <c r="I533" s="95"/>
      <c r="K533" s="96"/>
      <c r="L533" s="13"/>
      <c r="M533" s="5"/>
      <c r="N533" s="8"/>
      <c r="O533" s="8"/>
      <c r="P533" s="9"/>
      <c r="Q533" s="8"/>
      <c r="R533" s="8"/>
      <c r="S533" s="8"/>
      <c r="T533" s="9"/>
      <c r="U533" s="5"/>
      <c r="V533" s="5"/>
      <c r="W533" s="5"/>
      <c r="X533" s="5"/>
      <c r="Y533" s="5"/>
      <c r="Z533" s="5"/>
      <c r="AA533" s="5"/>
      <c r="AB533" s="5"/>
      <c r="AC533" s="5"/>
      <c r="AD533" s="5"/>
    </row>
    <row r="534" ht="12.75" customHeight="1">
      <c r="A534" s="92"/>
      <c r="B534" s="93"/>
      <c r="C534" s="93"/>
      <c r="D534" s="93"/>
      <c r="E534" s="93"/>
      <c r="F534" s="94"/>
      <c r="G534" s="94"/>
      <c r="H534" s="94"/>
      <c r="I534" s="95"/>
      <c r="K534" s="96"/>
      <c r="L534" s="13"/>
      <c r="M534" s="5"/>
      <c r="N534" s="8"/>
      <c r="O534" s="8"/>
      <c r="P534" s="9"/>
      <c r="Q534" s="8"/>
      <c r="R534" s="8"/>
      <c r="S534" s="8"/>
      <c r="T534" s="9"/>
      <c r="U534" s="5"/>
      <c r="V534" s="5"/>
      <c r="W534" s="5"/>
      <c r="X534" s="5"/>
      <c r="Y534" s="5"/>
      <c r="Z534" s="5"/>
      <c r="AA534" s="5"/>
      <c r="AB534" s="5"/>
      <c r="AC534" s="5"/>
      <c r="AD534" s="5"/>
    </row>
    <row r="535" ht="12.75" customHeight="1">
      <c r="A535" s="92"/>
      <c r="B535" s="93"/>
      <c r="C535" s="93"/>
      <c r="D535" s="93"/>
      <c r="E535" s="93"/>
      <c r="F535" s="94"/>
      <c r="G535" s="94"/>
      <c r="H535" s="94"/>
      <c r="I535" s="95"/>
      <c r="K535" s="96"/>
      <c r="L535" s="13"/>
      <c r="M535" s="5"/>
      <c r="N535" s="8"/>
      <c r="O535" s="8"/>
      <c r="P535" s="9"/>
      <c r="Q535" s="8"/>
      <c r="R535" s="8"/>
      <c r="S535" s="8"/>
      <c r="T535" s="9"/>
      <c r="U535" s="5"/>
      <c r="V535" s="5"/>
      <c r="W535" s="5"/>
      <c r="X535" s="5"/>
      <c r="Y535" s="5"/>
      <c r="Z535" s="5"/>
      <c r="AA535" s="5"/>
      <c r="AB535" s="5"/>
      <c r="AC535" s="5"/>
      <c r="AD535" s="5"/>
    </row>
    <row r="536" ht="12.75" customHeight="1">
      <c r="A536" s="92"/>
      <c r="B536" s="93"/>
      <c r="C536" s="93"/>
      <c r="D536" s="93"/>
      <c r="E536" s="93"/>
      <c r="F536" s="94"/>
      <c r="G536" s="94"/>
      <c r="H536" s="94"/>
      <c r="I536" s="95"/>
      <c r="K536" s="96"/>
      <c r="L536" s="13"/>
      <c r="M536" s="5"/>
      <c r="N536" s="8"/>
      <c r="O536" s="8"/>
      <c r="P536" s="9"/>
      <c r="Q536" s="8"/>
      <c r="R536" s="8"/>
      <c r="S536" s="8"/>
      <c r="T536" s="9"/>
      <c r="U536" s="5"/>
      <c r="V536" s="5"/>
      <c r="W536" s="5"/>
      <c r="X536" s="5"/>
      <c r="Y536" s="5"/>
      <c r="Z536" s="5"/>
      <c r="AA536" s="5"/>
      <c r="AB536" s="5"/>
      <c r="AC536" s="5"/>
      <c r="AD536" s="5"/>
    </row>
    <row r="537" ht="12.75" customHeight="1">
      <c r="A537" s="92"/>
      <c r="B537" s="93"/>
      <c r="C537" s="93"/>
      <c r="D537" s="93"/>
      <c r="E537" s="93"/>
      <c r="F537" s="94"/>
      <c r="G537" s="94"/>
      <c r="H537" s="94"/>
      <c r="I537" s="95"/>
      <c r="K537" s="96"/>
      <c r="L537" s="13"/>
      <c r="M537" s="5"/>
      <c r="N537" s="8"/>
      <c r="O537" s="8"/>
      <c r="P537" s="9"/>
      <c r="Q537" s="8"/>
      <c r="R537" s="8"/>
      <c r="S537" s="8"/>
      <c r="T537" s="9"/>
      <c r="U537" s="5"/>
      <c r="V537" s="5"/>
      <c r="W537" s="5"/>
      <c r="X537" s="5"/>
      <c r="Y537" s="5"/>
      <c r="Z537" s="5"/>
      <c r="AA537" s="5"/>
      <c r="AB537" s="5"/>
      <c r="AC537" s="5"/>
      <c r="AD537" s="5"/>
    </row>
    <row r="538" ht="12.75" customHeight="1">
      <c r="A538" s="92"/>
      <c r="B538" s="93"/>
      <c r="C538" s="93"/>
      <c r="D538" s="93"/>
      <c r="E538" s="93"/>
      <c r="F538" s="94"/>
      <c r="G538" s="94"/>
      <c r="H538" s="94"/>
      <c r="I538" s="95"/>
      <c r="K538" s="96"/>
      <c r="L538" s="13"/>
      <c r="M538" s="5"/>
      <c r="N538" s="8"/>
      <c r="O538" s="8"/>
      <c r="P538" s="9"/>
      <c r="Q538" s="8"/>
      <c r="R538" s="8"/>
      <c r="S538" s="8"/>
      <c r="T538" s="9"/>
      <c r="U538" s="5"/>
      <c r="V538" s="5"/>
      <c r="W538" s="5"/>
      <c r="X538" s="5"/>
      <c r="Y538" s="5"/>
      <c r="Z538" s="5"/>
      <c r="AA538" s="5"/>
      <c r="AB538" s="5"/>
      <c r="AC538" s="5"/>
      <c r="AD538" s="5"/>
    </row>
    <row r="539" ht="12.75" customHeight="1">
      <c r="A539" s="92"/>
      <c r="B539" s="93"/>
      <c r="C539" s="93"/>
      <c r="D539" s="93"/>
      <c r="E539" s="93"/>
      <c r="F539" s="94"/>
      <c r="G539" s="94"/>
      <c r="H539" s="94"/>
      <c r="I539" s="95"/>
      <c r="K539" s="96"/>
      <c r="L539" s="13"/>
      <c r="M539" s="5"/>
      <c r="N539" s="8"/>
      <c r="O539" s="8"/>
      <c r="P539" s="9"/>
      <c r="Q539" s="8"/>
      <c r="R539" s="8"/>
      <c r="S539" s="8"/>
      <c r="T539" s="9"/>
      <c r="U539" s="5"/>
      <c r="V539" s="5"/>
      <c r="W539" s="5"/>
      <c r="X539" s="5"/>
      <c r="Y539" s="5"/>
      <c r="Z539" s="5"/>
      <c r="AA539" s="5"/>
      <c r="AB539" s="5"/>
      <c r="AC539" s="5"/>
      <c r="AD539" s="5"/>
    </row>
    <row r="540" ht="12.75" customHeight="1">
      <c r="A540" s="92"/>
      <c r="B540" s="93"/>
      <c r="C540" s="93"/>
      <c r="D540" s="93"/>
      <c r="E540" s="93"/>
      <c r="F540" s="94"/>
      <c r="G540" s="94"/>
      <c r="H540" s="94"/>
      <c r="I540" s="95"/>
      <c r="K540" s="96"/>
      <c r="L540" s="13"/>
      <c r="M540" s="5"/>
      <c r="N540" s="8"/>
      <c r="O540" s="8"/>
      <c r="P540" s="9"/>
      <c r="Q540" s="8"/>
      <c r="R540" s="8"/>
      <c r="S540" s="8"/>
      <c r="T540" s="9"/>
      <c r="U540" s="5"/>
      <c r="V540" s="5"/>
      <c r="W540" s="5"/>
      <c r="X540" s="5"/>
      <c r="Y540" s="5"/>
      <c r="Z540" s="5"/>
      <c r="AA540" s="5"/>
      <c r="AB540" s="5"/>
      <c r="AC540" s="5"/>
      <c r="AD540" s="5"/>
    </row>
    <row r="541" ht="12.75" customHeight="1">
      <c r="A541" s="92"/>
      <c r="B541" s="93"/>
      <c r="C541" s="93"/>
      <c r="D541" s="93"/>
      <c r="E541" s="93"/>
      <c r="F541" s="94"/>
      <c r="G541" s="94"/>
      <c r="H541" s="94"/>
      <c r="I541" s="95"/>
      <c r="K541" s="96"/>
      <c r="L541" s="13"/>
      <c r="M541" s="5"/>
      <c r="N541" s="8"/>
      <c r="O541" s="8"/>
      <c r="P541" s="9"/>
      <c r="Q541" s="8"/>
      <c r="R541" s="8"/>
      <c r="S541" s="8"/>
      <c r="T541" s="9"/>
      <c r="U541" s="5"/>
      <c r="V541" s="5"/>
      <c r="W541" s="5"/>
      <c r="X541" s="5"/>
      <c r="Y541" s="5"/>
      <c r="Z541" s="5"/>
      <c r="AA541" s="5"/>
      <c r="AB541" s="5"/>
      <c r="AC541" s="5"/>
      <c r="AD541" s="5"/>
    </row>
    <row r="542" ht="12.75" customHeight="1">
      <c r="A542" s="92"/>
      <c r="B542" s="93"/>
      <c r="C542" s="93"/>
      <c r="D542" s="93"/>
      <c r="E542" s="93"/>
      <c r="F542" s="94"/>
      <c r="G542" s="94"/>
      <c r="H542" s="94"/>
      <c r="I542" s="95"/>
      <c r="K542" s="96"/>
      <c r="L542" s="13"/>
      <c r="M542" s="5"/>
      <c r="N542" s="8"/>
      <c r="O542" s="8"/>
      <c r="P542" s="9"/>
      <c r="Q542" s="8"/>
      <c r="R542" s="8"/>
      <c r="S542" s="8"/>
      <c r="T542" s="9"/>
      <c r="U542" s="5"/>
      <c r="V542" s="5"/>
      <c r="W542" s="5"/>
      <c r="X542" s="5"/>
      <c r="Y542" s="5"/>
      <c r="Z542" s="5"/>
      <c r="AA542" s="5"/>
      <c r="AB542" s="5"/>
      <c r="AC542" s="5"/>
      <c r="AD542" s="5"/>
    </row>
    <row r="543" ht="12.75" customHeight="1">
      <c r="A543" s="92"/>
      <c r="B543" s="93"/>
      <c r="C543" s="93"/>
      <c r="D543" s="93"/>
      <c r="E543" s="93"/>
      <c r="F543" s="94"/>
      <c r="G543" s="94"/>
      <c r="H543" s="94"/>
      <c r="I543" s="95"/>
      <c r="K543" s="96"/>
      <c r="L543" s="13"/>
      <c r="M543" s="5"/>
      <c r="N543" s="8"/>
      <c r="O543" s="8"/>
      <c r="P543" s="9"/>
      <c r="Q543" s="8"/>
      <c r="R543" s="8"/>
      <c r="S543" s="8"/>
      <c r="T543" s="9"/>
      <c r="U543" s="5"/>
      <c r="V543" s="5"/>
      <c r="W543" s="5"/>
      <c r="X543" s="5"/>
      <c r="Y543" s="5"/>
      <c r="Z543" s="5"/>
      <c r="AA543" s="5"/>
      <c r="AB543" s="5"/>
      <c r="AC543" s="5"/>
      <c r="AD543" s="5"/>
    </row>
    <row r="544" ht="12.75" customHeight="1">
      <c r="A544" s="92"/>
      <c r="B544" s="93"/>
      <c r="C544" s="93"/>
      <c r="D544" s="93"/>
      <c r="E544" s="93"/>
      <c r="F544" s="94"/>
      <c r="G544" s="94"/>
      <c r="H544" s="94"/>
      <c r="I544" s="95"/>
      <c r="K544" s="96"/>
      <c r="L544" s="13"/>
      <c r="M544" s="5"/>
      <c r="N544" s="8"/>
      <c r="O544" s="8"/>
      <c r="P544" s="9"/>
      <c r="Q544" s="8"/>
      <c r="R544" s="8"/>
      <c r="S544" s="8"/>
      <c r="T544" s="9"/>
      <c r="U544" s="5"/>
      <c r="V544" s="5"/>
      <c r="W544" s="5"/>
      <c r="X544" s="5"/>
      <c r="Y544" s="5"/>
      <c r="Z544" s="5"/>
      <c r="AA544" s="5"/>
      <c r="AB544" s="5"/>
      <c r="AC544" s="5"/>
      <c r="AD544" s="5"/>
    </row>
    <row r="545" ht="12.75" customHeight="1">
      <c r="A545" s="92"/>
      <c r="B545" s="93"/>
      <c r="C545" s="93"/>
      <c r="D545" s="93"/>
      <c r="E545" s="93"/>
      <c r="F545" s="94"/>
      <c r="G545" s="94"/>
      <c r="H545" s="94"/>
      <c r="I545" s="95"/>
      <c r="K545" s="96"/>
      <c r="L545" s="13"/>
      <c r="M545" s="5"/>
      <c r="N545" s="8"/>
      <c r="O545" s="8"/>
      <c r="P545" s="9"/>
      <c r="Q545" s="8"/>
      <c r="R545" s="8"/>
      <c r="S545" s="8"/>
      <c r="T545" s="9"/>
      <c r="U545" s="5"/>
      <c r="V545" s="5"/>
      <c r="W545" s="5"/>
      <c r="X545" s="5"/>
      <c r="Y545" s="5"/>
      <c r="Z545" s="5"/>
      <c r="AA545" s="5"/>
      <c r="AB545" s="5"/>
      <c r="AC545" s="5"/>
      <c r="AD545" s="5"/>
    </row>
    <row r="546" ht="12.75" customHeight="1">
      <c r="A546" s="92"/>
      <c r="B546" s="93"/>
      <c r="C546" s="93"/>
      <c r="D546" s="93"/>
      <c r="E546" s="93"/>
      <c r="F546" s="94"/>
      <c r="G546" s="94"/>
      <c r="H546" s="94"/>
      <c r="I546" s="95"/>
      <c r="K546" s="96"/>
      <c r="L546" s="13"/>
      <c r="M546" s="5"/>
      <c r="N546" s="8"/>
      <c r="O546" s="8"/>
      <c r="P546" s="9"/>
      <c r="Q546" s="8"/>
      <c r="R546" s="8"/>
      <c r="S546" s="8"/>
      <c r="T546" s="9"/>
      <c r="U546" s="5"/>
      <c r="V546" s="5"/>
      <c r="W546" s="5"/>
      <c r="X546" s="5"/>
      <c r="Y546" s="5"/>
      <c r="Z546" s="5"/>
      <c r="AA546" s="5"/>
      <c r="AB546" s="5"/>
      <c r="AC546" s="5"/>
      <c r="AD546" s="5"/>
    </row>
    <row r="547" ht="12.75" customHeight="1">
      <c r="A547" s="92"/>
      <c r="B547" s="93"/>
      <c r="C547" s="93"/>
      <c r="D547" s="93"/>
      <c r="E547" s="93"/>
      <c r="F547" s="94"/>
      <c r="G547" s="94"/>
      <c r="H547" s="94"/>
      <c r="I547" s="95"/>
      <c r="K547" s="96"/>
      <c r="L547" s="13"/>
      <c r="M547" s="5"/>
      <c r="N547" s="8"/>
      <c r="O547" s="8"/>
      <c r="P547" s="9"/>
      <c r="Q547" s="8"/>
      <c r="R547" s="8"/>
      <c r="S547" s="8"/>
      <c r="T547" s="9"/>
      <c r="U547" s="5"/>
      <c r="V547" s="5"/>
      <c r="W547" s="5"/>
      <c r="X547" s="5"/>
      <c r="Y547" s="5"/>
      <c r="Z547" s="5"/>
      <c r="AA547" s="5"/>
      <c r="AB547" s="5"/>
      <c r="AC547" s="5"/>
      <c r="AD547" s="5"/>
    </row>
    <row r="548" ht="12.75" customHeight="1">
      <c r="A548" s="92"/>
      <c r="B548" s="93"/>
      <c r="C548" s="93"/>
      <c r="D548" s="93"/>
      <c r="E548" s="93"/>
      <c r="F548" s="94"/>
      <c r="G548" s="94"/>
      <c r="H548" s="94"/>
      <c r="I548" s="95"/>
      <c r="K548" s="96"/>
      <c r="L548" s="13"/>
      <c r="M548" s="5"/>
      <c r="N548" s="8"/>
      <c r="O548" s="8"/>
      <c r="P548" s="9"/>
      <c r="Q548" s="8"/>
      <c r="R548" s="8"/>
      <c r="S548" s="8"/>
      <c r="T548" s="9"/>
      <c r="U548" s="5"/>
      <c r="V548" s="5"/>
      <c r="W548" s="5"/>
      <c r="X548" s="5"/>
      <c r="Y548" s="5"/>
      <c r="Z548" s="5"/>
      <c r="AA548" s="5"/>
      <c r="AB548" s="5"/>
      <c r="AC548" s="5"/>
      <c r="AD548" s="5"/>
    </row>
    <row r="549" ht="12.75" customHeight="1">
      <c r="A549" s="92"/>
      <c r="B549" s="93"/>
      <c r="C549" s="93"/>
      <c r="D549" s="93"/>
      <c r="E549" s="93"/>
      <c r="F549" s="94"/>
      <c r="G549" s="94"/>
      <c r="H549" s="94"/>
      <c r="I549" s="95"/>
      <c r="K549" s="96"/>
      <c r="L549" s="13"/>
      <c r="M549" s="5"/>
      <c r="N549" s="8"/>
      <c r="O549" s="8"/>
      <c r="P549" s="9"/>
      <c r="Q549" s="8"/>
      <c r="R549" s="8"/>
      <c r="S549" s="8"/>
      <c r="T549" s="9"/>
      <c r="U549" s="5"/>
      <c r="V549" s="5"/>
      <c r="W549" s="5"/>
      <c r="X549" s="5"/>
      <c r="Y549" s="5"/>
      <c r="Z549" s="5"/>
      <c r="AA549" s="5"/>
      <c r="AB549" s="5"/>
      <c r="AC549" s="5"/>
      <c r="AD549" s="5"/>
    </row>
    <row r="550" ht="12.75" customHeight="1">
      <c r="A550" s="92"/>
      <c r="B550" s="93"/>
      <c r="C550" s="93"/>
      <c r="D550" s="93"/>
      <c r="E550" s="93"/>
      <c r="F550" s="94"/>
      <c r="G550" s="94"/>
      <c r="H550" s="94"/>
      <c r="I550" s="95"/>
      <c r="K550" s="96"/>
      <c r="L550" s="13"/>
      <c r="M550" s="5"/>
      <c r="N550" s="8"/>
      <c r="O550" s="8"/>
      <c r="P550" s="9"/>
      <c r="Q550" s="8"/>
      <c r="R550" s="8"/>
      <c r="S550" s="8"/>
      <c r="T550" s="9"/>
      <c r="U550" s="5"/>
      <c r="V550" s="5"/>
      <c r="W550" s="5"/>
      <c r="X550" s="5"/>
      <c r="Y550" s="5"/>
      <c r="Z550" s="5"/>
      <c r="AA550" s="5"/>
      <c r="AB550" s="5"/>
      <c r="AC550" s="5"/>
      <c r="AD550" s="5"/>
    </row>
    <row r="551" ht="12.75" customHeight="1">
      <c r="A551" s="92"/>
      <c r="B551" s="93"/>
      <c r="C551" s="93"/>
      <c r="D551" s="93"/>
      <c r="E551" s="93"/>
      <c r="F551" s="94"/>
      <c r="G551" s="94"/>
      <c r="H551" s="94"/>
      <c r="I551" s="95"/>
      <c r="K551" s="96"/>
      <c r="L551" s="13"/>
      <c r="M551" s="5"/>
      <c r="N551" s="8"/>
      <c r="O551" s="8"/>
      <c r="P551" s="9"/>
      <c r="Q551" s="8"/>
      <c r="R551" s="8"/>
      <c r="S551" s="8"/>
      <c r="T551" s="9"/>
      <c r="U551" s="5"/>
      <c r="V551" s="5"/>
      <c r="W551" s="5"/>
      <c r="X551" s="5"/>
      <c r="Y551" s="5"/>
      <c r="Z551" s="5"/>
      <c r="AA551" s="5"/>
      <c r="AB551" s="5"/>
      <c r="AC551" s="5"/>
      <c r="AD551" s="5"/>
    </row>
    <row r="552" ht="12.75" customHeight="1">
      <c r="A552" s="92"/>
      <c r="B552" s="93"/>
      <c r="C552" s="93"/>
      <c r="D552" s="93"/>
      <c r="E552" s="93"/>
      <c r="F552" s="94"/>
      <c r="G552" s="94"/>
      <c r="H552" s="94"/>
      <c r="I552" s="95"/>
      <c r="K552" s="96"/>
      <c r="L552" s="13"/>
      <c r="M552" s="5"/>
      <c r="N552" s="8"/>
      <c r="O552" s="8"/>
      <c r="P552" s="9"/>
      <c r="Q552" s="8"/>
      <c r="R552" s="8"/>
      <c r="S552" s="8"/>
      <c r="T552" s="9"/>
      <c r="U552" s="5"/>
      <c r="V552" s="5"/>
      <c r="W552" s="5"/>
      <c r="X552" s="5"/>
      <c r="Y552" s="5"/>
      <c r="Z552" s="5"/>
      <c r="AA552" s="5"/>
      <c r="AB552" s="5"/>
      <c r="AC552" s="5"/>
      <c r="AD552" s="5"/>
    </row>
    <row r="553" ht="12.75" customHeight="1">
      <c r="A553" s="92"/>
      <c r="B553" s="93"/>
      <c r="C553" s="93"/>
      <c r="D553" s="93"/>
      <c r="E553" s="93"/>
      <c r="F553" s="94"/>
      <c r="G553" s="94"/>
      <c r="H553" s="94"/>
      <c r="I553" s="95"/>
      <c r="K553" s="96"/>
      <c r="L553" s="13"/>
      <c r="M553" s="5"/>
      <c r="N553" s="8"/>
      <c r="O553" s="8"/>
      <c r="P553" s="9"/>
      <c r="Q553" s="8"/>
      <c r="R553" s="8"/>
      <c r="S553" s="8"/>
      <c r="T553" s="9"/>
      <c r="U553" s="5"/>
      <c r="V553" s="5"/>
      <c r="W553" s="5"/>
      <c r="X553" s="5"/>
      <c r="Y553" s="5"/>
      <c r="Z553" s="5"/>
      <c r="AA553" s="5"/>
      <c r="AB553" s="5"/>
      <c r="AC553" s="5"/>
      <c r="AD553" s="5"/>
    </row>
    <row r="554" ht="12.75" customHeight="1">
      <c r="A554" s="92"/>
      <c r="B554" s="93"/>
      <c r="C554" s="93"/>
      <c r="D554" s="93"/>
      <c r="E554" s="93"/>
      <c r="F554" s="94"/>
      <c r="G554" s="94"/>
      <c r="H554" s="94"/>
      <c r="I554" s="95"/>
      <c r="K554" s="96"/>
      <c r="L554" s="13"/>
      <c r="M554" s="5"/>
      <c r="N554" s="8"/>
      <c r="O554" s="8"/>
      <c r="P554" s="9"/>
      <c r="Q554" s="8"/>
      <c r="R554" s="8"/>
      <c r="S554" s="8"/>
      <c r="T554" s="9"/>
      <c r="U554" s="5"/>
      <c r="V554" s="5"/>
      <c r="W554" s="5"/>
      <c r="X554" s="5"/>
      <c r="Y554" s="5"/>
      <c r="Z554" s="5"/>
      <c r="AA554" s="5"/>
      <c r="AB554" s="5"/>
      <c r="AC554" s="5"/>
      <c r="AD554" s="5"/>
    </row>
    <row r="555" ht="12.75" customHeight="1">
      <c r="A555" s="92"/>
      <c r="B555" s="93"/>
      <c r="C555" s="93"/>
      <c r="D555" s="93"/>
      <c r="E555" s="93"/>
      <c r="F555" s="94"/>
      <c r="G555" s="94"/>
      <c r="H555" s="94"/>
      <c r="I555" s="95"/>
      <c r="K555" s="96"/>
      <c r="L555" s="13"/>
      <c r="M555" s="5"/>
      <c r="N555" s="8"/>
      <c r="O555" s="8"/>
      <c r="P555" s="9"/>
      <c r="Q555" s="8"/>
      <c r="R555" s="8"/>
      <c r="S555" s="8"/>
      <c r="T555" s="9"/>
      <c r="U555" s="5"/>
      <c r="V555" s="5"/>
      <c r="W555" s="5"/>
      <c r="X555" s="5"/>
      <c r="Y555" s="5"/>
      <c r="Z555" s="5"/>
      <c r="AA555" s="5"/>
      <c r="AB555" s="5"/>
      <c r="AC555" s="5"/>
      <c r="AD555" s="5"/>
    </row>
    <row r="556" ht="12.75" customHeight="1">
      <c r="A556" s="92"/>
      <c r="B556" s="93"/>
      <c r="C556" s="93"/>
      <c r="D556" s="93"/>
      <c r="E556" s="93"/>
      <c r="F556" s="94"/>
      <c r="G556" s="94"/>
      <c r="H556" s="94"/>
      <c r="I556" s="95"/>
      <c r="K556" s="96"/>
      <c r="L556" s="13"/>
      <c r="M556" s="5"/>
      <c r="N556" s="8"/>
      <c r="O556" s="8"/>
      <c r="P556" s="9"/>
      <c r="Q556" s="8"/>
      <c r="R556" s="8"/>
      <c r="S556" s="8"/>
      <c r="T556" s="9"/>
      <c r="U556" s="5"/>
      <c r="V556" s="5"/>
      <c r="W556" s="5"/>
      <c r="X556" s="5"/>
      <c r="Y556" s="5"/>
      <c r="Z556" s="5"/>
      <c r="AA556" s="5"/>
      <c r="AB556" s="5"/>
      <c r="AC556" s="5"/>
      <c r="AD556" s="5"/>
    </row>
    <row r="557" ht="12.75" customHeight="1">
      <c r="A557" s="92"/>
      <c r="B557" s="93"/>
      <c r="C557" s="93"/>
      <c r="D557" s="93"/>
      <c r="E557" s="93"/>
      <c r="F557" s="94"/>
      <c r="G557" s="94"/>
      <c r="H557" s="94"/>
      <c r="I557" s="95"/>
      <c r="K557" s="96"/>
      <c r="L557" s="13"/>
      <c r="M557" s="5"/>
      <c r="N557" s="8"/>
      <c r="O557" s="8"/>
      <c r="P557" s="9"/>
      <c r="Q557" s="8"/>
      <c r="R557" s="8"/>
      <c r="S557" s="8"/>
      <c r="T557" s="9"/>
      <c r="U557" s="5"/>
      <c r="V557" s="5"/>
      <c r="W557" s="5"/>
      <c r="X557" s="5"/>
      <c r="Y557" s="5"/>
      <c r="Z557" s="5"/>
      <c r="AA557" s="5"/>
      <c r="AB557" s="5"/>
      <c r="AC557" s="5"/>
      <c r="AD557" s="5"/>
    </row>
    <row r="558" ht="12.75" customHeight="1">
      <c r="A558" s="92"/>
      <c r="B558" s="93"/>
      <c r="C558" s="93"/>
      <c r="D558" s="93"/>
      <c r="E558" s="93"/>
      <c r="F558" s="94"/>
      <c r="G558" s="94"/>
      <c r="H558" s="94"/>
      <c r="I558" s="95"/>
      <c r="K558" s="96"/>
      <c r="L558" s="13"/>
      <c r="M558" s="5"/>
      <c r="N558" s="8"/>
      <c r="O558" s="8"/>
      <c r="P558" s="9"/>
      <c r="Q558" s="8"/>
      <c r="R558" s="8"/>
      <c r="S558" s="8"/>
      <c r="T558" s="9"/>
      <c r="U558" s="5"/>
      <c r="V558" s="5"/>
      <c r="W558" s="5"/>
      <c r="X558" s="5"/>
      <c r="Y558" s="5"/>
      <c r="Z558" s="5"/>
      <c r="AA558" s="5"/>
      <c r="AB558" s="5"/>
      <c r="AC558" s="5"/>
      <c r="AD558" s="5"/>
    </row>
    <row r="559" ht="12.75" customHeight="1">
      <c r="A559" s="92"/>
      <c r="B559" s="93"/>
      <c r="C559" s="93"/>
      <c r="D559" s="93"/>
      <c r="E559" s="93"/>
      <c r="F559" s="94"/>
      <c r="G559" s="94"/>
      <c r="H559" s="94"/>
      <c r="I559" s="95"/>
      <c r="K559" s="96"/>
      <c r="L559" s="13"/>
      <c r="M559" s="5"/>
      <c r="N559" s="8"/>
      <c r="O559" s="8"/>
      <c r="P559" s="9"/>
      <c r="Q559" s="8"/>
      <c r="R559" s="8"/>
      <c r="S559" s="8"/>
      <c r="T559" s="9"/>
      <c r="U559" s="5"/>
      <c r="V559" s="5"/>
      <c r="W559" s="5"/>
      <c r="X559" s="5"/>
      <c r="Y559" s="5"/>
      <c r="Z559" s="5"/>
      <c r="AA559" s="5"/>
      <c r="AB559" s="5"/>
      <c r="AC559" s="5"/>
      <c r="AD559" s="5"/>
    </row>
    <row r="560" ht="12.75" customHeight="1">
      <c r="A560" s="92"/>
      <c r="B560" s="93"/>
      <c r="C560" s="93"/>
      <c r="D560" s="93"/>
      <c r="E560" s="93"/>
      <c r="F560" s="94"/>
      <c r="G560" s="94"/>
      <c r="H560" s="94"/>
      <c r="I560" s="95"/>
      <c r="K560" s="96"/>
      <c r="L560" s="13"/>
      <c r="M560" s="5"/>
      <c r="N560" s="8"/>
      <c r="O560" s="8"/>
      <c r="P560" s="9"/>
      <c r="Q560" s="8"/>
      <c r="R560" s="8"/>
      <c r="S560" s="8"/>
      <c r="T560" s="9"/>
      <c r="U560" s="5"/>
      <c r="V560" s="5"/>
      <c r="W560" s="5"/>
      <c r="X560" s="5"/>
      <c r="Y560" s="5"/>
      <c r="Z560" s="5"/>
      <c r="AA560" s="5"/>
      <c r="AB560" s="5"/>
      <c r="AC560" s="5"/>
      <c r="AD560" s="5"/>
    </row>
    <row r="561" ht="12.75" customHeight="1">
      <c r="A561" s="92"/>
      <c r="B561" s="93"/>
      <c r="C561" s="93"/>
      <c r="D561" s="93"/>
      <c r="E561" s="93"/>
      <c r="F561" s="94"/>
      <c r="G561" s="94"/>
      <c r="H561" s="94"/>
      <c r="I561" s="95"/>
      <c r="K561" s="96"/>
      <c r="L561" s="13"/>
      <c r="M561" s="5"/>
      <c r="N561" s="8"/>
      <c r="O561" s="8"/>
      <c r="P561" s="9"/>
      <c r="Q561" s="8"/>
      <c r="R561" s="8"/>
      <c r="S561" s="8"/>
      <c r="T561" s="9"/>
      <c r="U561" s="5"/>
      <c r="V561" s="5"/>
      <c r="W561" s="5"/>
      <c r="X561" s="5"/>
      <c r="Y561" s="5"/>
      <c r="Z561" s="5"/>
      <c r="AA561" s="5"/>
      <c r="AB561" s="5"/>
      <c r="AC561" s="5"/>
      <c r="AD561" s="5"/>
    </row>
    <row r="562" ht="12.75" customHeight="1">
      <c r="A562" s="92"/>
      <c r="B562" s="93"/>
      <c r="C562" s="93"/>
      <c r="D562" s="93"/>
      <c r="E562" s="93"/>
      <c r="F562" s="94"/>
      <c r="G562" s="94"/>
      <c r="H562" s="94"/>
      <c r="I562" s="95"/>
      <c r="K562" s="96"/>
      <c r="L562" s="13"/>
      <c r="M562" s="5"/>
      <c r="N562" s="8"/>
      <c r="O562" s="8"/>
      <c r="P562" s="9"/>
      <c r="Q562" s="8"/>
      <c r="R562" s="8"/>
      <c r="S562" s="8"/>
      <c r="T562" s="9"/>
      <c r="U562" s="5"/>
      <c r="V562" s="5"/>
      <c r="W562" s="5"/>
      <c r="X562" s="5"/>
      <c r="Y562" s="5"/>
      <c r="Z562" s="5"/>
      <c r="AA562" s="5"/>
      <c r="AB562" s="5"/>
      <c r="AC562" s="5"/>
      <c r="AD562" s="5"/>
    </row>
    <row r="563" ht="12.75" customHeight="1">
      <c r="A563" s="92"/>
      <c r="B563" s="93"/>
      <c r="C563" s="93"/>
      <c r="D563" s="93"/>
      <c r="E563" s="93"/>
      <c r="F563" s="94"/>
      <c r="G563" s="94"/>
      <c r="H563" s="94"/>
      <c r="I563" s="95"/>
      <c r="K563" s="96"/>
      <c r="L563" s="13"/>
      <c r="M563" s="5"/>
      <c r="N563" s="8"/>
      <c r="O563" s="8"/>
      <c r="P563" s="9"/>
      <c r="Q563" s="8"/>
      <c r="R563" s="8"/>
      <c r="S563" s="8"/>
      <c r="T563" s="9"/>
      <c r="U563" s="5"/>
      <c r="V563" s="5"/>
      <c r="W563" s="5"/>
      <c r="X563" s="5"/>
      <c r="Y563" s="5"/>
      <c r="Z563" s="5"/>
      <c r="AA563" s="5"/>
      <c r="AB563" s="5"/>
      <c r="AC563" s="5"/>
      <c r="AD563" s="5"/>
    </row>
    <row r="564" ht="12.75" customHeight="1">
      <c r="A564" s="92"/>
      <c r="B564" s="93"/>
      <c r="C564" s="93"/>
      <c r="D564" s="93"/>
      <c r="E564" s="93"/>
      <c r="F564" s="94"/>
      <c r="G564" s="94"/>
      <c r="H564" s="94"/>
      <c r="I564" s="95"/>
      <c r="K564" s="96"/>
      <c r="L564" s="13"/>
      <c r="M564" s="5"/>
      <c r="N564" s="8"/>
      <c r="O564" s="8"/>
      <c r="P564" s="9"/>
      <c r="Q564" s="8"/>
      <c r="R564" s="8"/>
      <c r="S564" s="8"/>
      <c r="T564" s="9"/>
      <c r="U564" s="5"/>
      <c r="V564" s="5"/>
      <c r="W564" s="5"/>
      <c r="X564" s="5"/>
      <c r="Y564" s="5"/>
      <c r="Z564" s="5"/>
      <c r="AA564" s="5"/>
      <c r="AB564" s="5"/>
      <c r="AC564" s="5"/>
      <c r="AD564" s="5"/>
    </row>
    <row r="565" ht="12.75" customHeight="1">
      <c r="A565" s="92"/>
      <c r="B565" s="93"/>
      <c r="C565" s="93"/>
      <c r="D565" s="93"/>
      <c r="E565" s="93"/>
      <c r="F565" s="94"/>
      <c r="G565" s="94"/>
      <c r="H565" s="94"/>
      <c r="I565" s="95"/>
      <c r="K565" s="96"/>
      <c r="L565" s="13"/>
      <c r="M565" s="5"/>
      <c r="N565" s="8"/>
      <c r="O565" s="8"/>
      <c r="P565" s="9"/>
      <c r="Q565" s="8"/>
      <c r="R565" s="8"/>
      <c r="S565" s="8"/>
      <c r="T565" s="9"/>
      <c r="U565" s="5"/>
      <c r="V565" s="5"/>
      <c r="W565" s="5"/>
      <c r="X565" s="5"/>
      <c r="Y565" s="5"/>
      <c r="Z565" s="5"/>
      <c r="AA565" s="5"/>
      <c r="AB565" s="5"/>
      <c r="AC565" s="5"/>
      <c r="AD565" s="5"/>
    </row>
    <row r="566" ht="12.75" customHeight="1">
      <c r="A566" s="92"/>
      <c r="B566" s="93"/>
      <c r="C566" s="93"/>
      <c r="D566" s="93"/>
      <c r="E566" s="93"/>
      <c r="F566" s="94"/>
      <c r="G566" s="94"/>
      <c r="H566" s="94"/>
      <c r="I566" s="95"/>
      <c r="K566" s="96"/>
      <c r="L566" s="13"/>
      <c r="M566" s="5"/>
      <c r="N566" s="8"/>
      <c r="O566" s="8"/>
      <c r="P566" s="9"/>
      <c r="Q566" s="8"/>
      <c r="R566" s="8"/>
      <c r="S566" s="8"/>
      <c r="T566" s="9"/>
      <c r="U566" s="5"/>
      <c r="V566" s="5"/>
      <c r="W566" s="5"/>
      <c r="X566" s="5"/>
      <c r="Y566" s="5"/>
      <c r="Z566" s="5"/>
      <c r="AA566" s="5"/>
      <c r="AB566" s="5"/>
      <c r="AC566" s="5"/>
      <c r="AD566" s="5"/>
    </row>
    <row r="567" ht="12.75" customHeight="1">
      <c r="A567" s="92"/>
      <c r="B567" s="93"/>
      <c r="C567" s="93"/>
      <c r="D567" s="93"/>
      <c r="E567" s="93"/>
      <c r="F567" s="94"/>
      <c r="G567" s="94"/>
      <c r="H567" s="94"/>
      <c r="I567" s="95"/>
      <c r="K567" s="96"/>
      <c r="L567" s="13"/>
      <c r="M567" s="5"/>
      <c r="N567" s="8"/>
      <c r="O567" s="8"/>
      <c r="P567" s="9"/>
      <c r="Q567" s="8"/>
      <c r="R567" s="8"/>
      <c r="S567" s="8"/>
      <c r="T567" s="9"/>
      <c r="U567" s="5"/>
      <c r="V567" s="5"/>
      <c r="W567" s="5"/>
      <c r="X567" s="5"/>
      <c r="Y567" s="5"/>
      <c r="Z567" s="5"/>
      <c r="AA567" s="5"/>
      <c r="AB567" s="5"/>
      <c r="AC567" s="5"/>
      <c r="AD567" s="5"/>
    </row>
    <row r="568" ht="12.75" customHeight="1">
      <c r="A568" s="92"/>
      <c r="B568" s="93"/>
      <c r="C568" s="93"/>
      <c r="D568" s="93"/>
      <c r="E568" s="93"/>
      <c r="F568" s="94"/>
      <c r="G568" s="94"/>
      <c r="H568" s="94"/>
      <c r="I568" s="95"/>
      <c r="K568" s="96"/>
      <c r="L568" s="13"/>
      <c r="M568" s="5"/>
      <c r="N568" s="8"/>
      <c r="O568" s="8"/>
      <c r="P568" s="9"/>
      <c r="Q568" s="8"/>
      <c r="R568" s="8"/>
      <c r="S568" s="8"/>
      <c r="T568" s="9"/>
      <c r="U568" s="5"/>
      <c r="V568" s="5"/>
      <c r="W568" s="5"/>
      <c r="X568" s="5"/>
      <c r="Y568" s="5"/>
      <c r="Z568" s="5"/>
      <c r="AA568" s="5"/>
      <c r="AB568" s="5"/>
      <c r="AC568" s="5"/>
      <c r="AD568" s="5"/>
    </row>
    <row r="569" ht="12.75" customHeight="1">
      <c r="A569" s="92"/>
      <c r="B569" s="93"/>
      <c r="C569" s="93"/>
      <c r="D569" s="93"/>
      <c r="E569" s="93"/>
      <c r="F569" s="94"/>
      <c r="G569" s="94"/>
      <c r="H569" s="94"/>
      <c r="I569" s="95"/>
      <c r="K569" s="96"/>
      <c r="L569" s="13"/>
      <c r="M569" s="5"/>
      <c r="N569" s="8"/>
      <c r="O569" s="8"/>
      <c r="P569" s="9"/>
      <c r="Q569" s="8"/>
      <c r="R569" s="8"/>
      <c r="S569" s="8"/>
      <c r="T569" s="9"/>
      <c r="U569" s="5"/>
      <c r="V569" s="5"/>
      <c r="W569" s="5"/>
      <c r="X569" s="5"/>
      <c r="Y569" s="5"/>
      <c r="Z569" s="5"/>
      <c r="AA569" s="5"/>
      <c r="AB569" s="5"/>
      <c r="AC569" s="5"/>
      <c r="AD569" s="5"/>
    </row>
  </sheetData>
  <mergeCells count="378">
    <mergeCell ref="E56:G56"/>
    <mergeCell ref="E57:G57"/>
    <mergeCell ref="E58:G58"/>
    <mergeCell ref="E59:G59"/>
    <mergeCell ref="E23:G23"/>
    <mergeCell ref="E24:G24"/>
    <mergeCell ref="E53:G53"/>
    <mergeCell ref="E54:G54"/>
    <mergeCell ref="E55:G55"/>
    <mergeCell ref="E60:G60"/>
    <mergeCell ref="E61:G61"/>
    <mergeCell ref="E178:G178"/>
    <mergeCell ref="E179:G179"/>
    <mergeCell ref="E171:G171"/>
    <mergeCell ref="E180:G180"/>
    <mergeCell ref="E181:G181"/>
    <mergeCell ref="E182:G182"/>
    <mergeCell ref="E183:G183"/>
    <mergeCell ref="E176:G176"/>
    <mergeCell ref="E177:G177"/>
    <mergeCell ref="E312:G312"/>
    <mergeCell ref="E313:G313"/>
    <mergeCell ref="E314:G314"/>
    <mergeCell ref="E315:G315"/>
    <mergeCell ref="E316:G316"/>
    <mergeCell ref="E317:G317"/>
    <mergeCell ref="E256:G256"/>
    <mergeCell ref="E265:G265"/>
    <mergeCell ref="E248:G248"/>
    <mergeCell ref="E249:G249"/>
    <mergeCell ref="E250:G250"/>
    <mergeCell ref="E251:G251"/>
    <mergeCell ref="E252:G252"/>
    <mergeCell ref="E253:G253"/>
    <mergeCell ref="E240:G240"/>
    <mergeCell ref="E238:G238"/>
    <mergeCell ref="E239:G239"/>
    <mergeCell ref="E234:G234"/>
    <mergeCell ref="E235:G235"/>
    <mergeCell ref="E244:G244"/>
    <mergeCell ref="E245:G245"/>
    <mergeCell ref="E223:G223"/>
    <mergeCell ref="E230:G230"/>
    <mergeCell ref="E228:G228"/>
    <mergeCell ref="E229:G229"/>
    <mergeCell ref="E224:G224"/>
    <mergeCell ref="E225:G225"/>
    <mergeCell ref="E226:G226"/>
    <mergeCell ref="E227:G227"/>
    <mergeCell ref="E241:G241"/>
    <mergeCell ref="E237:G237"/>
    <mergeCell ref="E247:G247"/>
    <mergeCell ref="E242:G242"/>
    <mergeCell ref="E243:G243"/>
    <mergeCell ref="E221:G221"/>
    <mergeCell ref="E222:G222"/>
    <mergeCell ref="E246:G246"/>
    <mergeCell ref="E231:G231"/>
    <mergeCell ref="E236:G236"/>
    <mergeCell ref="E274:G274"/>
    <mergeCell ref="E257:G257"/>
    <mergeCell ref="E258:G258"/>
    <mergeCell ref="E259:G259"/>
    <mergeCell ref="E260:G260"/>
    <mergeCell ref="E261:G261"/>
    <mergeCell ref="E262:G262"/>
    <mergeCell ref="E254:G254"/>
    <mergeCell ref="E255:G255"/>
    <mergeCell ref="E14:G14"/>
    <mergeCell ref="E15:G15"/>
    <mergeCell ref="B6:B7"/>
    <mergeCell ref="B3:B4"/>
    <mergeCell ref="E9:G9"/>
    <mergeCell ref="E10:G10"/>
    <mergeCell ref="E11:G11"/>
    <mergeCell ref="E12:G12"/>
    <mergeCell ref="E13:G13"/>
    <mergeCell ref="E84:G84"/>
    <mergeCell ref="E85:G85"/>
    <mergeCell ref="E86:G86"/>
    <mergeCell ref="E80:G80"/>
    <mergeCell ref="E81:G81"/>
    <mergeCell ref="E82:G82"/>
    <mergeCell ref="E83:G83"/>
    <mergeCell ref="E184:G184"/>
    <mergeCell ref="E185:G185"/>
    <mergeCell ref="E186:G186"/>
    <mergeCell ref="E187:G187"/>
    <mergeCell ref="E232:G232"/>
    <mergeCell ref="E233:G233"/>
    <mergeCell ref="E217:G217"/>
    <mergeCell ref="E218:G218"/>
    <mergeCell ref="E219:G219"/>
    <mergeCell ref="E191:G191"/>
    <mergeCell ref="E196:G196"/>
    <mergeCell ref="E192:G192"/>
    <mergeCell ref="E193:G193"/>
    <mergeCell ref="E194:G194"/>
    <mergeCell ref="E195:G195"/>
    <mergeCell ref="E188:G188"/>
    <mergeCell ref="E209:G209"/>
    <mergeCell ref="E210:G210"/>
    <mergeCell ref="E211:G211"/>
    <mergeCell ref="E220:G220"/>
    <mergeCell ref="E216:G216"/>
    <mergeCell ref="E199:G199"/>
    <mergeCell ref="E189:G189"/>
    <mergeCell ref="E190:G190"/>
    <mergeCell ref="E197:G197"/>
    <mergeCell ref="E198:G198"/>
    <mergeCell ref="E208:G208"/>
    <mergeCell ref="E204:G204"/>
    <mergeCell ref="E205:G205"/>
    <mergeCell ref="E206:G206"/>
    <mergeCell ref="E207:G207"/>
    <mergeCell ref="E200:G200"/>
    <mergeCell ref="E201:G201"/>
    <mergeCell ref="E202:G202"/>
    <mergeCell ref="E203:G203"/>
    <mergeCell ref="E212:G212"/>
    <mergeCell ref="E213:G213"/>
    <mergeCell ref="E214:G214"/>
    <mergeCell ref="E215:G215"/>
    <mergeCell ref="E290:G290"/>
    <mergeCell ref="E291:G291"/>
    <mergeCell ref="E301:G301"/>
    <mergeCell ref="E284:G284"/>
    <mergeCell ref="E285:G285"/>
    <mergeCell ref="E286:G286"/>
    <mergeCell ref="E287:G287"/>
    <mergeCell ref="E288:G288"/>
    <mergeCell ref="E289:G289"/>
    <mergeCell ref="E281:G281"/>
    <mergeCell ref="E282:G282"/>
    <mergeCell ref="E292:G292"/>
    <mergeCell ref="E275:G275"/>
    <mergeCell ref="E276:G276"/>
    <mergeCell ref="E277:G277"/>
    <mergeCell ref="E278:G278"/>
    <mergeCell ref="E279:G279"/>
    <mergeCell ref="E280:G280"/>
    <mergeCell ref="E272:G272"/>
    <mergeCell ref="E273:G273"/>
    <mergeCell ref="E283:G283"/>
    <mergeCell ref="E266:G266"/>
    <mergeCell ref="E267:G267"/>
    <mergeCell ref="E268:G268"/>
    <mergeCell ref="E269:G269"/>
    <mergeCell ref="E270:G270"/>
    <mergeCell ref="E271:G271"/>
    <mergeCell ref="E263:G263"/>
    <mergeCell ref="E264:G264"/>
    <mergeCell ref="E47:G47"/>
    <mergeCell ref="E52:G52"/>
    <mergeCell ref="E48:G48"/>
    <mergeCell ref="E49:G49"/>
    <mergeCell ref="E50:G50"/>
    <mergeCell ref="E51:G51"/>
    <mergeCell ref="E44:G44"/>
    <mergeCell ref="E45:G45"/>
    <mergeCell ref="E46:G46"/>
    <mergeCell ref="E40:G40"/>
    <mergeCell ref="E41:G41"/>
    <mergeCell ref="E42:G42"/>
    <mergeCell ref="E43:G43"/>
    <mergeCell ref="E65:G65"/>
    <mergeCell ref="E66:G66"/>
    <mergeCell ref="E62:G62"/>
    <mergeCell ref="E63:G63"/>
    <mergeCell ref="E68:G68"/>
    <mergeCell ref="E69:G69"/>
    <mergeCell ref="E70:G70"/>
    <mergeCell ref="E64:G64"/>
    <mergeCell ref="E67:G67"/>
    <mergeCell ref="E74:G74"/>
    <mergeCell ref="E75:G75"/>
    <mergeCell ref="E71:G71"/>
    <mergeCell ref="E76:G76"/>
    <mergeCell ref="E77:G77"/>
    <mergeCell ref="E78:G78"/>
    <mergeCell ref="E79:G79"/>
    <mergeCell ref="E72:G72"/>
    <mergeCell ref="E73:G73"/>
    <mergeCell ref="E90:G90"/>
    <mergeCell ref="E91:G91"/>
    <mergeCell ref="E87:G87"/>
    <mergeCell ref="E92:G92"/>
    <mergeCell ref="E93:G93"/>
    <mergeCell ref="E94:G94"/>
    <mergeCell ref="E95:G95"/>
    <mergeCell ref="E88:G88"/>
    <mergeCell ref="E89:G89"/>
    <mergeCell ref="E103:G103"/>
    <mergeCell ref="E108:G108"/>
    <mergeCell ref="E104:G104"/>
    <mergeCell ref="E105:G105"/>
    <mergeCell ref="E106:G106"/>
    <mergeCell ref="E107:G107"/>
    <mergeCell ref="E100:G100"/>
    <mergeCell ref="E101:G101"/>
    <mergeCell ref="E102:G102"/>
    <mergeCell ref="E96:G96"/>
    <mergeCell ref="E97:G97"/>
    <mergeCell ref="E98:G98"/>
    <mergeCell ref="E99:G99"/>
    <mergeCell ref="E112:G112"/>
    <mergeCell ref="E113:G113"/>
    <mergeCell ref="E109:G109"/>
    <mergeCell ref="E110:G110"/>
    <mergeCell ref="E111:G111"/>
    <mergeCell ref="E116:G116"/>
    <mergeCell ref="E117:G117"/>
    <mergeCell ref="E118:G118"/>
    <mergeCell ref="E119:G119"/>
    <mergeCell ref="E169:G169"/>
    <mergeCell ref="E170:G170"/>
    <mergeCell ref="E164:G164"/>
    <mergeCell ref="E165:G165"/>
    <mergeCell ref="E166:G166"/>
    <mergeCell ref="E172:G172"/>
    <mergeCell ref="E173:G173"/>
    <mergeCell ref="E174:G174"/>
    <mergeCell ref="E175:G175"/>
    <mergeCell ref="E143:G143"/>
    <mergeCell ref="E144:G144"/>
    <mergeCell ref="E145:G145"/>
    <mergeCell ref="E146:G146"/>
    <mergeCell ref="E140:G140"/>
    <mergeCell ref="E141:G141"/>
    <mergeCell ref="E142:G142"/>
    <mergeCell ref="E148:G148"/>
    <mergeCell ref="E149:G149"/>
    <mergeCell ref="E150:G150"/>
    <mergeCell ref="E147:G147"/>
    <mergeCell ref="E154:G154"/>
    <mergeCell ref="E155:G155"/>
    <mergeCell ref="E160:G160"/>
    <mergeCell ref="E161:G161"/>
    <mergeCell ref="E162:G162"/>
    <mergeCell ref="E163:G163"/>
    <mergeCell ref="E151:G151"/>
    <mergeCell ref="E156:G156"/>
    <mergeCell ref="E157:G157"/>
    <mergeCell ref="E158:G158"/>
    <mergeCell ref="E159:G159"/>
    <mergeCell ref="E152:G152"/>
    <mergeCell ref="E153:G153"/>
    <mergeCell ref="E167:G167"/>
    <mergeCell ref="E168:G168"/>
    <mergeCell ref="E361:G361"/>
    <mergeCell ref="E345:G345"/>
    <mergeCell ref="E346:G346"/>
    <mergeCell ref="E347:G347"/>
    <mergeCell ref="E348:G348"/>
    <mergeCell ref="E349:G349"/>
    <mergeCell ref="E350:G350"/>
    <mergeCell ref="E325:G325"/>
    <mergeCell ref="E326:G326"/>
    <mergeCell ref="E327:G327"/>
    <mergeCell ref="E328:G328"/>
    <mergeCell ref="E329:G329"/>
    <mergeCell ref="E362:G362"/>
    <mergeCell ref="E363:G363"/>
    <mergeCell ref="E355:G355"/>
    <mergeCell ref="E356:G356"/>
    <mergeCell ref="E357:G357"/>
    <mergeCell ref="E358:G358"/>
    <mergeCell ref="E359:G359"/>
    <mergeCell ref="E360:G360"/>
    <mergeCell ref="E351:G351"/>
    <mergeCell ref="E352:G352"/>
    <mergeCell ref="E330:G330"/>
    <mergeCell ref="E331:G331"/>
    <mergeCell ref="E332:G332"/>
    <mergeCell ref="E333:G333"/>
    <mergeCell ref="E334:G334"/>
    <mergeCell ref="E335:G335"/>
    <mergeCell ref="E343:G343"/>
    <mergeCell ref="E344:G344"/>
    <mergeCell ref="E336:G336"/>
    <mergeCell ref="E337:G337"/>
    <mergeCell ref="E338:G338"/>
    <mergeCell ref="E339:G339"/>
    <mergeCell ref="E340:G340"/>
    <mergeCell ref="E341:G341"/>
    <mergeCell ref="E342:G342"/>
    <mergeCell ref="E308:G308"/>
    <mergeCell ref="E309:G309"/>
    <mergeCell ref="E311:G311"/>
    <mergeCell ref="E302:G302"/>
    <mergeCell ref="E303:G303"/>
    <mergeCell ref="E304:G304"/>
    <mergeCell ref="E305:G305"/>
    <mergeCell ref="E306:G306"/>
    <mergeCell ref="E307:G307"/>
    <mergeCell ref="E364:G364"/>
    <mergeCell ref="E365:G365"/>
    <mergeCell ref="E366:G366"/>
    <mergeCell ref="E367:G367"/>
    <mergeCell ref="E368:G368"/>
    <mergeCell ref="E369:G369"/>
    <mergeCell ref="E353:G353"/>
    <mergeCell ref="E354:G354"/>
    <mergeCell ref="E318:G318"/>
    <mergeCell ref="E319:G319"/>
    <mergeCell ref="E320:G320"/>
    <mergeCell ref="E321:G321"/>
    <mergeCell ref="E322:G322"/>
    <mergeCell ref="E323:G323"/>
    <mergeCell ref="E324:G324"/>
    <mergeCell ref="E299:G299"/>
    <mergeCell ref="E300:G300"/>
    <mergeCell ref="E310:G310"/>
    <mergeCell ref="E293:G293"/>
    <mergeCell ref="E294:G294"/>
    <mergeCell ref="E295:G295"/>
    <mergeCell ref="E296:G296"/>
    <mergeCell ref="E297:G297"/>
    <mergeCell ref="E298:G298"/>
    <mergeCell ref="E25:G25"/>
    <mergeCell ref="E26:G26"/>
    <mergeCell ref="E20:G20"/>
    <mergeCell ref="E16:G16"/>
    <mergeCell ref="E17:G17"/>
    <mergeCell ref="E18:G18"/>
    <mergeCell ref="E19:G19"/>
    <mergeCell ref="E6:G7"/>
    <mergeCell ref="E21:G21"/>
    <mergeCell ref="E22:G22"/>
    <mergeCell ref="E28:G28"/>
    <mergeCell ref="E29:G29"/>
    <mergeCell ref="E30:G30"/>
    <mergeCell ref="E27:G27"/>
    <mergeCell ref="C6:C7"/>
    <mergeCell ref="C3:C4"/>
    <mergeCell ref="D3:D4"/>
    <mergeCell ref="E3:E4"/>
    <mergeCell ref="F3:F4"/>
    <mergeCell ref="G3:G4"/>
    <mergeCell ref="A2:G2"/>
    <mergeCell ref="K6:K7"/>
    <mergeCell ref="A6:A7"/>
    <mergeCell ref="D6:D7"/>
    <mergeCell ref="I6:I7"/>
    <mergeCell ref="H6:H7"/>
    <mergeCell ref="A3:A4"/>
    <mergeCell ref="L6:M7"/>
    <mergeCell ref="E34:G34"/>
    <mergeCell ref="E35:G35"/>
    <mergeCell ref="E31:G31"/>
    <mergeCell ref="E36:G36"/>
    <mergeCell ref="E37:G37"/>
    <mergeCell ref="E38:G38"/>
    <mergeCell ref="E39:G39"/>
    <mergeCell ref="E32:G32"/>
    <mergeCell ref="E33:G33"/>
    <mergeCell ref="E121:G121"/>
    <mergeCell ref="E122:G122"/>
    <mergeCell ref="E114:G114"/>
    <mergeCell ref="E115:G115"/>
    <mergeCell ref="E124:G124"/>
    <mergeCell ref="E125:G125"/>
    <mergeCell ref="E126:G126"/>
    <mergeCell ref="E120:G120"/>
    <mergeCell ref="E123:G123"/>
    <mergeCell ref="E130:G130"/>
    <mergeCell ref="E131:G131"/>
    <mergeCell ref="E136:G136"/>
    <mergeCell ref="E137:G137"/>
    <mergeCell ref="E138:G138"/>
    <mergeCell ref="E139:G139"/>
    <mergeCell ref="E127:G127"/>
    <mergeCell ref="E132:G132"/>
    <mergeCell ref="E133:G133"/>
    <mergeCell ref="E134:G134"/>
    <mergeCell ref="E135:G135"/>
    <mergeCell ref="E128:G128"/>
    <mergeCell ref="E129:G129"/>
  </mergeCells>
  <dataValidations>
    <dataValidation type="decimal" allowBlank="1" showInputMessage="1" showErrorMessage="1" prompt="Сумма досрочного платежа - Введенное Вами значение не является числом" sqref="I9:I368">
      <formula1>1.0</formula1>
      <formula2>9.99999999999999E14</formula2>
    </dataValidation>
    <dataValidation type="decimal" allowBlank="1" showErrorMessage="1" sqref="H10:H368">
      <formula1>0.0</formula1>
      <formula2>1.0</formula2>
    </dataValidation>
    <dataValidation type="decimal" allowBlank="1" showInputMessage="1" showErrorMessage="1" prompt="новая % ставка - Введенное Вами значение не находится в диапазоне от 1% до 100%" sqref="H9">
      <formula1>0.0</formula1>
      <formula2>1.0</formula2>
    </dataValidation>
    <dataValidation type="list" allowBlank="1" showErrorMessage="1" sqref="K9:K368">
      <formula1>$Q$4:$Q$5</formula1>
    </dataValidation>
  </dataValidations>
  <printOptions horizontalCentered="1"/>
  <pageMargins bottom="0.3937007874015748" footer="0.0" header="0.0" left="0.3937007874015748" right="0.3937007874015748" top="0.3937007874015748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7.0" ySplit="8.0" topLeftCell="H9" activePane="bottomRight" state="frozen"/>
      <selection activeCell="H1" sqref="H1" pane="topRight"/>
      <selection activeCell="A9" sqref="A9" pane="bottomLeft"/>
      <selection activeCell="H9" sqref="H9" pane="bottomRight"/>
    </sheetView>
  </sheetViews>
  <sheetFormatPr customHeight="1" defaultColWidth="14.43" defaultRowHeight="15.0"/>
  <cols>
    <col customWidth="1" min="1" max="1" width="10.0"/>
    <col customWidth="1" min="2" max="2" width="17.86"/>
    <col customWidth="1" min="3" max="3" width="15.0"/>
    <col customWidth="1" min="4" max="4" width="17.14"/>
    <col customWidth="1" min="5" max="5" width="10.43"/>
    <col customWidth="1" min="6" max="6" width="5.43"/>
    <col customWidth="1" min="7" max="7" width="5.0"/>
    <col customWidth="1" min="8" max="8" width="10.86"/>
    <col customWidth="1" min="9" max="9" width="18.0"/>
    <col customWidth="1" hidden="1" min="10" max="10" width="4.0"/>
    <col customWidth="1" min="11" max="11" width="14.43"/>
    <col customWidth="1" min="12" max="12" width="25.43"/>
    <col customWidth="1" hidden="1" min="13" max="13" width="8.71"/>
    <col customWidth="1" hidden="1" min="14" max="14" width="9.14"/>
    <col customWidth="1" hidden="1" min="15" max="15" width="6.86"/>
    <col customWidth="1" hidden="1" min="16" max="17" width="9.14"/>
    <col customWidth="1" hidden="1" min="18" max="18" width="7.86"/>
    <col customWidth="1" hidden="1" min="19" max="19" width="19.43"/>
    <col customWidth="1" hidden="1" min="20" max="20" width="9.14"/>
    <col customWidth="1" min="21" max="30" width="9.14"/>
  </cols>
  <sheetData>
    <row r="1" ht="30.75" customHeight="1">
      <c r="A1" s="1" t="s">
        <v>0</v>
      </c>
      <c r="B1" s="2"/>
      <c r="C1" s="2"/>
      <c r="D1" s="2"/>
      <c r="E1" s="2"/>
      <c r="F1" s="3"/>
      <c r="G1" s="3"/>
      <c r="H1" s="5"/>
      <c r="I1" s="5"/>
      <c r="J1" s="5"/>
      <c r="K1" s="6"/>
      <c r="L1" s="13"/>
      <c r="M1" s="7"/>
      <c r="N1" s="8"/>
      <c r="O1" s="8"/>
      <c r="P1" s="9"/>
      <c r="Q1" s="8"/>
      <c r="R1" s="8"/>
      <c r="S1" s="97"/>
      <c r="T1" s="9"/>
      <c r="U1" s="5"/>
      <c r="V1" s="5"/>
      <c r="W1" s="5"/>
      <c r="X1" s="5"/>
      <c r="Y1" s="5"/>
      <c r="Z1" s="5"/>
      <c r="AA1" s="5"/>
      <c r="AB1" s="5"/>
      <c r="AC1" s="5"/>
      <c r="AD1" s="5"/>
    </row>
    <row r="2" ht="30.75" customHeight="1">
      <c r="A2" s="10" t="s">
        <v>1</v>
      </c>
      <c r="B2" s="11"/>
      <c r="C2" s="11"/>
      <c r="D2" s="11"/>
      <c r="E2" s="11"/>
      <c r="F2" s="11"/>
      <c r="G2" s="12"/>
      <c r="H2" s="5"/>
      <c r="I2" s="5"/>
      <c r="J2" s="5"/>
      <c r="K2" s="6"/>
      <c r="L2" s="13"/>
      <c r="M2" s="7"/>
      <c r="N2" s="8"/>
      <c r="O2" s="8"/>
      <c r="P2" s="9"/>
      <c r="Q2" s="8"/>
      <c r="R2" s="8"/>
      <c r="S2" s="97"/>
      <c r="T2" s="9"/>
      <c r="U2" s="5"/>
      <c r="V2" s="5"/>
      <c r="W2" s="5"/>
      <c r="X2" s="5"/>
      <c r="Y2" s="5"/>
      <c r="Z2" s="5"/>
      <c r="AA2" s="5"/>
      <c r="AB2" s="5"/>
      <c r="AC2" s="5"/>
      <c r="AD2" s="5"/>
    </row>
    <row r="3" ht="12.75" customHeight="1">
      <c r="A3" s="14" t="s">
        <v>2</v>
      </c>
      <c r="B3" s="98">
        <v>168775.5</v>
      </c>
      <c r="C3" s="16" t="s">
        <v>3</v>
      </c>
      <c r="D3" s="17">
        <v>0.08</v>
      </c>
      <c r="E3" s="16" t="s">
        <v>4</v>
      </c>
      <c r="F3" s="18">
        <v>26.0</v>
      </c>
      <c r="G3" s="16" t="s">
        <v>5</v>
      </c>
      <c r="H3" s="5"/>
      <c r="I3" s="19" t="s">
        <v>6</v>
      </c>
      <c r="J3" s="20"/>
      <c r="K3" s="99" t="str">
        <f>C369</f>
        <v>$232,793.08</v>
      </c>
      <c r="L3" s="13"/>
      <c r="N3" s="8"/>
      <c r="O3" s="8"/>
      <c r="P3" s="9"/>
      <c r="Q3" s="8" t="s">
        <v>7</v>
      </c>
      <c r="R3" s="8" t="s">
        <v>8</v>
      </c>
      <c r="S3" s="97"/>
      <c r="T3" s="9"/>
      <c r="U3" s="5"/>
      <c r="V3" s="5"/>
      <c r="W3" s="5"/>
      <c r="X3" s="5"/>
      <c r="Y3" s="5"/>
      <c r="Z3" s="5"/>
      <c r="AA3" s="5"/>
      <c r="AB3" s="5"/>
      <c r="AC3" s="5"/>
      <c r="AD3" s="5"/>
    </row>
    <row r="4" ht="24.75" customHeight="1">
      <c r="A4" s="22"/>
      <c r="B4" s="23"/>
      <c r="C4" s="24"/>
      <c r="D4" s="23"/>
      <c r="E4" s="24"/>
      <c r="F4" s="23"/>
      <c r="G4" s="24"/>
      <c r="H4" s="5"/>
      <c r="I4" s="19" t="s">
        <v>9</v>
      </c>
      <c r="J4" s="20"/>
      <c r="K4" s="99" t="str">
        <f>I369</f>
        <v>$0.00</v>
      </c>
      <c r="L4" s="13"/>
      <c r="M4" s="25"/>
      <c r="N4" s="8"/>
      <c r="O4" s="8"/>
      <c r="P4" s="8"/>
      <c r="Q4" s="8" t="s">
        <v>10</v>
      </c>
      <c r="R4" s="8" t="s">
        <v>23</v>
      </c>
      <c r="S4" s="97"/>
      <c r="T4" s="9"/>
      <c r="U4" s="5"/>
      <c r="V4" s="5"/>
      <c r="W4" s="5"/>
      <c r="X4" s="5"/>
      <c r="Y4" s="5"/>
      <c r="Z4" s="5"/>
      <c r="AA4" s="5"/>
      <c r="AB4" s="5"/>
      <c r="AC4" s="5"/>
      <c r="AD4" s="5"/>
    </row>
    <row r="5" ht="12.75" hidden="1" customHeight="1">
      <c r="A5" s="26"/>
      <c r="B5" s="26"/>
      <c r="C5" s="26"/>
      <c r="D5" s="26"/>
      <c r="E5" s="26"/>
      <c r="F5" s="26"/>
      <c r="G5" s="26"/>
      <c r="H5" s="5"/>
      <c r="I5" s="5"/>
      <c r="J5" s="5"/>
      <c r="K5" s="27"/>
      <c r="L5" s="13"/>
      <c r="M5" s="5"/>
      <c r="N5" s="28"/>
      <c r="O5" s="8"/>
      <c r="P5" s="9"/>
      <c r="Q5" s="8" t="s">
        <v>12</v>
      </c>
      <c r="R5" s="8"/>
      <c r="S5" s="97"/>
      <c r="T5" s="9"/>
      <c r="U5" s="5"/>
      <c r="V5" s="5"/>
      <c r="W5" s="5"/>
      <c r="X5" s="5"/>
      <c r="Y5" s="5"/>
      <c r="Z5" s="5"/>
      <c r="AA5" s="5"/>
      <c r="AB5" s="5"/>
      <c r="AC5" s="5"/>
      <c r="AD5" s="5"/>
    </row>
    <row r="6" ht="15.75" customHeight="1">
      <c r="A6" s="29" t="s">
        <v>13</v>
      </c>
      <c r="B6" s="30" t="s">
        <v>14</v>
      </c>
      <c r="C6" s="31" t="s">
        <v>15</v>
      </c>
      <c r="D6" s="30" t="s">
        <v>16</v>
      </c>
      <c r="E6" s="32" t="s">
        <v>17</v>
      </c>
      <c r="F6" s="33"/>
      <c r="G6" s="34"/>
      <c r="H6" s="35" t="s">
        <v>18</v>
      </c>
      <c r="I6" s="36" t="s">
        <v>19</v>
      </c>
      <c r="J6" s="37"/>
      <c r="K6" s="36" t="s">
        <v>24</v>
      </c>
      <c r="L6" s="38"/>
      <c r="M6" s="39"/>
      <c r="N6" s="8"/>
      <c r="O6" s="8"/>
      <c r="P6" s="9"/>
      <c r="Q6" s="8"/>
      <c r="R6" s="8"/>
      <c r="S6" s="97"/>
      <c r="T6" s="9"/>
      <c r="U6" s="5"/>
      <c r="V6" s="5"/>
      <c r="W6" s="5"/>
      <c r="X6" s="5"/>
      <c r="Y6" s="5"/>
      <c r="Z6" s="5"/>
      <c r="AA6" s="5"/>
      <c r="AB6" s="5"/>
      <c r="AC6" s="5"/>
      <c r="AD6" s="5"/>
    </row>
    <row r="7" ht="26.25" customHeight="1">
      <c r="A7" s="40"/>
      <c r="B7" s="40"/>
      <c r="C7" s="40"/>
      <c r="D7" s="40"/>
      <c r="E7" s="41"/>
      <c r="F7" s="42"/>
      <c r="G7" s="43"/>
      <c r="H7" s="44"/>
      <c r="I7" s="23"/>
      <c r="J7" s="37"/>
      <c r="K7" s="23"/>
      <c r="L7" s="45"/>
      <c r="M7" s="46"/>
      <c r="N7" s="47"/>
      <c r="O7" s="47"/>
      <c r="P7" s="48"/>
      <c r="Q7" s="47"/>
      <c r="R7" s="47"/>
      <c r="S7" s="100"/>
      <c r="T7" s="48"/>
      <c r="U7" s="5"/>
      <c r="V7" s="5"/>
      <c r="W7" s="5"/>
      <c r="X7" s="5"/>
      <c r="Y7" s="5"/>
      <c r="Z7" s="5"/>
      <c r="AA7" s="5"/>
      <c r="AB7" s="5"/>
      <c r="AC7" s="5"/>
      <c r="AD7" s="5"/>
    </row>
    <row r="8" ht="13.5" hidden="1" customHeight="1">
      <c r="A8" s="49">
        <v>0.0</v>
      </c>
      <c r="B8" s="50"/>
      <c r="C8" s="51"/>
      <c r="D8" s="51"/>
      <c r="E8" s="52"/>
      <c r="F8" s="52"/>
      <c r="G8" s="53"/>
      <c r="H8" s="54"/>
      <c r="I8" s="55"/>
      <c r="J8" s="56"/>
      <c r="K8" s="57"/>
      <c r="L8" s="13"/>
      <c r="M8" s="5"/>
      <c r="N8" s="58">
        <v>2.0</v>
      </c>
      <c r="O8" s="58">
        <v>2.0</v>
      </c>
      <c r="P8" s="59"/>
      <c r="Q8" s="58"/>
      <c r="R8" s="8"/>
      <c r="S8" s="101" t="str">
        <f>B3</f>
        <v>$168,775.50</v>
      </c>
      <c r="T8" s="59" t="str">
        <f>P9</f>
        <v>312</v>
      </c>
      <c r="U8" s="5"/>
      <c r="V8" s="5"/>
      <c r="W8" s="5"/>
      <c r="X8" s="5"/>
      <c r="Y8" s="5"/>
      <c r="Z8" s="5"/>
      <c r="AA8" s="5"/>
      <c r="AB8" s="5"/>
      <c r="AC8" s="5"/>
      <c r="AD8" s="5"/>
    </row>
    <row r="9" ht="12.75" customHeight="1">
      <c r="A9" s="61">
        <v>1.0</v>
      </c>
      <c r="B9" s="102" t="str">
        <f>B3</f>
        <v>$168,775.50</v>
      </c>
      <c r="C9" s="102" t="str">
        <f t="shared" ref="C9:C368" si="1">B9*Q9</f>
        <v>$1,125.17</v>
      </c>
      <c r="D9" s="102" t="str">
        <f>IF(G9=0,E9-C9,G9-C9)</f>
        <v>$161.91</v>
      </c>
      <c r="E9" s="103" t="str">
        <f>IF(O9=1,B9*(Q9/(1-(1+Q9)^-(P9-0))),S9*(Q9/(1-(1+Q9)^-(T9-0))))</f>
        <v>$1,287.08</v>
      </c>
      <c r="F9" s="64"/>
      <c r="G9" s="65"/>
      <c r="H9" s="66"/>
      <c r="I9" s="104"/>
      <c r="J9" s="76"/>
      <c r="K9" s="68"/>
      <c r="L9" s="69" t="str">
        <f t="shared" ref="L9:L246" si="2">IF(K9=$Q$5,CONCATENATE($Q$3,INT(P9-P10)," ",$R$3),IF(K9=$Q$4,CONCATENATE($Q$3,INT(E9-E10)," ",$R$4),""))</f>
        <v/>
      </c>
      <c r="M9" s="5"/>
      <c r="N9" s="70" t="str">
        <f t="shared" ref="N9:N368" si="3">IF(K9="",0,IF(K9=$Q$4,1,2))</f>
        <v>0</v>
      </c>
      <c r="O9" s="70" t="str">
        <f t="shared" ref="O9:O368" si="4">IF(AND(((N8+O8)&gt;1),N8&lt;&gt;1),2,1)</f>
        <v>2</v>
      </c>
      <c r="P9" s="71" t="str">
        <f>F3*12</f>
        <v>312</v>
      </c>
      <c r="Q9" s="72" t="str">
        <f>D3/12</f>
        <v>0.67%</v>
      </c>
      <c r="R9" s="70"/>
      <c r="S9" s="105" t="str">
        <f t="shared" ref="S9:S368" si="5">IF(OR(K8=$Q$5,H8&gt;0),B9,S8)</f>
        <v>$168,775.50</v>
      </c>
      <c r="T9" s="71" t="str">
        <f t="shared" ref="T9:T368" si="6">IF(OR(K8=$Q$5,H8&gt;0),P9,T8)</f>
        <v>312</v>
      </c>
      <c r="U9" s="20"/>
      <c r="V9" s="20"/>
      <c r="W9" s="20"/>
      <c r="X9" s="20"/>
      <c r="Y9" s="20"/>
      <c r="Z9" s="20"/>
      <c r="AA9" s="20"/>
      <c r="AB9" s="20"/>
      <c r="AC9" s="20"/>
      <c r="AD9" s="20"/>
    </row>
    <row r="10" ht="12.75" customHeight="1">
      <c r="A10" s="61" t="str">
        <f t="shared" ref="A10:A368" si="7">A9+1</f>
        <v>2</v>
      </c>
      <c r="B10" s="102" t="str">
        <f t="shared" ref="B10:B368" si="8">IF(OR(B9&lt;0,B9&lt;E9),0,(IF(I9=0,B9-D9,B9-I9-D9)))</f>
        <v>$168,613.59</v>
      </c>
      <c r="C10" s="102" t="str">
        <f t="shared" si="1"/>
        <v>$1,124.09</v>
      </c>
      <c r="D10" s="102" t="str">
        <f t="shared" ref="D10:D368" si="9">IF(B10&lt;=D9,B10,E10-C10)</f>
        <v>$162.99</v>
      </c>
      <c r="E10" s="103" t="str">
        <f t="shared" ref="E10:E368" si="10">IF(B10&lt;=D9,B10+C10,IF(O10=1,B10*(Q10/(1-(1+Q10)^-(P10-0))),S10*(Q10/(1-(1+Q10)^-(T10-0)))))</f>
        <v>$1,287.08</v>
      </c>
      <c r="F10" s="64"/>
      <c r="G10" s="65"/>
      <c r="H10" s="66"/>
      <c r="I10" s="104"/>
      <c r="J10" s="76"/>
      <c r="K10" s="68"/>
      <c r="L10" s="69" t="str">
        <f t="shared" si="2"/>
        <v/>
      </c>
      <c r="M10" s="5"/>
      <c r="N10" s="70" t="str">
        <f t="shared" si="3"/>
        <v>0</v>
      </c>
      <c r="O10" s="70" t="str">
        <f t="shared" si="4"/>
        <v>2</v>
      </c>
      <c r="P10" s="71" t="str">
        <f t="shared" ref="P10:P368" si="11">IF(K9=$Q$5,LOG(E9/(E9-Q10*B10),1+Q10),P9-1)</f>
        <v>311</v>
      </c>
      <c r="Q10" s="72" t="str">
        <f t="shared" ref="Q10:Q368" si="12">IF(H9=0,Q9,H9/12)</f>
        <v>0.67%</v>
      </c>
      <c r="R10" s="70"/>
      <c r="S10" s="105" t="str">
        <f t="shared" si="5"/>
        <v>$168,775.50</v>
      </c>
      <c r="T10" s="71" t="str">
        <f t="shared" si="6"/>
        <v>312</v>
      </c>
      <c r="U10" s="20"/>
      <c r="V10" s="20"/>
      <c r="W10" s="20"/>
      <c r="X10" s="20"/>
      <c r="Y10" s="20"/>
      <c r="Z10" s="20"/>
      <c r="AA10" s="20"/>
      <c r="AB10" s="20"/>
      <c r="AC10" s="20"/>
      <c r="AD10" s="20"/>
    </row>
    <row r="11" ht="12.75" customHeight="1">
      <c r="A11" s="61" t="str">
        <f t="shared" si="7"/>
        <v>3</v>
      </c>
      <c r="B11" s="102" t="str">
        <f t="shared" si="8"/>
        <v>$168,450.60</v>
      </c>
      <c r="C11" s="102" t="str">
        <f t="shared" si="1"/>
        <v>$1,123.00</v>
      </c>
      <c r="D11" s="102" t="str">
        <f t="shared" si="9"/>
        <v>$164.07</v>
      </c>
      <c r="E11" s="103" t="str">
        <f t="shared" si="10"/>
        <v>$1,287.08</v>
      </c>
      <c r="F11" s="64"/>
      <c r="G11" s="65"/>
      <c r="H11" s="66"/>
      <c r="I11" s="104"/>
      <c r="J11" s="76"/>
      <c r="K11" s="68"/>
      <c r="L11" s="69" t="str">
        <f t="shared" si="2"/>
        <v/>
      </c>
      <c r="M11" s="5"/>
      <c r="N11" s="70" t="str">
        <f t="shared" si="3"/>
        <v>0</v>
      </c>
      <c r="O11" s="70" t="str">
        <f t="shared" si="4"/>
        <v>2</v>
      </c>
      <c r="P11" s="71" t="str">
        <f t="shared" si="11"/>
        <v>310</v>
      </c>
      <c r="Q11" s="72" t="str">
        <f t="shared" si="12"/>
        <v>0.67%</v>
      </c>
      <c r="R11" s="70"/>
      <c r="S11" s="105" t="str">
        <f t="shared" si="5"/>
        <v>$168,775.50</v>
      </c>
      <c r="T11" s="71" t="str">
        <f t="shared" si="6"/>
        <v>312</v>
      </c>
      <c r="U11" s="20"/>
      <c r="V11" s="20"/>
      <c r="W11" s="20"/>
      <c r="X11" s="20"/>
      <c r="Y11" s="20"/>
      <c r="Z11" s="20"/>
      <c r="AA11" s="20"/>
      <c r="AB11" s="20"/>
      <c r="AC11" s="20"/>
      <c r="AD11" s="20"/>
    </row>
    <row r="12" ht="12.75" customHeight="1">
      <c r="A12" s="61" t="str">
        <f t="shared" si="7"/>
        <v>4</v>
      </c>
      <c r="B12" s="102" t="str">
        <f t="shared" si="8"/>
        <v>$168,286.53</v>
      </c>
      <c r="C12" s="102" t="str">
        <f t="shared" si="1"/>
        <v>$1,121.91</v>
      </c>
      <c r="D12" s="102" t="str">
        <f t="shared" si="9"/>
        <v>$165.17</v>
      </c>
      <c r="E12" s="103" t="str">
        <f t="shared" si="10"/>
        <v>$1,287.08</v>
      </c>
      <c r="F12" s="64"/>
      <c r="G12" s="65"/>
      <c r="H12" s="66"/>
      <c r="I12" s="104"/>
      <c r="J12" s="76"/>
      <c r="K12" s="68"/>
      <c r="L12" s="69" t="str">
        <f t="shared" si="2"/>
        <v/>
      </c>
      <c r="M12" s="5"/>
      <c r="N12" s="70" t="str">
        <f t="shared" si="3"/>
        <v>0</v>
      </c>
      <c r="O12" s="70" t="str">
        <f t="shared" si="4"/>
        <v>2</v>
      </c>
      <c r="P12" s="71" t="str">
        <f t="shared" si="11"/>
        <v>309</v>
      </c>
      <c r="Q12" s="72" t="str">
        <f t="shared" si="12"/>
        <v>0.67%</v>
      </c>
      <c r="R12" s="70"/>
      <c r="S12" s="105" t="str">
        <f t="shared" si="5"/>
        <v>$168,775.50</v>
      </c>
      <c r="T12" s="71" t="str">
        <f t="shared" si="6"/>
        <v>312</v>
      </c>
      <c r="U12" s="20"/>
      <c r="V12" s="20"/>
      <c r="W12" s="20"/>
      <c r="X12" s="20"/>
      <c r="Y12" s="20"/>
      <c r="Z12" s="20"/>
      <c r="AA12" s="20"/>
      <c r="AB12" s="20"/>
      <c r="AC12" s="20"/>
      <c r="AD12" s="20"/>
    </row>
    <row r="13" ht="12.75" customHeight="1">
      <c r="A13" s="61" t="str">
        <f t="shared" si="7"/>
        <v>5</v>
      </c>
      <c r="B13" s="102" t="str">
        <f t="shared" si="8"/>
        <v>$168,121.36</v>
      </c>
      <c r="C13" s="102" t="str">
        <f t="shared" si="1"/>
        <v>$1,120.81</v>
      </c>
      <c r="D13" s="102" t="str">
        <f t="shared" si="9"/>
        <v>$166.27</v>
      </c>
      <c r="E13" s="103" t="str">
        <f t="shared" si="10"/>
        <v>$1,287.08</v>
      </c>
      <c r="F13" s="64"/>
      <c r="G13" s="65"/>
      <c r="H13" s="66"/>
      <c r="I13" s="104"/>
      <c r="J13" s="76"/>
      <c r="K13" s="68"/>
      <c r="L13" s="69" t="str">
        <f t="shared" si="2"/>
        <v/>
      </c>
      <c r="M13" s="5"/>
      <c r="N13" s="70" t="str">
        <f t="shared" si="3"/>
        <v>0</v>
      </c>
      <c r="O13" s="70" t="str">
        <f t="shared" si="4"/>
        <v>2</v>
      </c>
      <c r="P13" s="71" t="str">
        <f t="shared" si="11"/>
        <v>308</v>
      </c>
      <c r="Q13" s="72" t="str">
        <f t="shared" si="12"/>
        <v>0.67%</v>
      </c>
      <c r="R13" s="70"/>
      <c r="S13" s="105" t="str">
        <f t="shared" si="5"/>
        <v>$168,775.50</v>
      </c>
      <c r="T13" s="71" t="str">
        <f t="shared" si="6"/>
        <v>312</v>
      </c>
      <c r="U13" s="20"/>
      <c r="V13" s="20"/>
      <c r="W13" s="20"/>
      <c r="X13" s="20"/>
      <c r="Y13" s="20"/>
      <c r="Z13" s="20"/>
      <c r="AA13" s="20"/>
      <c r="AB13" s="20"/>
      <c r="AC13" s="20"/>
      <c r="AD13" s="20"/>
    </row>
    <row r="14" ht="12.75" customHeight="1">
      <c r="A14" s="61" t="str">
        <f t="shared" si="7"/>
        <v>6</v>
      </c>
      <c r="B14" s="102" t="str">
        <f t="shared" si="8"/>
        <v>$167,955.09</v>
      </c>
      <c r="C14" s="102" t="str">
        <f t="shared" si="1"/>
        <v>$1,119.70</v>
      </c>
      <c r="D14" s="102" t="str">
        <f t="shared" si="9"/>
        <v>$167.38</v>
      </c>
      <c r="E14" s="103" t="str">
        <f t="shared" si="10"/>
        <v>$1,287.08</v>
      </c>
      <c r="F14" s="64"/>
      <c r="G14" s="65"/>
      <c r="H14" s="66"/>
      <c r="I14" s="104"/>
      <c r="J14" s="76"/>
      <c r="K14" s="68"/>
      <c r="L14" s="69" t="str">
        <f t="shared" si="2"/>
        <v/>
      </c>
      <c r="M14" s="5"/>
      <c r="N14" s="70" t="str">
        <f t="shared" si="3"/>
        <v>0</v>
      </c>
      <c r="O14" s="70" t="str">
        <f t="shared" si="4"/>
        <v>2</v>
      </c>
      <c r="P14" s="71" t="str">
        <f t="shared" si="11"/>
        <v>307</v>
      </c>
      <c r="Q14" s="72" t="str">
        <f t="shared" si="12"/>
        <v>0.67%</v>
      </c>
      <c r="R14" s="70"/>
      <c r="S14" s="105" t="str">
        <f t="shared" si="5"/>
        <v>$168,775.50</v>
      </c>
      <c r="T14" s="71" t="str">
        <f t="shared" si="6"/>
        <v>312</v>
      </c>
      <c r="U14" s="20"/>
      <c r="V14" s="20"/>
      <c r="W14" s="20"/>
      <c r="X14" s="20"/>
      <c r="Y14" s="20"/>
      <c r="Z14" s="20"/>
      <c r="AA14" s="20"/>
      <c r="AB14" s="20"/>
      <c r="AC14" s="20"/>
      <c r="AD14" s="20"/>
    </row>
    <row r="15" ht="12.75" customHeight="1">
      <c r="A15" s="61" t="str">
        <f t="shared" si="7"/>
        <v>7</v>
      </c>
      <c r="B15" s="102" t="str">
        <f t="shared" si="8"/>
        <v>$167,787.71</v>
      </c>
      <c r="C15" s="102" t="str">
        <f t="shared" si="1"/>
        <v>$1,118.58</v>
      </c>
      <c r="D15" s="102" t="str">
        <f t="shared" si="9"/>
        <v>$168.49</v>
      </c>
      <c r="E15" s="103" t="str">
        <f t="shared" si="10"/>
        <v>$1,287.08</v>
      </c>
      <c r="F15" s="64"/>
      <c r="G15" s="65"/>
      <c r="H15" s="66"/>
      <c r="I15" s="104"/>
      <c r="J15" s="76"/>
      <c r="K15" s="68"/>
      <c r="L15" s="69" t="str">
        <f t="shared" si="2"/>
        <v/>
      </c>
      <c r="M15" s="5"/>
      <c r="N15" s="70" t="str">
        <f t="shared" si="3"/>
        <v>0</v>
      </c>
      <c r="O15" s="70" t="str">
        <f t="shared" si="4"/>
        <v>2</v>
      </c>
      <c r="P15" s="71" t="str">
        <f t="shared" si="11"/>
        <v>306</v>
      </c>
      <c r="Q15" s="72" t="str">
        <f t="shared" si="12"/>
        <v>0.67%</v>
      </c>
      <c r="R15" s="70"/>
      <c r="S15" s="105" t="str">
        <f t="shared" si="5"/>
        <v>$168,775.50</v>
      </c>
      <c r="T15" s="71" t="str">
        <f t="shared" si="6"/>
        <v>312</v>
      </c>
      <c r="U15" s="20"/>
      <c r="V15" s="20"/>
      <c r="W15" s="20"/>
      <c r="X15" s="20"/>
      <c r="Y15" s="20"/>
      <c r="Z15" s="20"/>
      <c r="AA15" s="20"/>
      <c r="AB15" s="20"/>
      <c r="AC15" s="20"/>
      <c r="AD15" s="20"/>
    </row>
    <row r="16" ht="12.75" customHeight="1">
      <c r="A16" s="61" t="str">
        <f t="shared" si="7"/>
        <v>8</v>
      </c>
      <c r="B16" s="102" t="str">
        <f t="shared" si="8"/>
        <v>$167,619.22</v>
      </c>
      <c r="C16" s="102" t="str">
        <f t="shared" si="1"/>
        <v>$1,117.46</v>
      </c>
      <c r="D16" s="102" t="str">
        <f t="shared" si="9"/>
        <v>$169.62</v>
      </c>
      <c r="E16" s="103" t="str">
        <f t="shared" si="10"/>
        <v>$1,287.08</v>
      </c>
      <c r="F16" s="64"/>
      <c r="G16" s="65"/>
      <c r="H16" s="66"/>
      <c r="I16" s="104"/>
      <c r="J16" s="76"/>
      <c r="K16" s="68"/>
      <c r="L16" s="69" t="str">
        <f t="shared" si="2"/>
        <v/>
      </c>
      <c r="M16" s="5"/>
      <c r="N16" s="70" t="str">
        <f t="shared" si="3"/>
        <v>0</v>
      </c>
      <c r="O16" s="70" t="str">
        <f t="shared" si="4"/>
        <v>2</v>
      </c>
      <c r="P16" s="71" t="str">
        <f t="shared" si="11"/>
        <v>305</v>
      </c>
      <c r="Q16" s="72" t="str">
        <f t="shared" si="12"/>
        <v>0.67%</v>
      </c>
      <c r="R16" s="70"/>
      <c r="S16" s="105" t="str">
        <f t="shared" si="5"/>
        <v>$168,775.50</v>
      </c>
      <c r="T16" s="71" t="str">
        <f t="shared" si="6"/>
        <v>312</v>
      </c>
      <c r="U16" s="20"/>
      <c r="V16" s="20"/>
      <c r="W16" s="20"/>
      <c r="X16" s="20"/>
      <c r="Y16" s="20"/>
      <c r="Z16" s="20"/>
      <c r="AA16" s="20"/>
      <c r="AB16" s="20"/>
      <c r="AC16" s="20"/>
      <c r="AD16" s="20"/>
    </row>
    <row r="17" ht="12.75" customHeight="1">
      <c r="A17" s="61" t="str">
        <f t="shared" si="7"/>
        <v>9</v>
      </c>
      <c r="B17" s="102" t="str">
        <f t="shared" si="8"/>
        <v>$167,449.60</v>
      </c>
      <c r="C17" s="102" t="str">
        <f t="shared" si="1"/>
        <v>$1,116.33</v>
      </c>
      <c r="D17" s="102" t="str">
        <f t="shared" si="9"/>
        <v>$170.75</v>
      </c>
      <c r="E17" s="103" t="str">
        <f t="shared" si="10"/>
        <v>$1,287.08</v>
      </c>
      <c r="F17" s="64"/>
      <c r="G17" s="65"/>
      <c r="H17" s="66"/>
      <c r="I17" s="104"/>
      <c r="J17" s="76"/>
      <c r="K17" s="68"/>
      <c r="L17" s="69" t="str">
        <f t="shared" si="2"/>
        <v/>
      </c>
      <c r="M17" s="5"/>
      <c r="N17" s="70" t="str">
        <f t="shared" si="3"/>
        <v>0</v>
      </c>
      <c r="O17" s="70" t="str">
        <f t="shared" si="4"/>
        <v>2</v>
      </c>
      <c r="P17" s="71" t="str">
        <f t="shared" si="11"/>
        <v>304</v>
      </c>
      <c r="Q17" s="72" t="str">
        <f t="shared" si="12"/>
        <v>0.67%</v>
      </c>
      <c r="R17" s="70"/>
      <c r="S17" s="105" t="str">
        <f t="shared" si="5"/>
        <v>$168,775.50</v>
      </c>
      <c r="T17" s="71" t="str">
        <f t="shared" si="6"/>
        <v>312</v>
      </c>
      <c r="U17" s="20"/>
      <c r="V17" s="20"/>
      <c r="W17" s="20"/>
      <c r="X17" s="20"/>
      <c r="Y17" s="20"/>
      <c r="Z17" s="20"/>
      <c r="AA17" s="20"/>
      <c r="AB17" s="20"/>
      <c r="AC17" s="20"/>
      <c r="AD17" s="20"/>
    </row>
    <row r="18" ht="12.75" customHeight="1">
      <c r="A18" s="61" t="str">
        <f t="shared" si="7"/>
        <v>10</v>
      </c>
      <c r="B18" s="102" t="str">
        <f t="shared" si="8"/>
        <v>$167,278.85</v>
      </c>
      <c r="C18" s="102" t="str">
        <f t="shared" si="1"/>
        <v>$1,115.19</v>
      </c>
      <c r="D18" s="102" t="str">
        <f t="shared" si="9"/>
        <v>$171.89</v>
      </c>
      <c r="E18" s="103" t="str">
        <f t="shared" si="10"/>
        <v>$1,287.08</v>
      </c>
      <c r="F18" s="64"/>
      <c r="G18" s="65"/>
      <c r="H18" s="66"/>
      <c r="I18" s="104"/>
      <c r="J18" s="76"/>
      <c r="K18" s="68"/>
      <c r="L18" s="69" t="str">
        <f t="shared" si="2"/>
        <v/>
      </c>
      <c r="M18" s="5"/>
      <c r="N18" s="70" t="str">
        <f t="shared" si="3"/>
        <v>0</v>
      </c>
      <c r="O18" s="70" t="str">
        <f t="shared" si="4"/>
        <v>2</v>
      </c>
      <c r="P18" s="71" t="str">
        <f t="shared" si="11"/>
        <v>303</v>
      </c>
      <c r="Q18" s="72" t="str">
        <f t="shared" si="12"/>
        <v>0.67%</v>
      </c>
      <c r="R18" s="70"/>
      <c r="S18" s="105" t="str">
        <f t="shared" si="5"/>
        <v>$168,775.50</v>
      </c>
      <c r="T18" s="71" t="str">
        <f t="shared" si="6"/>
        <v>312</v>
      </c>
      <c r="U18" s="20"/>
      <c r="V18" s="20"/>
      <c r="W18" s="20"/>
      <c r="X18" s="20"/>
      <c r="Y18" s="20"/>
      <c r="Z18" s="20"/>
      <c r="AA18" s="20"/>
      <c r="AB18" s="20"/>
      <c r="AC18" s="20"/>
      <c r="AD18" s="20"/>
    </row>
    <row r="19" ht="12.75" customHeight="1">
      <c r="A19" s="61" t="str">
        <f t="shared" si="7"/>
        <v>11</v>
      </c>
      <c r="B19" s="102" t="str">
        <f t="shared" si="8"/>
        <v>$167,106.97</v>
      </c>
      <c r="C19" s="102" t="str">
        <f t="shared" si="1"/>
        <v>$1,114.05</v>
      </c>
      <c r="D19" s="102" t="str">
        <f t="shared" si="9"/>
        <v>$173.03</v>
      </c>
      <c r="E19" s="103" t="str">
        <f t="shared" si="10"/>
        <v>$1,287.08</v>
      </c>
      <c r="F19" s="64"/>
      <c r="G19" s="65"/>
      <c r="H19" s="66"/>
      <c r="I19" s="104"/>
      <c r="J19" s="76"/>
      <c r="K19" s="68"/>
      <c r="L19" s="69" t="str">
        <f t="shared" si="2"/>
        <v/>
      </c>
      <c r="M19" s="5"/>
      <c r="N19" s="70" t="str">
        <f t="shared" si="3"/>
        <v>0</v>
      </c>
      <c r="O19" s="70" t="str">
        <f t="shared" si="4"/>
        <v>2</v>
      </c>
      <c r="P19" s="71" t="str">
        <f t="shared" si="11"/>
        <v>302</v>
      </c>
      <c r="Q19" s="72" t="str">
        <f t="shared" si="12"/>
        <v>0.67%</v>
      </c>
      <c r="R19" s="70"/>
      <c r="S19" s="105" t="str">
        <f t="shared" si="5"/>
        <v>$168,775.50</v>
      </c>
      <c r="T19" s="71" t="str">
        <f t="shared" si="6"/>
        <v>312</v>
      </c>
      <c r="U19" s="20"/>
      <c r="V19" s="20"/>
      <c r="W19" s="20"/>
      <c r="X19" s="20"/>
      <c r="Y19" s="20"/>
      <c r="Z19" s="20"/>
      <c r="AA19" s="20"/>
      <c r="AB19" s="20"/>
      <c r="AC19" s="20"/>
      <c r="AD19" s="20"/>
    </row>
    <row r="20" ht="12.75" customHeight="1">
      <c r="A20" s="61" t="str">
        <f t="shared" si="7"/>
        <v>12</v>
      </c>
      <c r="B20" s="102" t="str">
        <f t="shared" si="8"/>
        <v>$166,933.93</v>
      </c>
      <c r="C20" s="102" t="str">
        <f t="shared" si="1"/>
        <v>$1,112.89</v>
      </c>
      <c r="D20" s="102" t="str">
        <f t="shared" si="9"/>
        <v>$174.19</v>
      </c>
      <c r="E20" s="103" t="str">
        <f t="shared" si="10"/>
        <v>$1,287.08</v>
      </c>
      <c r="F20" s="64"/>
      <c r="G20" s="65"/>
      <c r="H20" s="66"/>
      <c r="I20" s="104"/>
      <c r="J20" s="76"/>
      <c r="K20" s="68"/>
      <c r="L20" s="69" t="str">
        <f t="shared" si="2"/>
        <v/>
      </c>
      <c r="M20" s="5"/>
      <c r="N20" s="70" t="str">
        <f t="shared" si="3"/>
        <v>0</v>
      </c>
      <c r="O20" s="70" t="str">
        <f t="shared" si="4"/>
        <v>2</v>
      </c>
      <c r="P20" s="71" t="str">
        <f t="shared" si="11"/>
        <v>301</v>
      </c>
      <c r="Q20" s="72" t="str">
        <f t="shared" si="12"/>
        <v>0.67%</v>
      </c>
      <c r="R20" s="70"/>
      <c r="S20" s="105" t="str">
        <f t="shared" si="5"/>
        <v>$168,775.50</v>
      </c>
      <c r="T20" s="71" t="str">
        <f t="shared" si="6"/>
        <v>312</v>
      </c>
      <c r="U20" s="20"/>
      <c r="V20" s="20"/>
      <c r="W20" s="20"/>
      <c r="X20" s="20"/>
      <c r="Y20" s="20"/>
      <c r="Z20" s="20"/>
      <c r="AA20" s="20"/>
      <c r="AB20" s="20"/>
      <c r="AC20" s="20"/>
      <c r="AD20" s="20"/>
    </row>
    <row r="21" ht="12.75" customHeight="1">
      <c r="A21" s="61" t="str">
        <f t="shared" si="7"/>
        <v>13</v>
      </c>
      <c r="B21" s="102" t="str">
        <f t="shared" si="8"/>
        <v>$166,759.75</v>
      </c>
      <c r="C21" s="102" t="str">
        <f t="shared" si="1"/>
        <v>$1,111.73</v>
      </c>
      <c r="D21" s="102" t="str">
        <f t="shared" si="9"/>
        <v>$175.35</v>
      </c>
      <c r="E21" s="103" t="str">
        <f t="shared" si="10"/>
        <v>$1,287.08</v>
      </c>
      <c r="F21" s="64"/>
      <c r="G21" s="65"/>
      <c r="H21" s="66"/>
      <c r="I21" s="104"/>
      <c r="J21" s="76"/>
      <c r="K21" s="68"/>
      <c r="L21" s="69" t="str">
        <f t="shared" si="2"/>
        <v/>
      </c>
      <c r="M21" s="5"/>
      <c r="N21" s="70" t="str">
        <f t="shared" si="3"/>
        <v>0</v>
      </c>
      <c r="O21" s="70" t="str">
        <f t="shared" si="4"/>
        <v>2</v>
      </c>
      <c r="P21" s="71" t="str">
        <f t="shared" si="11"/>
        <v>300</v>
      </c>
      <c r="Q21" s="72" t="str">
        <f t="shared" si="12"/>
        <v>0.67%</v>
      </c>
      <c r="R21" s="70"/>
      <c r="S21" s="105" t="str">
        <f t="shared" si="5"/>
        <v>$168,775.50</v>
      </c>
      <c r="T21" s="71" t="str">
        <f t="shared" si="6"/>
        <v>312</v>
      </c>
      <c r="U21" s="20"/>
      <c r="V21" s="20"/>
      <c r="W21" s="20"/>
      <c r="X21" s="20"/>
      <c r="Y21" s="20"/>
      <c r="Z21" s="20"/>
      <c r="AA21" s="20"/>
      <c r="AB21" s="20"/>
      <c r="AC21" s="20"/>
      <c r="AD21" s="20"/>
    </row>
    <row r="22" ht="12.75" customHeight="1">
      <c r="A22" s="61" t="str">
        <f t="shared" si="7"/>
        <v>14</v>
      </c>
      <c r="B22" s="102" t="str">
        <f t="shared" si="8"/>
        <v>$166,584.40</v>
      </c>
      <c r="C22" s="102" t="str">
        <f t="shared" si="1"/>
        <v>$1,110.56</v>
      </c>
      <c r="D22" s="102" t="str">
        <f t="shared" si="9"/>
        <v>$176.52</v>
      </c>
      <c r="E22" s="103" t="str">
        <f t="shared" si="10"/>
        <v>$1,287.08</v>
      </c>
      <c r="F22" s="64"/>
      <c r="G22" s="65"/>
      <c r="H22" s="66"/>
      <c r="I22" s="104"/>
      <c r="J22" s="76"/>
      <c r="K22" s="68"/>
      <c r="L22" s="75" t="str">
        <f t="shared" si="2"/>
        <v/>
      </c>
      <c r="M22" s="5"/>
      <c r="N22" s="70" t="str">
        <f t="shared" si="3"/>
        <v>0</v>
      </c>
      <c r="O22" s="70" t="str">
        <f t="shared" si="4"/>
        <v>2</v>
      </c>
      <c r="P22" s="71" t="str">
        <f t="shared" si="11"/>
        <v>299</v>
      </c>
      <c r="Q22" s="72" t="str">
        <f t="shared" si="12"/>
        <v>0.67%</v>
      </c>
      <c r="R22" s="70"/>
      <c r="S22" s="105" t="str">
        <f t="shared" si="5"/>
        <v>$168,775.50</v>
      </c>
      <c r="T22" s="71" t="str">
        <f t="shared" si="6"/>
        <v>312</v>
      </c>
      <c r="U22" s="20"/>
      <c r="V22" s="20"/>
      <c r="W22" s="20"/>
      <c r="X22" s="20"/>
      <c r="Y22" s="20"/>
      <c r="Z22" s="20"/>
      <c r="AA22" s="20"/>
      <c r="AB22" s="20"/>
      <c r="AC22" s="20"/>
      <c r="AD22" s="20"/>
    </row>
    <row r="23" ht="12.75" customHeight="1">
      <c r="A23" s="61" t="str">
        <f t="shared" si="7"/>
        <v>15</v>
      </c>
      <c r="B23" s="102" t="str">
        <f t="shared" si="8"/>
        <v>$166,407.88</v>
      </c>
      <c r="C23" s="102" t="str">
        <f t="shared" si="1"/>
        <v>$1,109.39</v>
      </c>
      <c r="D23" s="102" t="str">
        <f t="shared" si="9"/>
        <v>$177.69</v>
      </c>
      <c r="E23" s="103" t="str">
        <f t="shared" si="10"/>
        <v>$1,287.08</v>
      </c>
      <c r="F23" s="64"/>
      <c r="G23" s="65"/>
      <c r="H23" s="66"/>
      <c r="I23" s="104"/>
      <c r="J23" s="76"/>
      <c r="K23" s="68"/>
      <c r="L23" s="69" t="str">
        <f t="shared" si="2"/>
        <v/>
      </c>
      <c r="M23" s="5"/>
      <c r="N23" s="70" t="str">
        <f t="shared" si="3"/>
        <v>0</v>
      </c>
      <c r="O23" s="70" t="str">
        <f t="shared" si="4"/>
        <v>2</v>
      </c>
      <c r="P23" s="71" t="str">
        <f t="shared" si="11"/>
        <v>298</v>
      </c>
      <c r="Q23" s="72" t="str">
        <f t="shared" si="12"/>
        <v>0.67%</v>
      </c>
      <c r="R23" s="70"/>
      <c r="S23" s="105" t="str">
        <f t="shared" si="5"/>
        <v>$168,775.50</v>
      </c>
      <c r="T23" s="71" t="str">
        <f t="shared" si="6"/>
        <v>312</v>
      </c>
      <c r="U23" s="20"/>
      <c r="V23" s="20"/>
      <c r="W23" s="20"/>
      <c r="X23" s="20"/>
      <c r="Y23" s="20"/>
      <c r="Z23" s="20"/>
      <c r="AA23" s="20"/>
      <c r="AB23" s="20"/>
      <c r="AC23" s="20"/>
      <c r="AD23" s="20"/>
    </row>
    <row r="24" ht="12.75" customHeight="1">
      <c r="A24" s="61" t="str">
        <f t="shared" si="7"/>
        <v>16</v>
      </c>
      <c r="B24" s="102" t="str">
        <f t="shared" si="8"/>
        <v>$166,230.19</v>
      </c>
      <c r="C24" s="102" t="str">
        <f t="shared" si="1"/>
        <v>$1,108.20</v>
      </c>
      <c r="D24" s="102" t="str">
        <f t="shared" si="9"/>
        <v>$178.88</v>
      </c>
      <c r="E24" s="103" t="str">
        <f t="shared" si="10"/>
        <v>$1,287.08</v>
      </c>
      <c r="F24" s="64"/>
      <c r="G24" s="65"/>
      <c r="H24" s="66"/>
      <c r="I24" s="104"/>
      <c r="J24" s="76"/>
      <c r="K24" s="68"/>
      <c r="L24" s="69" t="str">
        <f t="shared" si="2"/>
        <v/>
      </c>
      <c r="M24" s="5"/>
      <c r="N24" s="70" t="str">
        <f t="shared" si="3"/>
        <v>0</v>
      </c>
      <c r="O24" s="70" t="str">
        <f t="shared" si="4"/>
        <v>2</v>
      </c>
      <c r="P24" s="71" t="str">
        <f t="shared" si="11"/>
        <v>297</v>
      </c>
      <c r="Q24" s="72" t="str">
        <f t="shared" si="12"/>
        <v>0.67%</v>
      </c>
      <c r="R24" s="70"/>
      <c r="S24" s="105" t="str">
        <f t="shared" si="5"/>
        <v>$168,775.50</v>
      </c>
      <c r="T24" s="71" t="str">
        <f t="shared" si="6"/>
        <v>312</v>
      </c>
      <c r="U24" s="20"/>
      <c r="V24" s="20"/>
      <c r="W24" s="20"/>
      <c r="X24" s="20"/>
      <c r="Y24" s="20"/>
      <c r="Z24" s="20"/>
      <c r="AA24" s="20"/>
      <c r="AB24" s="20"/>
      <c r="AC24" s="20"/>
      <c r="AD24" s="20"/>
    </row>
    <row r="25" ht="12.75" customHeight="1">
      <c r="A25" s="61" t="str">
        <f t="shared" si="7"/>
        <v>17</v>
      </c>
      <c r="B25" s="102" t="str">
        <f t="shared" si="8"/>
        <v>$166,051.31</v>
      </c>
      <c r="C25" s="102" t="str">
        <f t="shared" si="1"/>
        <v>$1,107.01</v>
      </c>
      <c r="D25" s="102" t="str">
        <f t="shared" si="9"/>
        <v>$180.07</v>
      </c>
      <c r="E25" s="103" t="str">
        <f t="shared" si="10"/>
        <v>$1,287.08</v>
      </c>
      <c r="F25" s="64"/>
      <c r="G25" s="65"/>
      <c r="H25" s="66"/>
      <c r="I25" s="104"/>
      <c r="J25" s="76"/>
      <c r="K25" s="68"/>
      <c r="L25" s="69" t="str">
        <f t="shared" si="2"/>
        <v/>
      </c>
      <c r="M25" s="5"/>
      <c r="N25" s="70" t="str">
        <f t="shared" si="3"/>
        <v>0</v>
      </c>
      <c r="O25" s="70" t="str">
        <f t="shared" si="4"/>
        <v>2</v>
      </c>
      <c r="P25" s="71" t="str">
        <f t="shared" si="11"/>
        <v>296</v>
      </c>
      <c r="Q25" s="72" t="str">
        <f t="shared" si="12"/>
        <v>0.67%</v>
      </c>
      <c r="R25" s="70"/>
      <c r="S25" s="105" t="str">
        <f t="shared" si="5"/>
        <v>$168,775.50</v>
      </c>
      <c r="T25" s="71" t="str">
        <f t="shared" si="6"/>
        <v>312</v>
      </c>
      <c r="U25" s="20"/>
      <c r="V25" s="20"/>
      <c r="W25" s="20"/>
      <c r="X25" s="20"/>
      <c r="Y25" s="20"/>
      <c r="Z25" s="20"/>
      <c r="AA25" s="20"/>
      <c r="AB25" s="20"/>
      <c r="AC25" s="20"/>
      <c r="AD25" s="20"/>
    </row>
    <row r="26" ht="12.75" customHeight="1">
      <c r="A26" s="61" t="str">
        <f t="shared" si="7"/>
        <v>18</v>
      </c>
      <c r="B26" s="102" t="str">
        <f t="shared" si="8"/>
        <v>$165,871.24</v>
      </c>
      <c r="C26" s="102" t="str">
        <f t="shared" si="1"/>
        <v>$1,105.81</v>
      </c>
      <c r="D26" s="102" t="str">
        <f t="shared" si="9"/>
        <v>$181.27</v>
      </c>
      <c r="E26" s="103" t="str">
        <f t="shared" si="10"/>
        <v>$1,287.08</v>
      </c>
      <c r="F26" s="64"/>
      <c r="G26" s="65"/>
      <c r="H26" s="66"/>
      <c r="I26" s="104"/>
      <c r="J26" s="76"/>
      <c r="K26" s="68"/>
      <c r="L26" s="69" t="str">
        <f t="shared" si="2"/>
        <v/>
      </c>
      <c r="M26" s="5"/>
      <c r="N26" s="70" t="str">
        <f t="shared" si="3"/>
        <v>0</v>
      </c>
      <c r="O26" s="70" t="str">
        <f t="shared" si="4"/>
        <v>2</v>
      </c>
      <c r="P26" s="71" t="str">
        <f t="shared" si="11"/>
        <v>295</v>
      </c>
      <c r="Q26" s="72" t="str">
        <f t="shared" si="12"/>
        <v>0.67%</v>
      </c>
      <c r="R26" s="70"/>
      <c r="S26" s="105" t="str">
        <f t="shared" si="5"/>
        <v>$168,775.50</v>
      </c>
      <c r="T26" s="71" t="str">
        <f t="shared" si="6"/>
        <v>312</v>
      </c>
      <c r="U26" s="20"/>
      <c r="V26" s="20"/>
      <c r="W26" s="20"/>
      <c r="X26" s="20"/>
      <c r="Y26" s="20"/>
      <c r="Z26" s="20"/>
      <c r="AA26" s="20"/>
      <c r="AB26" s="20"/>
      <c r="AC26" s="20"/>
      <c r="AD26" s="20"/>
    </row>
    <row r="27" ht="12.75" customHeight="1">
      <c r="A27" s="61" t="str">
        <f t="shared" si="7"/>
        <v>19</v>
      </c>
      <c r="B27" s="102" t="str">
        <f t="shared" si="8"/>
        <v>$165,689.97</v>
      </c>
      <c r="C27" s="102" t="str">
        <f t="shared" si="1"/>
        <v>$1,104.60</v>
      </c>
      <c r="D27" s="102" t="str">
        <f t="shared" si="9"/>
        <v>$182.48</v>
      </c>
      <c r="E27" s="103" t="str">
        <f t="shared" si="10"/>
        <v>$1,287.08</v>
      </c>
      <c r="F27" s="64"/>
      <c r="G27" s="65"/>
      <c r="H27" s="66"/>
      <c r="I27" s="104"/>
      <c r="J27" s="76"/>
      <c r="K27" s="68"/>
      <c r="L27" s="69" t="str">
        <f t="shared" si="2"/>
        <v/>
      </c>
      <c r="M27" s="5"/>
      <c r="N27" s="70" t="str">
        <f t="shared" si="3"/>
        <v>0</v>
      </c>
      <c r="O27" s="70" t="str">
        <f t="shared" si="4"/>
        <v>2</v>
      </c>
      <c r="P27" s="71" t="str">
        <f t="shared" si="11"/>
        <v>294</v>
      </c>
      <c r="Q27" s="72" t="str">
        <f t="shared" si="12"/>
        <v>0.67%</v>
      </c>
      <c r="R27" s="70"/>
      <c r="S27" s="105" t="str">
        <f t="shared" si="5"/>
        <v>$168,775.50</v>
      </c>
      <c r="T27" s="71" t="str">
        <f t="shared" si="6"/>
        <v>312</v>
      </c>
      <c r="U27" s="20"/>
      <c r="V27" s="20"/>
      <c r="W27" s="20"/>
      <c r="X27" s="20"/>
      <c r="Y27" s="20"/>
      <c r="Z27" s="20"/>
      <c r="AA27" s="20"/>
      <c r="AB27" s="20"/>
      <c r="AC27" s="20"/>
      <c r="AD27" s="20"/>
    </row>
    <row r="28" ht="12.75" customHeight="1">
      <c r="A28" s="61" t="str">
        <f t="shared" si="7"/>
        <v>20</v>
      </c>
      <c r="B28" s="102" t="str">
        <f t="shared" si="8"/>
        <v>$165,507.49</v>
      </c>
      <c r="C28" s="102" t="str">
        <f t="shared" si="1"/>
        <v>$1,103.38</v>
      </c>
      <c r="D28" s="102" t="str">
        <f t="shared" si="9"/>
        <v>$183.70</v>
      </c>
      <c r="E28" s="103" t="str">
        <f t="shared" si="10"/>
        <v>$1,287.08</v>
      </c>
      <c r="F28" s="64"/>
      <c r="G28" s="65"/>
      <c r="H28" s="66"/>
      <c r="I28" s="104"/>
      <c r="J28" s="76"/>
      <c r="K28" s="68"/>
      <c r="L28" s="69" t="str">
        <f t="shared" si="2"/>
        <v/>
      </c>
      <c r="M28" s="5"/>
      <c r="N28" s="70" t="str">
        <f t="shared" si="3"/>
        <v>0</v>
      </c>
      <c r="O28" s="70" t="str">
        <f t="shared" si="4"/>
        <v>2</v>
      </c>
      <c r="P28" s="71" t="str">
        <f t="shared" si="11"/>
        <v>293</v>
      </c>
      <c r="Q28" s="72" t="str">
        <f t="shared" si="12"/>
        <v>0.67%</v>
      </c>
      <c r="R28" s="70"/>
      <c r="S28" s="105" t="str">
        <f t="shared" si="5"/>
        <v>$168,775.50</v>
      </c>
      <c r="T28" s="71" t="str">
        <f t="shared" si="6"/>
        <v>312</v>
      </c>
      <c r="U28" s="20"/>
      <c r="V28" s="20"/>
      <c r="W28" s="20"/>
      <c r="X28" s="20"/>
      <c r="Y28" s="20"/>
      <c r="Z28" s="20"/>
      <c r="AA28" s="20"/>
      <c r="AB28" s="20"/>
      <c r="AC28" s="20"/>
      <c r="AD28" s="20"/>
    </row>
    <row r="29" ht="12.75" customHeight="1">
      <c r="A29" s="61" t="str">
        <f t="shared" si="7"/>
        <v>21</v>
      </c>
      <c r="B29" s="102" t="str">
        <f t="shared" si="8"/>
        <v>$165,323.80</v>
      </c>
      <c r="C29" s="102" t="str">
        <f t="shared" si="1"/>
        <v>$1,102.16</v>
      </c>
      <c r="D29" s="102" t="str">
        <f t="shared" si="9"/>
        <v>$184.92</v>
      </c>
      <c r="E29" s="103" t="str">
        <f t="shared" si="10"/>
        <v>$1,287.08</v>
      </c>
      <c r="F29" s="64"/>
      <c r="G29" s="65"/>
      <c r="H29" s="66"/>
      <c r="I29" s="104"/>
      <c r="J29" s="76"/>
      <c r="K29" s="68"/>
      <c r="L29" s="69" t="str">
        <f t="shared" si="2"/>
        <v/>
      </c>
      <c r="M29" s="5"/>
      <c r="N29" s="70" t="str">
        <f t="shared" si="3"/>
        <v>0</v>
      </c>
      <c r="O29" s="70" t="str">
        <f t="shared" si="4"/>
        <v>2</v>
      </c>
      <c r="P29" s="71" t="str">
        <f t="shared" si="11"/>
        <v>292</v>
      </c>
      <c r="Q29" s="72" t="str">
        <f t="shared" si="12"/>
        <v>0.67%</v>
      </c>
      <c r="R29" s="70"/>
      <c r="S29" s="105" t="str">
        <f t="shared" si="5"/>
        <v>$168,775.50</v>
      </c>
      <c r="T29" s="71" t="str">
        <f t="shared" si="6"/>
        <v>312</v>
      </c>
      <c r="U29" s="20"/>
      <c r="V29" s="20"/>
      <c r="W29" s="20"/>
      <c r="X29" s="20"/>
      <c r="Y29" s="20"/>
      <c r="Z29" s="20"/>
      <c r="AA29" s="20"/>
      <c r="AB29" s="20"/>
      <c r="AC29" s="20"/>
      <c r="AD29" s="20"/>
    </row>
    <row r="30" ht="12.75" customHeight="1">
      <c r="A30" s="61" t="str">
        <f t="shared" si="7"/>
        <v>22</v>
      </c>
      <c r="B30" s="102" t="str">
        <f t="shared" si="8"/>
        <v>$165,138.88</v>
      </c>
      <c r="C30" s="102" t="str">
        <f t="shared" si="1"/>
        <v>$1,100.93</v>
      </c>
      <c r="D30" s="102" t="str">
        <f t="shared" si="9"/>
        <v>$186.15</v>
      </c>
      <c r="E30" s="103" t="str">
        <f t="shared" si="10"/>
        <v>$1,287.08</v>
      </c>
      <c r="F30" s="64"/>
      <c r="G30" s="65"/>
      <c r="H30" s="66"/>
      <c r="I30" s="104"/>
      <c r="J30" s="76"/>
      <c r="K30" s="68"/>
      <c r="L30" s="69" t="str">
        <f t="shared" si="2"/>
        <v/>
      </c>
      <c r="M30" s="5"/>
      <c r="N30" s="70" t="str">
        <f t="shared" si="3"/>
        <v>0</v>
      </c>
      <c r="O30" s="70" t="str">
        <f t="shared" si="4"/>
        <v>2</v>
      </c>
      <c r="P30" s="71" t="str">
        <f t="shared" si="11"/>
        <v>291</v>
      </c>
      <c r="Q30" s="72" t="str">
        <f t="shared" si="12"/>
        <v>0.67%</v>
      </c>
      <c r="R30" s="70"/>
      <c r="S30" s="105" t="str">
        <f t="shared" si="5"/>
        <v>$168,775.50</v>
      </c>
      <c r="T30" s="71" t="str">
        <f t="shared" si="6"/>
        <v>312</v>
      </c>
      <c r="U30" s="20"/>
      <c r="V30" s="20"/>
      <c r="W30" s="20"/>
      <c r="X30" s="20"/>
      <c r="Y30" s="20"/>
      <c r="Z30" s="20"/>
      <c r="AA30" s="20"/>
      <c r="AB30" s="20"/>
      <c r="AC30" s="20"/>
      <c r="AD30" s="20"/>
    </row>
    <row r="31" ht="12.75" customHeight="1">
      <c r="A31" s="61" t="str">
        <f t="shared" si="7"/>
        <v>23</v>
      </c>
      <c r="B31" s="102" t="str">
        <f t="shared" si="8"/>
        <v>$164,952.73</v>
      </c>
      <c r="C31" s="102" t="str">
        <f t="shared" si="1"/>
        <v>$1,099.68</v>
      </c>
      <c r="D31" s="102" t="str">
        <f t="shared" si="9"/>
        <v>$187.39</v>
      </c>
      <c r="E31" s="103" t="str">
        <f t="shared" si="10"/>
        <v>$1,287.08</v>
      </c>
      <c r="F31" s="64"/>
      <c r="G31" s="65"/>
      <c r="H31" s="66"/>
      <c r="I31" s="104"/>
      <c r="J31" s="76"/>
      <c r="K31" s="68"/>
      <c r="L31" s="69" t="str">
        <f t="shared" si="2"/>
        <v/>
      </c>
      <c r="M31" s="5"/>
      <c r="N31" s="70" t="str">
        <f t="shared" si="3"/>
        <v>0</v>
      </c>
      <c r="O31" s="70" t="str">
        <f t="shared" si="4"/>
        <v>2</v>
      </c>
      <c r="P31" s="71" t="str">
        <f t="shared" si="11"/>
        <v>290</v>
      </c>
      <c r="Q31" s="72" t="str">
        <f t="shared" si="12"/>
        <v>0.67%</v>
      </c>
      <c r="R31" s="70"/>
      <c r="S31" s="105" t="str">
        <f t="shared" si="5"/>
        <v>$168,775.50</v>
      </c>
      <c r="T31" s="71" t="str">
        <f t="shared" si="6"/>
        <v>312</v>
      </c>
      <c r="U31" s="20"/>
      <c r="V31" s="20"/>
      <c r="W31" s="20"/>
      <c r="X31" s="20"/>
      <c r="Y31" s="20"/>
      <c r="Z31" s="20"/>
      <c r="AA31" s="20"/>
      <c r="AB31" s="20"/>
      <c r="AC31" s="20"/>
      <c r="AD31" s="20"/>
    </row>
    <row r="32" ht="12.75" customHeight="1">
      <c r="A32" s="61" t="str">
        <f t="shared" si="7"/>
        <v>24</v>
      </c>
      <c r="B32" s="102" t="str">
        <f t="shared" si="8"/>
        <v>$164,765.33</v>
      </c>
      <c r="C32" s="102" t="str">
        <f t="shared" si="1"/>
        <v>$1,098.44</v>
      </c>
      <c r="D32" s="102" t="str">
        <f t="shared" si="9"/>
        <v>$188.64</v>
      </c>
      <c r="E32" s="103" t="str">
        <f t="shared" si="10"/>
        <v>$1,287.08</v>
      </c>
      <c r="F32" s="64"/>
      <c r="G32" s="65"/>
      <c r="H32" s="66"/>
      <c r="I32" s="104"/>
      <c r="J32" s="76"/>
      <c r="K32" s="68"/>
      <c r="L32" s="69" t="str">
        <f t="shared" si="2"/>
        <v/>
      </c>
      <c r="M32" s="5"/>
      <c r="N32" s="70" t="str">
        <f t="shared" si="3"/>
        <v>0</v>
      </c>
      <c r="O32" s="70" t="str">
        <f t="shared" si="4"/>
        <v>2</v>
      </c>
      <c r="P32" s="71" t="str">
        <f t="shared" si="11"/>
        <v>289</v>
      </c>
      <c r="Q32" s="72" t="str">
        <f t="shared" si="12"/>
        <v>0.67%</v>
      </c>
      <c r="R32" s="70"/>
      <c r="S32" s="105" t="str">
        <f t="shared" si="5"/>
        <v>$168,775.50</v>
      </c>
      <c r="T32" s="71" t="str">
        <f t="shared" si="6"/>
        <v>312</v>
      </c>
      <c r="U32" s="20"/>
      <c r="V32" s="20"/>
      <c r="W32" s="20"/>
      <c r="X32" s="20"/>
      <c r="Y32" s="20"/>
      <c r="Z32" s="20"/>
      <c r="AA32" s="20"/>
      <c r="AB32" s="20"/>
      <c r="AC32" s="20"/>
      <c r="AD32" s="20"/>
    </row>
    <row r="33" ht="12.75" customHeight="1">
      <c r="A33" s="61" t="str">
        <f t="shared" si="7"/>
        <v>25</v>
      </c>
      <c r="B33" s="102" t="str">
        <f t="shared" si="8"/>
        <v>$164,576.69</v>
      </c>
      <c r="C33" s="102" t="str">
        <f t="shared" si="1"/>
        <v>$1,097.18</v>
      </c>
      <c r="D33" s="102" t="str">
        <f t="shared" si="9"/>
        <v>$189.90</v>
      </c>
      <c r="E33" s="103" t="str">
        <f t="shared" si="10"/>
        <v>$1,287.08</v>
      </c>
      <c r="F33" s="64"/>
      <c r="G33" s="65"/>
      <c r="H33" s="66"/>
      <c r="I33" s="104"/>
      <c r="J33" s="76"/>
      <c r="K33" s="68"/>
      <c r="L33" s="69" t="str">
        <f t="shared" si="2"/>
        <v/>
      </c>
      <c r="M33" s="5"/>
      <c r="N33" s="70" t="str">
        <f t="shared" si="3"/>
        <v>0</v>
      </c>
      <c r="O33" s="70" t="str">
        <f t="shared" si="4"/>
        <v>2</v>
      </c>
      <c r="P33" s="71" t="str">
        <f t="shared" si="11"/>
        <v>288</v>
      </c>
      <c r="Q33" s="72" t="str">
        <f t="shared" si="12"/>
        <v>0.67%</v>
      </c>
      <c r="R33" s="70"/>
      <c r="S33" s="105" t="str">
        <f t="shared" si="5"/>
        <v>$168,775.50</v>
      </c>
      <c r="T33" s="71" t="str">
        <f t="shared" si="6"/>
        <v>312</v>
      </c>
      <c r="U33" s="20"/>
      <c r="V33" s="20"/>
      <c r="W33" s="20"/>
      <c r="X33" s="20"/>
      <c r="Y33" s="20"/>
      <c r="Z33" s="20"/>
      <c r="AA33" s="20"/>
      <c r="AB33" s="20"/>
      <c r="AC33" s="20"/>
      <c r="AD33" s="20"/>
    </row>
    <row r="34" ht="12.75" customHeight="1">
      <c r="A34" s="61" t="str">
        <f t="shared" si="7"/>
        <v>26</v>
      </c>
      <c r="B34" s="102" t="str">
        <f t="shared" si="8"/>
        <v>$164,386.79</v>
      </c>
      <c r="C34" s="102" t="str">
        <f t="shared" si="1"/>
        <v>$1,095.91</v>
      </c>
      <c r="D34" s="102" t="str">
        <f t="shared" si="9"/>
        <v>$191.17</v>
      </c>
      <c r="E34" s="103" t="str">
        <f t="shared" si="10"/>
        <v>$1,287.08</v>
      </c>
      <c r="F34" s="64"/>
      <c r="G34" s="65"/>
      <c r="H34" s="66"/>
      <c r="I34" s="104"/>
      <c r="J34" s="76"/>
      <c r="K34" s="68"/>
      <c r="L34" s="69" t="str">
        <f t="shared" si="2"/>
        <v/>
      </c>
      <c r="M34" s="5"/>
      <c r="N34" s="70" t="str">
        <f t="shared" si="3"/>
        <v>0</v>
      </c>
      <c r="O34" s="70" t="str">
        <f t="shared" si="4"/>
        <v>2</v>
      </c>
      <c r="P34" s="71" t="str">
        <f t="shared" si="11"/>
        <v>287</v>
      </c>
      <c r="Q34" s="72" t="str">
        <f t="shared" si="12"/>
        <v>0.67%</v>
      </c>
      <c r="R34" s="70"/>
      <c r="S34" s="105" t="str">
        <f t="shared" si="5"/>
        <v>$168,775.50</v>
      </c>
      <c r="T34" s="71" t="str">
        <f t="shared" si="6"/>
        <v>312</v>
      </c>
      <c r="U34" s="20"/>
      <c r="V34" s="20"/>
      <c r="W34" s="20"/>
      <c r="X34" s="20"/>
      <c r="Y34" s="20"/>
      <c r="Z34" s="20"/>
      <c r="AA34" s="20"/>
      <c r="AB34" s="20"/>
      <c r="AC34" s="20"/>
      <c r="AD34" s="20"/>
    </row>
    <row r="35" ht="12.75" customHeight="1">
      <c r="A35" s="61" t="str">
        <f t="shared" si="7"/>
        <v>27</v>
      </c>
      <c r="B35" s="102" t="str">
        <f t="shared" si="8"/>
        <v>$164,195.62</v>
      </c>
      <c r="C35" s="102" t="str">
        <f t="shared" si="1"/>
        <v>$1,094.64</v>
      </c>
      <c r="D35" s="102" t="str">
        <f t="shared" si="9"/>
        <v>$192.44</v>
      </c>
      <c r="E35" s="103" t="str">
        <f t="shared" si="10"/>
        <v>$1,287.08</v>
      </c>
      <c r="F35" s="64"/>
      <c r="G35" s="65"/>
      <c r="H35" s="66"/>
      <c r="I35" s="104"/>
      <c r="J35" s="76"/>
      <c r="K35" s="68"/>
      <c r="L35" s="69" t="str">
        <f t="shared" si="2"/>
        <v/>
      </c>
      <c r="M35" s="5"/>
      <c r="N35" s="70" t="str">
        <f t="shared" si="3"/>
        <v>0</v>
      </c>
      <c r="O35" s="70" t="str">
        <f t="shared" si="4"/>
        <v>2</v>
      </c>
      <c r="P35" s="71" t="str">
        <f t="shared" si="11"/>
        <v>286</v>
      </c>
      <c r="Q35" s="72" t="str">
        <f t="shared" si="12"/>
        <v>0.67%</v>
      </c>
      <c r="R35" s="70"/>
      <c r="S35" s="105" t="str">
        <f t="shared" si="5"/>
        <v>$168,775.50</v>
      </c>
      <c r="T35" s="71" t="str">
        <f t="shared" si="6"/>
        <v>312</v>
      </c>
      <c r="U35" s="20"/>
      <c r="V35" s="20"/>
      <c r="W35" s="20"/>
      <c r="X35" s="20"/>
      <c r="Y35" s="20"/>
      <c r="Z35" s="20"/>
      <c r="AA35" s="20"/>
      <c r="AB35" s="20"/>
      <c r="AC35" s="20"/>
      <c r="AD35" s="20"/>
    </row>
    <row r="36" ht="12.75" customHeight="1">
      <c r="A36" s="61" t="str">
        <f t="shared" si="7"/>
        <v>28</v>
      </c>
      <c r="B36" s="102" t="str">
        <f t="shared" si="8"/>
        <v>$164,003.18</v>
      </c>
      <c r="C36" s="102" t="str">
        <f t="shared" si="1"/>
        <v>$1,093.35</v>
      </c>
      <c r="D36" s="102" t="str">
        <f t="shared" si="9"/>
        <v>$193.72</v>
      </c>
      <c r="E36" s="103" t="str">
        <f t="shared" si="10"/>
        <v>$1,287.08</v>
      </c>
      <c r="F36" s="64"/>
      <c r="G36" s="65"/>
      <c r="H36" s="66"/>
      <c r="I36" s="104"/>
      <c r="J36" s="76"/>
      <c r="K36" s="68"/>
      <c r="L36" s="69" t="str">
        <f t="shared" si="2"/>
        <v/>
      </c>
      <c r="M36" s="5"/>
      <c r="N36" s="70" t="str">
        <f t="shared" si="3"/>
        <v>0</v>
      </c>
      <c r="O36" s="70" t="str">
        <f t="shared" si="4"/>
        <v>2</v>
      </c>
      <c r="P36" s="71" t="str">
        <f t="shared" si="11"/>
        <v>285</v>
      </c>
      <c r="Q36" s="72" t="str">
        <f t="shared" si="12"/>
        <v>0.67%</v>
      </c>
      <c r="R36" s="70"/>
      <c r="S36" s="105" t="str">
        <f t="shared" si="5"/>
        <v>$168,775.50</v>
      </c>
      <c r="T36" s="71" t="str">
        <f t="shared" si="6"/>
        <v>312</v>
      </c>
      <c r="U36" s="20"/>
      <c r="V36" s="20"/>
      <c r="W36" s="20"/>
      <c r="X36" s="20"/>
      <c r="Y36" s="20"/>
      <c r="Z36" s="20"/>
      <c r="AA36" s="20"/>
      <c r="AB36" s="20"/>
      <c r="AC36" s="20"/>
      <c r="AD36" s="20"/>
    </row>
    <row r="37" ht="12.75" customHeight="1">
      <c r="A37" s="61" t="str">
        <f t="shared" si="7"/>
        <v>29</v>
      </c>
      <c r="B37" s="102" t="str">
        <f t="shared" si="8"/>
        <v>$163,809.46</v>
      </c>
      <c r="C37" s="102" t="str">
        <f t="shared" si="1"/>
        <v>$1,092.06</v>
      </c>
      <c r="D37" s="102" t="str">
        <f t="shared" si="9"/>
        <v>$195.02</v>
      </c>
      <c r="E37" s="103" t="str">
        <f t="shared" si="10"/>
        <v>$1,287.08</v>
      </c>
      <c r="F37" s="64"/>
      <c r="G37" s="65"/>
      <c r="H37" s="66"/>
      <c r="I37" s="104"/>
      <c r="J37" s="76"/>
      <c r="K37" s="68"/>
      <c r="L37" s="69" t="str">
        <f t="shared" si="2"/>
        <v/>
      </c>
      <c r="M37" s="5"/>
      <c r="N37" s="70" t="str">
        <f t="shared" si="3"/>
        <v>0</v>
      </c>
      <c r="O37" s="70" t="str">
        <f t="shared" si="4"/>
        <v>2</v>
      </c>
      <c r="P37" s="71" t="str">
        <f t="shared" si="11"/>
        <v>284</v>
      </c>
      <c r="Q37" s="72" t="str">
        <f t="shared" si="12"/>
        <v>0.67%</v>
      </c>
      <c r="R37" s="70"/>
      <c r="S37" s="105" t="str">
        <f t="shared" si="5"/>
        <v>$168,775.50</v>
      </c>
      <c r="T37" s="71" t="str">
        <f t="shared" si="6"/>
        <v>312</v>
      </c>
      <c r="U37" s="20"/>
      <c r="V37" s="20"/>
      <c r="W37" s="20"/>
      <c r="X37" s="20"/>
      <c r="Y37" s="20"/>
      <c r="Z37" s="20"/>
      <c r="AA37" s="20"/>
      <c r="AB37" s="20"/>
      <c r="AC37" s="20"/>
      <c r="AD37" s="20"/>
    </row>
    <row r="38" ht="12.75" customHeight="1">
      <c r="A38" s="61" t="str">
        <f t="shared" si="7"/>
        <v>30</v>
      </c>
      <c r="B38" s="102" t="str">
        <f t="shared" si="8"/>
        <v>$163,614.44</v>
      </c>
      <c r="C38" s="102" t="str">
        <f t="shared" si="1"/>
        <v>$1,090.76</v>
      </c>
      <c r="D38" s="102" t="str">
        <f t="shared" si="9"/>
        <v>$196.32</v>
      </c>
      <c r="E38" s="103" t="str">
        <f t="shared" si="10"/>
        <v>$1,287.08</v>
      </c>
      <c r="F38" s="64"/>
      <c r="G38" s="65"/>
      <c r="H38" s="66"/>
      <c r="I38" s="104"/>
      <c r="J38" s="76"/>
      <c r="K38" s="68"/>
      <c r="L38" s="69" t="str">
        <f t="shared" si="2"/>
        <v/>
      </c>
      <c r="M38" s="5"/>
      <c r="N38" s="70" t="str">
        <f t="shared" si="3"/>
        <v>0</v>
      </c>
      <c r="O38" s="70" t="str">
        <f t="shared" si="4"/>
        <v>2</v>
      </c>
      <c r="P38" s="71" t="str">
        <f t="shared" si="11"/>
        <v>283</v>
      </c>
      <c r="Q38" s="72" t="str">
        <f t="shared" si="12"/>
        <v>0.67%</v>
      </c>
      <c r="R38" s="70"/>
      <c r="S38" s="105" t="str">
        <f t="shared" si="5"/>
        <v>$168,775.50</v>
      </c>
      <c r="T38" s="71" t="str">
        <f t="shared" si="6"/>
        <v>312</v>
      </c>
      <c r="U38" s="20"/>
      <c r="V38" s="20"/>
      <c r="W38" s="20"/>
      <c r="X38" s="20"/>
      <c r="Y38" s="20"/>
      <c r="Z38" s="20"/>
      <c r="AA38" s="20"/>
      <c r="AB38" s="20"/>
      <c r="AC38" s="20"/>
      <c r="AD38" s="20"/>
    </row>
    <row r="39" ht="12.75" customHeight="1">
      <c r="A39" s="61" t="str">
        <f t="shared" si="7"/>
        <v>31</v>
      </c>
      <c r="B39" s="102" t="str">
        <f t="shared" si="8"/>
        <v>$163,418.12</v>
      </c>
      <c r="C39" s="102" t="str">
        <f t="shared" si="1"/>
        <v>$1,089.45</v>
      </c>
      <c r="D39" s="102" t="str">
        <f t="shared" si="9"/>
        <v>$197.62</v>
      </c>
      <c r="E39" s="103" t="str">
        <f t="shared" si="10"/>
        <v>$1,287.08</v>
      </c>
      <c r="F39" s="64"/>
      <c r="G39" s="65"/>
      <c r="H39" s="66"/>
      <c r="I39" s="104"/>
      <c r="J39" s="76"/>
      <c r="K39" s="68"/>
      <c r="L39" s="69" t="str">
        <f t="shared" si="2"/>
        <v/>
      </c>
      <c r="M39" s="5"/>
      <c r="N39" s="70" t="str">
        <f t="shared" si="3"/>
        <v>0</v>
      </c>
      <c r="O39" s="70" t="str">
        <f t="shared" si="4"/>
        <v>2</v>
      </c>
      <c r="P39" s="71" t="str">
        <f t="shared" si="11"/>
        <v>282</v>
      </c>
      <c r="Q39" s="72" t="str">
        <f t="shared" si="12"/>
        <v>0.67%</v>
      </c>
      <c r="R39" s="70"/>
      <c r="S39" s="105" t="str">
        <f t="shared" si="5"/>
        <v>$168,775.50</v>
      </c>
      <c r="T39" s="71" t="str">
        <f t="shared" si="6"/>
        <v>312</v>
      </c>
      <c r="U39" s="20"/>
      <c r="V39" s="20"/>
      <c r="W39" s="20"/>
      <c r="X39" s="20"/>
      <c r="Y39" s="20"/>
      <c r="Z39" s="20"/>
      <c r="AA39" s="20"/>
      <c r="AB39" s="20"/>
      <c r="AC39" s="20"/>
      <c r="AD39" s="20"/>
    </row>
    <row r="40" ht="12.75" customHeight="1">
      <c r="A40" s="61" t="str">
        <f t="shared" si="7"/>
        <v>32</v>
      </c>
      <c r="B40" s="102" t="str">
        <f t="shared" si="8"/>
        <v>$163,220.50</v>
      </c>
      <c r="C40" s="102" t="str">
        <f t="shared" si="1"/>
        <v>$1,088.14</v>
      </c>
      <c r="D40" s="102" t="str">
        <f t="shared" si="9"/>
        <v>$198.94</v>
      </c>
      <c r="E40" s="103" t="str">
        <f t="shared" si="10"/>
        <v>$1,287.08</v>
      </c>
      <c r="F40" s="64"/>
      <c r="G40" s="65"/>
      <c r="H40" s="66"/>
      <c r="I40" s="104"/>
      <c r="J40" s="76"/>
      <c r="K40" s="68"/>
      <c r="L40" s="69" t="str">
        <f t="shared" si="2"/>
        <v/>
      </c>
      <c r="M40" s="5"/>
      <c r="N40" s="70" t="str">
        <f t="shared" si="3"/>
        <v>0</v>
      </c>
      <c r="O40" s="70" t="str">
        <f t="shared" si="4"/>
        <v>2</v>
      </c>
      <c r="P40" s="71" t="str">
        <f t="shared" si="11"/>
        <v>281</v>
      </c>
      <c r="Q40" s="72" t="str">
        <f t="shared" si="12"/>
        <v>0.67%</v>
      </c>
      <c r="R40" s="70"/>
      <c r="S40" s="105" t="str">
        <f t="shared" si="5"/>
        <v>$168,775.50</v>
      </c>
      <c r="T40" s="71" t="str">
        <f t="shared" si="6"/>
        <v>312</v>
      </c>
      <c r="U40" s="20"/>
      <c r="V40" s="20"/>
      <c r="W40" s="20"/>
      <c r="X40" s="20"/>
      <c r="Y40" s="20"/>
      <c r="Z40" s="20"/>
      <c r="AA40" s="20"/>
      <c r="AB40" s="20"/>
      <c r="AC40" s="20"/>
      <c r="AD40" s="20"/>
    </row>
    <row r="41" ht="12.75" customHeight="1">
      <c r="A41" s="61" t="str">
        <f t="shared" si="7"/>
        <v>33</v>
      </c>
      <c r="B41" s="102" t="str">
        <f t="shared" si="8"/>
        <v>$163,021.56</v>
      </c>
      <c r="C41" s="102" t="str">
        <f t="shared" si="1"/>
        <v>$1,086.81</v>
      </c>
      <c r="D41" s="102" t="str">
        <f t="shared" si="9"/>
        <v>$200.27</v>
      </c>
      <c r="E41" s="103" t="str">
        <f t="shared" si="10"/>
        <v>$1,287.08</v>
      </c>
      <c r="F41" s="64"/>
      <c r="G41" s="65"/>
      <c r="H41" s="66"/>
      <c r="I41" s="104"/>
      <c r="J41" s="76"/>
      <c r="K41" s="68"/>
      <c r="L41" s="69" t="str">
        <f t="shared" si="2"/>
        <v/>
      </c>
      <c r="M41" s="5"/>
      <c r="N41" s="70" t="str">
        <f t="shared" si="3"/>
        <v>0</v>
      </c>
      <c r="O41" s="70" t="str">
        <f t="shared" si="4"/>
        <v>2</v>
      </c>
      <c r="P41" s="71" t="str">
        <f t="shared" si="11"/>
        <v>280</v>
      </c>
      <c r="Q41" s="72" t="str">
        <f t="shared" si="12"/>
        <v>0.67%</v>
      </c>
      <c r="R41" s="70"/>
      <c r="S41" s="105" t="str">
        <f t="shared" si="5"/>
        <v>$168,775.50</v>
      </c>
      <c r="T41" s="71" t="str">
        <f t="shared" si="6"/>
        <v>312</v>
      </c>
      <c r="U41" s="20"/>
      <c r="V41" s="20"/>
      <c r="W41" s="20"/>
      <c r="X41" s="20"/>
      <c r="Y41" s="20"/>
      <c r="Z41" s="20"/>
      <c r="AA41" s="20"/>
      <c r="AB41" s="20"/>
      <c r="AC41" s="20"/>
      <c r="AD41" s="20"/>
    </row>
    <row r="42" ht="12.75" customHeight="1">
      <c r="A42" s="61" t="str">
        <f t="shared" si="7"/>
        <v>34</v>
      </c>
      <c r="B42" s="102" t="str">
        <f t="shared" si="8"/>
        <v>$162,821.29</v>
      </c>
      <c r="C42" s="102" t="str">
        <f t="shared" si="1"/>
        <v>$1,085.48</v>
      </c>
      <c r="D42" s="102" t="str">
        <f t="shared" si="9"/>
        <v>$201.60</v>
      </c>
      <c r="E42" s="103" t="str">
        <f t="shared" si="10"/>
        <v>$1,287.08</v>
      </c>
      <c r="F42" s="64"/>
      <c r="G42" s="65"/>
      <c r="H42" s="66"/>
      <c r="I42" s="104"/>
      <c r="J42" s="76"/>
      <c r="K42" s="68"/>
      <c r="L42" s="69" t="str">
        <f t="shared" si="2"/>
        <v/>
      </c>
      <c r="M42" s="5"/>
      <c r="N42" s="70" t="str">
        <f t="shared" si="3"/>
        <v>0</v>
      </c>
      <c r="O42" s="70" t="str">
        <f t="shared" si="4"/>
        <v>2</v>
      </c>
      <c r="P42" s="71" t="str">
        <f t="shared" si="11"/>
        <v>279</v>
      </c>
      <c r="Q42" s="72" t="str">
        <f t="shared" si="12"/>
        <v>0.67%</v>
      </c>
      <c r="R42" s="70"/>
      <c r="S42" s="105" t="str">
        <f t="shared" si="5"/>
        <v>$168,775.50</v>
      </c>
      <c r="T42" s="71" t="str">
        <f t="shared" si="6"/>
        <v>312</v>
      </c>
      <c r="U42" s="20"/>
      <c r="V42" s="20"/>
      <c r="W42" s="20"/>
      <c r="X42" s="20"/>
      <c r="Y42" s="20"/>
      <c r="Z42" s="20"/>
      <c r="AA42" s="20"/>
      <c r="AB42" s="20"/>
      <c r="AC42" s="20"/>
      <c r="AD42" s="20"/>
    </row>
    <row r="43" ht="12.75" customHeight="1">
      <c r="A43" s="61" t="str">
        <f t="shared" si="7"/>
        <v>35</v>
      </c>
      <c r="B43" s="102" t="str">
        <f t="shared" si="8"/>
        <v>$162,619.69</v>
      </c>
      <c r="C43" s="102" t="str">
        <f t="shared" si="1"/>
        <v>$1,084.13</v>
      </c>
      <c r="D43" s="102" t="str">
        <f t="shared" si="9"/>
        <v>$202.95</v>
      </c>
      <c r="E43" s="103" t="str">
        <f t="shared" si="10"/>
        <v>$1,287.08</v>
      </c>
      <c r="F43" s="64"/>
      <c r="G43" s="65"/>
      <c r="H43" s="66"/>
      <c r="I43" s="104"/>
      <c r="J43" s="76"/>
      <c r="K43" s="68"/>
      <c r="L43" s="69" t="str">
        <f t="shared" si="2"/>
        <v/>
      </c>
      <c r="M43" s="5"/>
      <c r="N43" s="70" t="str">
        <f t="shared" si="3"/>
        <v>0</v>
      </c>
      <c r="O43" s="70" t="str">
        <f t="shared" si="4"/>
        <v>2</v>
      </c>
      <c r="P43" s="71" t="str">
        <f t="shared" si="11"/>
        <v>278</v>
      </c>
      <c r="Q43" s="72" t="str">
        <f t="shared" si="12"/>
        <v>0.67%</v>
      </c>
      <c r="R43" s="70"/>
      <c r="S43" s="105" t="str">
        <f t="shared" si="5"/>
        <v>$168,775.50</v>
      </c>
      <c r="T43" s="71" t="str">
        <f t="shared" si="6"/>
        <v>312</v>
      </c>
      <c r="U43" s="20"/>
      <c r="V43" s="20"/>
      <c r="W43" s="20"/>
      <c r="X43" s="20"/>
      <c r="Y43" s="20"/>
      <c r="Z43" s="20"/>
      <c r="AA43" s="20"/>
      <c r="AB43" s="20"/>
      <c r="AC43" s="20"/>
      <c r="AD43" s="20"/>
    </row>
    <row r="44" ht="12.75" customHeight="1">
      <c r="A44" s="61" t="str">
        <f t="shared" si="7"/>
        <v>36</v>
      </c>
      <c r="B44" s="102" t="str">
        <f t="shared" si="8"/>
        <v>$162,416.74</v>
      </c>
      <c r="C44" s="102" t="str">
        <f t="shared" si="1"/>
        <v>$1,082.78</v>
      </c>
      <c r="D44" s="102" t="str">
        <f t="shared" si="9"/>
        <v>$204.30</v>
      </c>
      <c r="E44" s="103" t="str">
        <f t="shared" si="10"/>
        <v>$1,287.08</v>
      </c>
      <c r="F44" s="64"/>
      <c r="G44" s="65"/>
      <c r="H44" s="66"/>
      <c r="I44" s="104"/>
      <c r="J44" s="76"/>
      <c r="K44" s="68"/>
      <c r="L44" s="69" t="str">
        <f t="shared" si="2"/>
        <v/>
      </c>
      <c r="M44" s="5"/>
      <c r="N44" s="70" t="str">
        <f t="shared" si="3"/>
        <v>0</v>
      </c>
      <c r="O44" s="70" t="str">
        <f t="shared" si="4"/>
        <v>2</v>
      </c>
      <c r="P44" s="71" t="str">
        <f t="shared" si="11"/>
        <v>277</v>
      </c>
      <c r="Q44" s="72" t="str">
        <f t="shared" si="12"/>
        <v>0.67%</v>
      </c>
      <c r="R44" s="70"/>
      <c r="S44" s="105" t="str">
        <f t="shared" si="5"/>
        <v>$168,775.50</v>
      </c>
      <c r="T44" s="71" t="str">
        <f t="shared" si="6"/>
        <v>312</v>
      </c>
      <c r="U44" s="20"/>
      <c r="V44" s="20"/>
      <c r="W44" s="20"/>
      <c r="X44" s="20"/>
      <c r="Y44" s="20"/>
      <c r="Z44" s="20"/>
      <c r="AA44" s="20"/>
      <c r="AB44" s="20"/>
      <c r="AC44" s="20"/>
      <c r="AD44" s="20"/>
    </row>
    <row r="45" ht="12.75" customHeight="1">
      <c r="A45" s="61" t="str">
        <f t="shared" si="7"/>
        <v>37</v>
      </c>
      <c r="B45" s="102" t="str">
        <f t="shared" si="8"/>
        <v>$162,212.44</v>
      </c>
      <c r="C45" s="102" t="str">
        <f t="shared" si="1"/>
        <v>$1,081.42</v>
      </c>
      <c r="D45" s="102" t="str">
        <f t="shared" si="9"/>
        <v>$205.66</v>
      </c>
      <c r="E45" s="103" t="str">
        <f t="shared" si="10"/>
        <v>$1,287.08</v>
      </c>
      <c r="F45" s="64"/>
      <c r="G45" s="65"/>
      <c r="H45" s="66"/>
      <c r="I45" s="104"/>
      <c r="J45" s="76"/>
      <c r="K45" s="68"/>
      <c r="L45" s="69" t="str">
        <f t="shared" si="2"/>
        <v/>
      </c>
      <c r="M45" s="5"/>
      <c r="N45" s="70" t="str">
        <f t="shared" si="3"/>
        <v>0</v>
      </c>
      <c r="O45" s="70" t="str">
        <f t="shared" si="4"/>
        <v>2</v>
      </c>
      <c r="P45" s="71" t="str">
        <f t="shared" si="11"/>
        <v>276</v>
      </c>
      <c r="Q45" s="72" t="str">
        <f t="shared" si="12"/>
        <v>0.67%</v>
      </c>
      <c r="R45" s="70"/>
      <c r="S45" s="105" t="str">
        <f t="shared" si="5"/>
        <v>$168,775.50</v>
      </c>
      <c r="T45" s="71" t="str">
        <f t="shared" si="6"/>
        <v>312</v>
      </c>
      <c r="U45" s="20"/>
      <c r="V45" s="20"/>
      <c r="W45" s="20"/>
      <c r="X45" s="20"/>
      <c r="Y45" s="20"/>
      <c r="Z45" s="20"/>
      <c r="AA45" s="20"/>
      <c r="AB45" s="20"/>
      <c r="AC45" s="20"/>
      <c r="AD45" s="20"/>
    </row>
    <row r="46" ht="12.75" customHeight="1">
      <c r="A46" s="61" t="str">
        <f t="shared" si="7"/>
        <v>38</v>
      </c>
      <c r="B46" s="102" t="str">
        <f t="shared" si="8"/>
        <v>$162,006.77</v>
      </c>
      <c r="C46" s="102" t="str">
        <f t="shared" si="1"/>
        <v>$1,080.05</v>
      </c>
      <c r="D46" s="102" t="str">
        <f t="shared" si="9"/>
        <v>$207.03</v>
      </c>
      <c r="E46" s="103" t="str">
        <f t="shared" si="10"/>
        <v>$1,287.08</v>
      </c>
      <c r="F46" s="64"/>
      <c r="G46" s="65"/>
      <c r="H46" s="66"/>
      <c r="I46" s="104"/>
      <c r="J46" s="76"/>
      <c r="K46" s="68"/>
      <c r="L46" s="69" t="str">
        <f t="shared" si="2"/>
        <v/>
      </c>
      <c r="M46" s="5"/>
      <c r="N46" s="70" t="str">
        <f t="shared" si="3"/>
        <v>0</v>
      </c>
      <c r="O46" s="70" t="str">
        <f t="shared" si="4"/>
        <v>2</v>
      </c>
      <c r="P46" s="71" t="str">
        <f t="shared" si="11"/>
        <v>275</v>
      </c>
      <c r="Q46" s="72" t="str">
        <f t="shared" si="12"/>
        <v>0.67%</v>
      </c>
      <c r="R46" s="70"/>
      <c r="S46" s="105" t="str">
        <f t="shared" si="5"/>
        <v>$168,775.50</v>
      </c>
      <c r="T46" s="71" t="str">
        <f t="shared" si="6"/>
        <v>312</v>
      </c>
      <c r="U46" s="20"/>
      <c r="V46" s="20"/>
      <c r="W46" s="20"/>
      <c r="X46" s="20"/>
      <c r="Y46" s="20"/>
      <c r="Z46" s="20"/>
      <c r="AA46" s="20"/>
      <c r="AB46" s="20"/>
      <c r="AC46" s="20"/>
      <c r="AD46" s="20"/>
    </row>
    <row r="47" ht="12.75" customHeight="1">
      <c r="A47" s="61" t="str">
        <f t="shared" si="7"/>
        <v>39</v>
      </c>
      <c r="B47" s="102" t="str">
        <f t="shared" si="8"/>
        <v>$161,799.74</v>
      </c>
      <c r="C47" s="102" t="str">
        <f t="shared" si="1"/>
        <v>$1,078.66</v>
      </c>
      <c r="D47" s="102" t="str">
        <f t="shared" si="9"/>
        <v>$208.41</v>
      </c>
      <c r="E47" s="103" t="str">
        <f t="shared" si="10"/>
        <v>$1,287.08</v>
      </c>
      <c r="F47" s="64"/>
      <c r="G47" s="65"/>
      <c r="H47" s="66"/>
      <c r="I47" s="104"/>
      <c r="J47" s="76"/>
      <c r="K47" s="68"/>
      <c r="L47" s="69" t="str">
        <f t="shared" si="2"/>
        <v/>
      </c>
      <c r="M47" s="5"/>
      <c r="N47" s="70" t="str">
        <f t="shared" si="3"/>
        <v>0</v>
      </c>
      <c r="O47" s="70" t="str">
        <f t="shared" si="4"/>
        <v>2</v>
      </c>
      <c r="P47" s="71" t="str">
        <f t="shared" si="11"/>
        <v>274</v>
      </c>
      <c r="Q47" s="72" t="str">
        <f t="shared" si="12"/>
        <v>0.67%</v>
      </c>
      <c r="R47" s="70"/>
      <c r="S47" s="105" t="str">
        <f t="shared" si="5"/>
        <v>$168,775.50</v>
      </c>
      <c r="T47" s="71" t="str">
        <f t="shared" si="6"/>
        <v>312</v>
      </c>
      <c r="U47" s="20"/>
      <c r="V47" s="20"/>
      <c r="W47" s="20"/>
      <c r="X47" s="20"/>
      <c r="Y47" s="20"/>
      <c r="Z47" s="20"/>
      <c r="AA47" s="20"/>
      <c r="AB47" s="20"/>
      <c r="AC47" s="20"/>
      <c r="AD47" s="20"/>
    </row>
    <row r="48" ht="12.75" customHeight="1">
      <c r="A48" s="61" t="str">
        <f t="shared" si="7"/>
        <v>40</v>
      </c>
      <c r="B48" s="102" t="str">
        <f t="shared" si="8"/>
        <v>$161,591.33</v>
      </c>
      <c r="C48" s="102" t="str">
        <f t="shared" si="1"/>
        <v>$1,077.28</v>
      </c>
      <c r="D48" s="102" t="str">
        <f t="shared" si="9"/>
        <v>$209.80</v>
      </c>
      <c r="E48" s="103" t="str">
        <f t="shared" si="10"/>
        <v>$1,287.08</v>
      </c>
      <c r="F48" s="64"/>
      <c r="G48" s="65"/>
      <c r="H48" s="66"/>
      <c r="I48" s="104"/>
      <c r="J48" s="76"/>
      <c r="K48" s="68"/>
      <c r="L48" s="69" t="str">
        <f t="shared" si="2"/>
        <v/>
      </c>
      <c r="M48" s="5"/>
      <c r="N48" s="70" t="str">
        <f t="shared" si="3"/>
        <v>0</v>
      </c>
      <c r="O48" s="70" t="str">
        <f t="shared" si="4"/>
        <v>2</v>
      </c>
      <c r="P48" s="71" t="str">
        <f t="shared" si="11"/>
        <v>273</v>
      </c>
      <c r="Q48" s="72" t="str">
        <f t="shared" si="12"/>
        <v>0.67%</v>
      </c>
      <c r="R48" s="70"/>
      <c r="S48" s="105" t="str">
        <f t="shared" si="5"/>
        <v>$168,775.50</v>
      </c>
      <c r="T48" s="71" t="str">
        <f t="shared" si="6"/>
        <v>312</v>
      </c>
      <c r="U48" s="20"/>
      <c r="V48" s="20"/>
      <c r="W48" s="20"/>
      <c r="X48" s="20"/>
      <c r="Y48" s="20"/>
      <c r="Z48" s="20"/>
      <c r="AA48" s="20"/>
      <c r="AB48" s="20"/>
      <c r="AC48" s="20"/>
      <c r="AD48" s="20"/>
    </row>
    <row r="49" ht="12.75" customHeight="1">
      <c r="A49" s="61" t="str">
        <f t="shared" si="7"/>
        <v>41</v>
      </c>
      <c r="B49" s="102" t="str">
        <f t="shared" si="8"/>
        <v>$161,381.52</v>
      </c>
      <c r="C49" s="102" t="str">
        <f t="shared" si="1"/>
        <v>$1,075.88</v>
      </c>
      <c r="D49" s="102" t="str">
        <f t="shared" si="9"/>
        <v>$211.20</v>
      </c>
      <c r="E49" s="103" t="str">
        <f t="shared" si="10"/>
        <v>$1,287.08</v>
      </c>
      <c r="F49" s="64"/>
      <c r="G49" s="65"/>
      <c r="H49" s="66"/>
      <c r="I49" s="104"/>
      <c r="J49" s="76"/>
      <c r="K49" s="68"/>
      <c r="L49" s="69" t="str">
        <f t="shared" si="2"/>
        <v/>
      </c>
      <c r="M49" s="5"/>
      <c r="N49" s="70" t="str">
        <f t="shared" si="3"/>
        <v>0</v>
      </c>
      <c r="O49" s="70" t="str">
        <f t="shared" si="4"/>
        <v>2</v>
      </c>
      <c r="P49" s="71" t="str">
        <f t="shared" si="11"/>
        <v>272</v>
      </c>
      <c r="Q49" s="72" t="str">
        <f t="shared" si="12"/>
        <v>0.67%</v>
      </c>
      <c r="R49" s="70"/>
      <c r="S49" s="105" t="str">
        <f t="shared" si="5"/>
        <v>$168,775.50</v>
      </c>
      <c r="T49" s="71" t="str">
        <f t="shared" si="6"/>
        <v>312</v>
      </c>
      <c r="U49" s="20"/>
      <c r="V49" s="20"/>
      <c r="W49" s="20"/>
      <c r="X49" s="20"/>
      <c r="Y49" s="20"/>
      <c r="Z49" s="20"/>
      <c r="AA49" s="20"/>
      <c r="AB49" s="20"/>
      <c r="AC49" s="20"/>
      <c r="AD49" s="20"/>
    </row>
    <row r="50" ht="12.75" customHeight="1">
      <c r="A50" s="61" t="str">
        <f t="shared" si="7"/>
        <v>42</v>
      </c>
      <c r="B50" s="102" t="str">
        <f t="shared" si="8"/>
        <v>$161,170.32</v>
      </c>
      <c r="C50" s="102" t="str">
        <f t="shared" si="1"/>
        <v>$1,074.47</v>
      </c>
      <c r="D50" s="102" t="str">
        <f t="shared" si="9"/>
        <v>$212.61</v>
      </c>
      <c r="E50" s="103" t="str">
        <f t="shared" si="10"/>
        <v>$1,287.08</v>
      </c>
      <c r="F50" s="64"/>
      <c r="G50" s="65"/>
      <c r="H50" s="66"/>
      <c r="I50" s="104"/>
      <c r="J50" s="76"/>
      <c r="K50" s="68"/>
      <c r="L50" s="69" t="str">
        <f t="shared" si="2"/>
        <v/>
      </c>
      <c r="M50" s="5"/>
      <c r="N50" s="70" t="str">
        <f t="shared" si="3"/>
        <v>0</v>
      </c>
      <c r="O50" s="70" t="str">
        <f t="shared" si="4"/>
        <v>2</v>
      </c>
      <c r="P50" s="71" t="str">
        <f t="shared" si="11"/>
        <v>271</v>
      </c>
      <c r="Q50" s="72" t="str">
        <f t="shared" si="12"/>
        <v>0.67%</v>
      </c>
      <c r="R50" s="70"/>
      <c r="S50" s="105" t="str">
        <f t="shared" si="5"/>
        <v>$168,775.50</v>
      </c>
      <c r="T50" s="71" t="str">
        <f t="shared" si="6"/>
        <v>312</v>
      </c>
      <c r="U50" s="20"/>
      <c r="V50" s="20"/>
      <c r="W50" s="20"/>
      <c r="X50" s="20"/>
      <c r="Y50" s="20"/>
      <c r="Z50" s="20"/>
      <c r="AA50" s="20"/>
      <c r="AB50" s="20"/>
      <c r="AC50" s="20"/>
      <c r="AD50" s="20"/>
    </row>
    <row r="51" ht="12.75" customHeight="1">
      <c r="A51" s="61" t="str">
        <f t="shared" si="7"/>
        <v>43</v>
      </c>
      <c r="B51" s="102" t="str">
        <f t="shared" si="8"/>
        <v>$160,957.71</v>
      </c>
      <c r="C51" s="102" t="str">
        <f t="shared" si="1"/>
        <v>$1,073.05</v>
      </c>
      <c r="D51" s="102" t="str">
        <f t="shared" si="9"/>
        <v>$214.03</v>
      </c>
      <c r="E51" s="103" t="str">
        <f t="shared" si="10"/>
        <v>$1,287.08</v>
      </c>
      <c r="F51" s="64"/>
      <c r="G51" s="65"/>
      <c r="H51" s="66"/>
      <c r="I51" s="104"/>
      <c r="J51" s="76"/>
      <c r="K51" s="68"/>
      <c r="L51" s="69" t="str">
        <f t="shared" si="2"/>
        <v/>
      </c>
      <c r="M51" s="5"/>
      <c r="N51" s="70" t="str">
        <f t="shared" si="3"/>
        <v>0</v>
      </c>
      <c r="O51" s="70" t="str">
        <f t="shared" si="4"/>
        <v>2</v>
      </c>
      <c r="P51" s="71" t="str">
        <f t="shared" si="11"/>
        <v>270</v>
      </c>
      <c r="Q51" s="72" t="str">
        <f t="shared" si="12"/>
        <v>0.67%</v>
      </c>
      <c r="R51" s="70"/>
      <c r="S51" s="105" t="str">
        <f t="shared" si="5"/>
        <v>$168,775.50</v>
      </c>
      <c r="T51" s="71" t="str">
        <f t="shared" si="6"/>
        <v>312</v>
      </c>
      <c r="U51" s="20"/>
      <c r="V51" s="20"/>
      <c r="W51" s="20"/>
      <c r="X51" s="20"/>
      <c r="Y51" s="20"/>
      <c r="Z51" s="20"/>
      <c r="AA51" s="20"/>
      <c r="AB51" s="20"/>
      <c r="AC51" s="20"/>
      <c r="AD51" s="20"/>
    </row>
    <row r="52" ht="12.75" customHeight="1">
      <c r="A52" s="61" t="str">
        <f t="shared" si="7"/>
        <v>44</v>
      </c>
      <c r="B52" s="102" t="str">
        <f t="shared" si="8"/>
        <v>$160,743.68</v>
      </c>
      <c r="C52" s="102" t="str">
        <f t="shared" si="1"/>
        <v>$1,071.62</v>
      </c>
      <c r="D52" s="102" t="str">
        <f t="shared" si="9"/>
        <v>$215.45</v>
      </c>
      <c r="E52" s="103" t="str">
        <f t="shared" si="10"/>
        <v>$1,287.08</v>
      </c>
      <c r="F52" s="64"/>
      <c r="G52" s="65"/>
      <c r="H52" s="66"/>
      <c r="I52" s="104"/>
      <c r="J52" s="76"/>
      <c r="K52" s="68"/>
      <c r="L52" s="69" t="str">
        <f t="shared" si="2"/>
        <v/>
      </c>
      <c r="M52" s="5"/>
      <c r="N52" s="70" t="str">
        <f t="shared" si="3"/>
        <v>0</v>
      </c>
      <c r="O52" s="70" t="str">
        <f t="shared" si="4"/>
        <v>2</v>
      </c>
      <c r="P52" s="71" t="str">
        <f t="shared" si="11"/>
        <v>269</v>
      </c>
      <c r="Q52" s="72" t="str">
        <f t="shared" si="12"/>
        <v>0.67%</v>
      </c>
      <c r="R52" s="70"/>
      <c r="S52" s="105" t="str">
        <f t="shared" si="5"/>
        <v>$168,775.50</v>
      </c>
      <c r="T52" s="71" t="str">
        <f t="shared" si="6"/>
        <v>312</v>
      </c>
      <c r="U52" s="20"/>
      <c r="V52" s="20"/>
      <c r="W52" s="20"/>
      <c r="X52" s="20"/>
      <c r="Y52" s="20"/>
      <c r="Z52" s="20"/>
      <c r="AA52" s="20"/>
      <c r="AB52" s="20"/>
      <c r="AC52" s="20"/>
      <c r="AD52" s="20"/>
    </row>
    <row r="53" ht="12.75" customHeight="1">
      <c r="A53" s="61" t="str">
        <f t="shared" si="7"/>
        <v>45</v>
      </c>
      <c r="B53" s="102" t="str">
        <f t="shared" si="8"/>
        <v>$160,528.23</v>
      </c>
      <c r="C53" s="102" t="str">
        <f t="shared" si="1"/>
        <v>$1,070.19</v>
      </c>
      <c r="D53" s="102" t="str">
        <f t="shared" si="9"/>
        <v>$216.89</v>
      </c>
      <c r="E53" s="103" t="str">
        <f t="shared" si="10"/>
        <v>$1,287.08</v>
      </c>
      <c r="F53" s="64"/>
      <c r="G53" s="65"/>
      <c r="H53" s="66"/>
      <c r="I53" s="104"/>
      <c r="J53" s="76"/>
      <c r="K53" s="68"/>
      <c r="L53" s="69" t="str">
        <f t="shared" si="2"/>
        <v/>
      </c>
      <c r="M53" s="5"/>
      <c r="N53" s="70" t="str">
        <f t="shared" si="3"/>
        <v>0</v>
      </c>
      <c r="O53" s="70" t="str">
        <f t="shared" si="4"/>
        <v>2</v>
      </c>
      <c r="P53" s="71" t="str">
        <f t="shared" si="11"/>
        <v>268</v>
      </c>
      <c r="Q53" s="72" t="str">
        <f t="shared" si="12"/>
        <v>0.67%</v>
      </c>
      <c r="R53" s="70"/>
      <c r="S53" s="105" t="str">
        <f t="shared" si="5"/>
        <v>$168,775.50</v>
      </c>
      <c r="T53" s="71" t="str">
        <f t="shared" si="6"/>
        <v>312</v>
      </c>
      <c r="U53" s="20"/>
      <c r="V53" s="20"/>
      <c r="W53" s="20"/>
      <c r="X53" s="20"/>
      <c r="Y53" s="20"/>
      <c r="Z53" s="20"/>
      <c r="AA53" s="20"/>
      <c r="AB53" s="20"/>
      <c r="AC53" s="20"/>
      <c r="AD53" s="20"/>
    </row>
    <row r="54" ht="12.75" customHeight="1">
      <c r="A54" s="61" t="str">
        <f t="shared" si="7"/>
        <v>46</v>
      </c>
      <c r="B54" s="102" t="str">
        <f t="shared" si="8"/>
        <v>$160,311.34</v>
      </c>
      <c r="C54" s="102" t="str">
        <f t="shared" si="1"/>
        <v>$1,068.74</v>
      </c>
      <c r="D54" s="102" t="str">
        <f t="shared" si="9"/>
        <v>$218.34</v>
      </c>
      <c r="E54" s="103" t="str">
        <f t="shared" si="10"/>
        <v>$1,287.08</v>
      </c>
      <c r="F54" s="64"/>
      <c r="G54" s="65"/>
      <c r="H54" s="66"/>
      <c r="I54" s="104"/>
      <c r="J54" s="76"/>
      <c r="K54" s="68"/>
      <c r="L54" s="69" t="str">
        <f t="shared" si="2"/>
        <v/>
      </c>
      <c r="M54" s="5"/>
      <c r="N54" s="70" t="str">
        <f t="shared" si="3"/>
        <v>0</v>
      </c>
      <c r="O54" s="70" t="str">
        <f t="shared" si="4"/>
        <v>2</v>
      </c>
      <c r="P54" s="71" t="str">
        <f t="shared" si="11"/>
        <v>267</v>
      </c>
      <c r="Q54" s="72" t="str">
        <f t="shared" si="12"/>
        <v>0.67%</v>
      </c>
      <c r="R54" s="70"/>
      <c r="S54" s="105" t="str">
        <f t="shared" si="5"/>
        <v>$168,775.50</v>
      </c>
      <c r="T54" s="71" t="str">
        <f t="shared" si="6"/>
        <v>312</v>
      </c>
      <c r="U54" s="20"/>
      <c r="V54" s="20"/>
      <c r="W54" s="20"/>
      <c r="X54" s="20"/>
      <c r="Y54" s="20"/>
      <c r="Z54" s="20"/>
      <c r="AA54" s="20"/>
      <c r="AB54" s="20"/>
      <c r="AC54" s="20"/>
      <c r="AD54" s="20"/>
    </row>
    <row r="55" ht="12.75" customHeight="1">
      <c r="A55" s="61" t="str">
        <f t="shared" si="7"/>
        <v>47</v>
      </c>
      <c r="B55" s="102" t="str">
        <f t="shared" si="8"/>
        <v>$160,093.00</v>
      </c>
      <c r="C55" s="102" t="str">
        <f t="shared" si="1"/>
        <v>$1,067.29</v>
      </c>
      <c r="D55" s="102" t="str">
        <f t="shared" si="9"/>
        <v>$219.79</v>
      </c>
      <c r="E55" s="103" t="str">
        <f t="shared" si="10"/>
        <v>$1,287.08</v>
      </c>
      <c r="F55" s="64"/>
      <c r="G55" s="65"/>
      <c r="H55" s="66"/>
      <c r="I55" s="104"/>
      <c r="J55" s="76"/>
      <c r="K55" s="68"/>
      <c r="L55" s="69" t="str">
        <f t="shared" si="2"/>
        <v/>
      </c>
      <c r="M55" s="5"/>
      <c r="N55" s="70" t="str">
        <f t="shared" si="3"/>
        <v>0</v>
      </c>
      <c r="O55" s="70" t="str">
        <f t="shared" si="4"/>
        <v>2</v>
      </c>
      <c r="P55" s="71" t="str">
        <f t="shared" si="11"/>
        <v>266</v>
      </c>
      <c r="Q55" s="72" t="str">
        <f t="shared" si="12"/>
        <v>0.67%</v>
      </c>
      <c r="R55" s="70"/>
      <c r="S55" s="105" t="str">
        <f t="shared" si="5"/>
        <v>$168,775.50</v>
      </c>
      <c r="T55" s="71" t="str">
        <f t="shared" si="6"/>
        <v>312</v>
      </c>
      <c r="U55" s="20"/>
      <c r="V55" s="20"/>
      <c r="W55" s="20"/>
      <c r="X55" s="20"/>
      <c r="Y55" s="20"/>
      <c r="Z55" s="20"/>
      <c r="AA55" s="20"/>
      <c r="AB55" s="20"/>
      <c r="AC55" s="20"/>
      <c r="AD55" s="20"/>
    </row>
    <row r="56" ht="12.75" customHeight="1">
      <c r="A56" s="61" t="str">
        <f t="shared" si="7"/>
        <v>48</v>
      </c>
      <c r="B56" s="102" t="str">
        <f t="shared" si="8"/>
        <v>$159,873.21</v>
      </c>
      <c r="C56" s="102" t="str">
        <f t="shared" si="1"/>
        <v>$1,065.82</v>
      </c>
      <c r="D56" s="102" t="str">
        <f t="shared" si="9"/>
        <v>$221.26</v>
      </c>
      <c r="E56" s="103" t="str">
        <f t="shared" si="10"/>
        <v>$1,287.08</v>
      </c>
      <c r="F56" s="64"/>
      <c r="G56" s="65"/>
      <c r="H56" s="66"/>
      <c r="I56" s="104"/>
      <c r="J56" s="76"/>
      <c r="K56" s="68"/>
      <c r="L56" s="69" t="str">
        <f t="shared" si="2"/>
        <v/>
      </c>
      <c r="M56" s="5"/>
      <c r="N56" s="70" t="str">
        <f t="shared" si="3"/>
        <v>0</v>
      </c>
      <c r="O56" s="70" t="str">
        <f t="shared" si="4"/>
        <v>2</v>
      </c>
      <c r="P56" s="71" t="str">
        <f t="shared" si="11"/>
        <v>265</v>
      </c>
      <c r="Q56" s="72" t="str">
        <f t="shared" si="12"/>
        <v>0.67%</v>
      </c>
      <c r="R56" s="70"/>
      <c r="S56" s="105" t="str">
        <f t="shared" si="5"/>
        <v>$168,775.50</v>
      </c>
      <c r="T56" s="71" t="str">
        <f t="shared" si="6"/>
        <v>312</v>
      </c>
      <c r="U56" s="20"/>
      <c r="V56" s="20"/>
      <c r="W56" s="20"/>
      <c r="X56" s="20"/>
      <c r="Y56" s="20"/>
      <c r="Z56" s="20"/>
      <c r="AA56" s="20"/>
      <c r="AB56" s="20"/>
      <c r="AC56" s="20"/>
      <c r="AD56" s="20"/>
    </row>
    <row r="57" ht="12.75" customHeight="1">
      <c r="A57" s="61" t="str">
        <f t="shared" si="7"/>
        <v>49</v>
      </c>
      <c r="B57" s="102" t="str">
        <f t="shared" si="8"/>
        <v>$159,651.95</v>
      </c>
      <c r="C57" s="102" t="str">
        <f t="shared" si="1"/>
        <v>$1,064.35</v>
      </c>
      <c r="D57" s="102" t="str">
        <f t="shared" si="9"/>
        <v>$222.73</v>
      </c>
      <c r="E57" s="103" t="str">
        <f t="shared" si="10"/>
        <v>$1,287.08</v>
      </c>
      <c r="F57" s="64"/>
      <c r="G57" s="65"/>
      <c r="H57" s="66"/>
      <c r="I57" s="104"/>
      <c r="J57" s="76"/>
      <c r="K57" s="68"/>
      <c r="L57" s="69" t="str">
        <f t="shared" si="2"/>
        <v/>
      </c>
      <c r="M57" s="5"/>
      <c r="N57" s="70" t="str">
        <f t="shared" si="3"/>
        <v>0</v>
      </c>
      <c r="O57" s="70" t="str">
        <f t="shared" si="4"/>
        <v>2</v>
      </c>
      <c r="P57" s="71" t="str">
        <f t="shared" si="11"/>
        <v>264</v>
      </c>
      <c r="Q57" s="72" t="str">
        <f t="shared" si="12"/>
        <v>0.67%</v>
      </c>
      <c r="R57" s="70"/>
      <c r="S57" s="105" t="str">
        <f t="shared" si="5"/>
        <v>$168,775.50</v>
      </c>
      <c r="T57" s="71" t="str">
        <f t="shared" si="6"/>
        <v>312</v>
      </c>
      <c r="U57" s="20"/>
      <c r="V57" s="20"/>
      <c r="W57" s="20"/>
      <c r="X57" s="20"/>
      <c r="Y57" s="20"/>
      <c r="Z57" s="20"/>
      <c r="AA57" s="20"/>
      <c r="AB57" s="20"/>
      <c r="AC57" s="20"/>
      <c r="AD57" s="20"/>
    </row>
    <row r="58" ht="12.75" customHeight="1">
      <c r="A58" s="61" t="str">
        <f t="shared" si="7"/>
        <v>50</v>
      </c>
      <c r="B58" s="102" t="str">
        <f t="shared" si="8"/>
        <v>$159,429.22</v>
      </c>
      <c r="C58" s="102" t="str">
        <f t="shared" si="1"/>
        <v>$1,062.86</v>
      </c>
      <c r="D58" s="102" t="str">
        <f t="shared" si="9"/>
        <v>$224.22</v>
      </c>
      <c r="E58" s="103" t="str">
        <f t="shared" si="10"/>
        <v>$1,287.08</v>
      </c>
      <c r="F58" s="64"/>
      <c r="G58" s="65"/>
      <c r="H58" s="66"/>
      <c r="I58" s="104"/>
      <c r="J58" s="76"/>
      <c r="K58" s="68"/>
      <c r="L58" s="69" t="str">
        <f t="shared" si="2"/>
        <v/>
      </c>
      <c r="M58" s="5"/>
      <c r="N58" s="70" t="str">
        <f t="shared" si="3"/>
        <v>0</v>
      </c>
      <c r="O58" s="70" t="str">
        <f t="shared" si="4"/>
        <v>2</v>
      </c>
      <c r="P58" s="71" t="str">
        <f t="shared" si="11"/>
        <v>263</v>
      </c>
      <c r="Q58" s="72" t="str">
        <f t="shared" si="12"/>
        <v>0.67%</v>
      </c>
      <c r="R58" s="70"/>
      <c r="S58" s="105" t="str">
        <f t="shared" si="5"/>
        <v>$168,775.50</v>
      </c>
      <c r="T58" s="71" t="str">
        <f t="shared" si="6"/>
        <v>312</v>
      </c>
      <c r="U58" s="20"/>
      <c r="V58" s="20"/>
      <c r="W58" s="20"/>
      <c r="X58" s="20"/>
      <c r="Y58" s="20"/>
      <c r="Z58" s="20"/>
      <c r="AA58" s="20"/>
      <c r="AB58" s="20"/>
      <c r="AC58" s="20"/>
      <c r="AD58" s="20"/>
    </row>
    <row r="59" ht="12.75" customHeight="1">
      <c r="A59" s="61" t="str">
        <f t="shared" si="7"/>
        <v>51</v>
      </c>
      <c r="B59" s="102" t="str">
        <f t="shared" si="8"/>
        <v>$159,205.00</v>
      </c>
      <c r="C59" s="102" t="str">
        <f t="shared" si="1"/>
        <v>$1,061.37</v>
      </c>
      <c r="D59" s="102" t="str">
        <f t="shared" si="9"/>
        <v>$225.71</v>
      </c>
      <c r="E59" s="103" t="str">
        <f t="shared" si="10"/>
        <v>$1,287.08</v>
      </c>
      <c r="F59" s="64"/>
      <c r="G59" s="65"/>
      <c r="H59" s="66"/>
      <c r="I59" s="104"/>
      <c r="J59" s="76"/>
      <c r="K59" s="68"/>
      <c r="L59" s="69" t="str">
        <f t="shared" si="2"/>
        <v/>
      </c>
      <c r="M59" s="5"/>
      <c r="N59" s="70" t="str">
        <f t="shared" si="3"/>
        <v>0</v>
      </c>
      <c r="O59" s="70" t="str">
        <f t="shared" si="4"/>
        <v>2</v>
      </c>
      <c r="P59" s="71" t="str">
        <f t="shared" si="11"/>
        <v>262</v>
      </c>
      <c r="Q59" s="72" t="str">
        <f t="shared" si="12"/>
        <v>0.67%</v>
      </c>
      <c r="R59" s="70"/>
      <c r="S59" s="105" t="str">
        <f t="shared" si="5"/>
        <v>$168,775.50</v>
      </c>
      <c r="T59" s="71" t="str">
        <f t="shared" si="6"/>
        <v>312</v>
      </c>
      <c r="U59" s="20"/>
      <c r="V59" s="20"/>
      <c r="W59" s="20"/>
      <c r="X59" s="20"/>
      <c r="Y59" s="20"/>
      <c r="Z59" s="20"/>
      <c r="AA59" s="20"/>
      <c r="AB59" s="20"/>
      <c r="AC59" s="20"/>
      <c r="AD59" s="20"/>
    </row>
    <row r="60" ht="12.75" customHeight="1">
      <c r="A60" s="61" t="str">
        <f t="shared" si="7"/>
        <v>52</v>
      </c>
      <c r="B60" s="102" t="str">
        <f t="shared" si="8"/>
        <v>$158,979.29</v>
      </c>
      <c r="C60" s="102" t="str">
        <f t="shared" si="1"/>
        <v>$1,059.86</v>
      </c>
      <c r="D60" s="102" t="str">
        <f t="shared" si="9"/>
        <v>$227.22</v>
      </c>
      <c r="E60" s="103" t="str">
        <f t="shared" si="10"/>
        <v>$1,287.08</v>
      </c>
      <c r="F60" s="64"/>
      <c r="G60" s="65"/>
      <c r="H60" s="66"/>
      <c r="I60" s="104"/>
      <c r="J60" s="76"/>
      <c r="K60" s="68"/>
      <c r="L60" s="69" t="str">
        <f t="shared" si="2"/>
        <v/>
      </c>
      <c r="M60" s="5"/>
      <c r="N60" s="70" t="str">
        <f t="shared" si="3"/>
        <v>0</v>
      </c>
      <c r="O60" s="70" t="str">
        <f t="shared" si="4"/>
        <v>2</v>
      </c>
      <c r="P60" s="71" t="str">
        <f t="shared" si="11"/>
        <v>261</v>
      </c>
      <c r="Q60" s="72" t="str">
        <f t="shared" si="12"/>
        <v>0.67%</v>
      </c>
      <c r="R60" s="70"/>
      <c r="S60" s="105" t="str">
        <f t="shared" si="5"/>
        <v>$168,775.50</v>
      </c>
      <c r="T60" s="71" t="str">
        <f t="shared" si="6"/>
        <v>312</v>
      </c>
      <c r="U60" s="20"/>
      <c r="V60" s="20"/>
      <c r="W60" s="20"/>
      <c r="X60" s="20"/>
      <c r="Y60" s="20"/>
      <c r="Z60" s="20"/>
      <c r="AA60" s="20"/>
      <c r="AB60" s="20"/>
      <c r="AC60" s="20"/>
      <c r="AD60" s="20"/>
    </row>
    <row r="61" ht="12.75" customHeight="1">
      <c r="A61" s="61" t="str">
        <f t="shared" si="7"/>
        <v>53</v>
      </c>
      <c r="B61" s="102" t="str">
        <f t="shared" si="8"/>
        <v>$158,752.08</v>
      </c>
      <c r="C61" s="102" t="str">
        <f t="shared" si="1"/>
        <v>$1,058.35</v>
      </c>
      <c r="D61" s="102" t="str">
        <f t="shared" si="9"/>
        <v>$228.73</v>
      </c>
      <c r="E61" s="103" t="str">
        <f t="shared" si="10"/>
        <v>$1,287.08</v>
      </c>
      <c r="F61" s="64"/>
      <c r="G61" s="65"/>
      <c r="H61" s="66"/>
      <c r="I61" s="104"/>
      <c r="J61" s="76"/>
      <c r="K61" s="68"/>
      <c r="L61" s="69" t="str">
        <f t="shared" si="2"/>
        <v/>
      </c>
      <c r="M61" s="5"/>
      <c r="N61" s="70" t="str">
        <f t="shared" si="3"/>
        <v>0</v>
      </c>
      <c r="O61" s="70" t="str">
        <f t="shared" si="4"/>
        <v>2</v>
      </c>
      <c r="P61" s="71" t="str">
        <f t="shared" si="11"/>
        <v>260</v>
      </c>
      <c r="Q61" s="72" t="str">
        <f t="shared" si="12"/>
        <v>0.67%</v>
      </c>
      <c r="R61" s="70"/>
      <c r="S61" s="105" t="str">
        <f t="shared" si="5"/>
        <v>$168,775.50</v>
      </c>
      <c r="T61" s="71" t="str">
        <f t="shared" si="6"/>
        <v>312</v>
      </c>
      <c r="U61" s="20"/>
      <c r="V61" s="20"/>
      <c r="W61" s="20"/>
      <c r="X61" s="20"/>
      <c r="Y61" s="20"/>
      <c r="Z61" s="20"/>
      <c r="AA61" s="20"/>
      <c r="AB61" s="20"/>
      <c r="AC61" s="20"/>
      <c r="AD61" s="20"/>
    </row>
    <row r="62" ht="12.75" customHeight="1">
      <c r="A62" s="61" t="str">
        <f t="shared" si="7"/>
        <v>54</v>
      </c>
      <c r="B62" s="102" t="str">
        <f t="shared" si="8"/>
        <v>$158,523.34</v>
      </c>
      <c r="C62" s="102" t="str">
        <f t="shared" si="1"/>
        <v>$1,056.82</v>
      </c>
      <c r="D62" s="102" t="str">
        <f t="shared" si="9"/>
        <v>$230.26</v>
      </c>
      <c r="E62" s="103" t="str">
        <f t="shared" si="10"/>
        <v>$1,287.08</v>
      </c>
      <c r="F62" s="64"/>
      <c r="G62" s="65"/>
      <c r="H62" s="66"/>
      <c r="I62" s="104"/>
      <c r="J62" s="76"/>
      <c r="K62" s="68"/>
      <c r="L62" s="69" t="str">
        <f t="shared" si="2"/>
        <v/>
      </c>
      <c r="M62" s="5"/>
      <c r="N62" s="70" t="str">
        <f t="shared" si="3"/>
        <v>0</v>
      </c>
      <c r="O62" s="70" t="str">
        <f t="shared" si="4"/>
        <v>2</v>
      </c>
      <c r="P62" s="71" t="str">
        <f t="shared" si="11"/>
        <v>259</v>
      </c>
      <c r="Q62" s="72" t="str">
        <f t="shared" si="12"/>
        <v>0.67%</v>
      </c>
      <c r="R62" s="70"/>
      <c r="S62" s="105" t="str">
        <f t="shared" si="5"/>
        <v>$168,775.50</v>
      </c>
      <c r="T62" s="71" t="str">
        <f t="shared" si="6"/>
        <v>312</v>
      </c>
      <c r="U62" s="20"/>
      <c r="V62" s="20"/>
      <c r="W62" s="20"/>
      <c r="X62" s="20"/>
      <c r="Y62" s="20"/>
      <c r="Z62" s="20"/>
      <c r="AA62" s="20"/>
      <c r="AB62" s="20"/>
      <c r="AC62" s="20"/>
      <c r="AD62" s="20"/>
    </row>
    <row r="63" ht="12.75" customHeight="1">
      <c r="A63" s="61" t="str">
        <f t="shared" si="7"/>
        <v>55</v>
      </c>
      <c r="B63" s="102" t="str">
        <f t="shared" si="8"/>
        <v>$158,293.09</v>
      </c>
      <c r="C63" s="102" t="str">
        <f t="shared" si="1"/>
        <v>$1,055.29</v>
      </c>
      <c r="D63" s="102" t="str">
        <f t="shared" si="9"/>
        <v>$231.79</v>
      </c>
      <c r="E63" s="103" t="str">
        <f t="shared" si="10"/>
        <v>$1,287.08</v>
      </c>
      <c r="F63" s="64"/>
      <c r="G63" s="65"/>
      <c r="H63" s="66"/>
      <c r="I63" s="104"/>
      <c r="J63" s="76"/>
      <c r="K63" s="68"/>
      <c r="L63" s="69" t="str">
        <f t="shared" si="2"/>
        <v/>
      </c>
      <c r="M63" s="5"/>
      <c r="N63" s="70" t="str">
        <f t="shared" si="3"/>
        <v>0</v>
      </c>
      <c r="O63" s="70" t="str">
        <f t="shared" si="4"/>
        <v>2</v>
      </c>
      <c r="P63" s="71" t="str">
        <f t="shared" si="11"/>
        <v>258</v>
      </c>
      <c r="Q63" s="72" t="str">
        <f t="shared" si="12"/>
        <v>0.67%</v>
      </c>
      <c r="R63" s="70"/>
      <c r="S63" s="105" t="str">
        <f t="shared" si="5"/>
        <v>$168,775.50</v>
      </c>
      <c r="T63" s="71" t="str">
        <f t="shared" si="6"/>
        <v>312</v>
      </c>
      <c r="U63" s="20"/>
      <c r="V63" s="20"/>
      <c r="W63" s="20"/>
      <c r="X63" s="20"/>
      <c r="Y63" s="20"/>
      <c r="Z63" s="20"/>
      <c r="AA63" s="20"/>
      <c r="AB63" s="20"/>
      <c r="AC63" s="20"/>
      <c r="AD63" s="20"/>
    </row>
    <row r="64" ht="12.75" customHeight="1">
      <c r="A64" s="61" t="str">
        <f t="shared" si="7"/>
        <v>56</v>
      </c>
      <c r="B64" s="102" t="str">
        <f t="shared" si="8"/>
        <v>$158,061.30</v>
      </c>
      <c r="C64" s="102" t="str">
        <f t="shared" si="1"/>
        <v>$1,053.74</v>
      </c>
      <c r="D64" s="102" t="str">
        <f t="shared" si="9"/>
        <v>$233.34</v>
      </c>
      <c r="E64" s="103" t="str">
        <f t="shared" si="10"/>
        <v>$1,287.08</v>
      </c>
      <c r="F64" s="64"/>
      <c r="G64" s="65"/>
      <c r="H64" s="66"/>
      <c r="I64" s="104"/>
      <c r="J64" s="76"/>
      <c r="K64" s="68"/>
      <c r="L64" s="69" t="str">
        <f t="shared" si="2"/>
        <v/>
      </c>
      <c r="M64" s="5"/>
      <c r="N64" s="70" t="str">
        <f t="shared" si="3"/>
        <v>0</v>
      </c>
      <c r="O64" s="70" t="str">
        <f t="shared" si="4"/>
        <v>2</v>
      </c>
      <c r="P64" s="71" t="str">
        <f t="shared" si="11"/>
        <v>257</v>
      </c>
      <c r="Q64" s="72" t="str">
        <f t="shared" si="12"/>
        <v>0.67%</v>
      </c>
      <c r="R64" s="70"/>
      <c r="S64" s="105" t="str">
        <f t="shared" si="5"/>
        <v>$168,775.50</v>
      </c>
      <c r="T64" s="71" t="str">
        <f t="shared" si="6"/>
        <v>312</v>
      </c>
      <c r="U64" s="20"/>
      <c r="V64" s="20"/>
      <c r="W64" s="20"/>
      <c r="X64" s="20"/>
      <c r="Y64" s="20"/>
      <c r="Z64" s="20"/>
      <c r="AA64" s="20"/>
      <c r="AB64" s="20"/>
      <c r="AC64" s="20"/>
      <c r="AD64" s="20"/>
    </row>
    <row r="65" ht="12.75" customHeight="1">
      <c r="A65" s="61" t="str">
        <f t="shared" si="7"/>
        <v>57</v>
      </c>
      <c r="B65" s="102" t="str">
        <f t="shared" si="8"/>
        <v>$157,827.96</v>
      </c>
      <c r="C65" s="102" t="str">
        <f t="shared" si="1"/>
        <v>$1,052.19</v>
      </c>
      <c r="D65" s="102" t="str">
        <f t="shared" si="9"/>
        <v>$234.89</v>
      </c>
      <c r="E65" s="103" t="str">
        <f t="shared" si="10"/>
        <v>$1,287.08</v>
      </c>
      <c r="F65" s="64"/>
      <c r="G65" s="65"/>
      <c r="H65" s="66"/>
      <c r="I65" s="104"/>
      <c r="J65" s="76"/>
      <c r="K65" s="68"/>
      <c r="L65" s="69" t="str">
        <f t="shared" si="2"/>
        <v/>
      </c>
      <c r="M65" s="5"/>
      <c r="N65" s="70" t="str">
        <f t="shared" si="3"/>
        <v>0</v>
      </c>
      <c r="O65" s="70" t="str">
        <f t="shared" si="4"/>
        <v>2</v>
      </c>
      <c r="P65" s="71" t="str">
        <f t="shared" si="11"/>
        <v>256</v>
      </c>
      <c r="Q65" s="72" t="str">
        <f t="shared" si="12"/>
        <v>0.67%</v>
      </c>
      <c r="R65" s="70"/>
      <c r="S65" s="105" t="str">
        <f t="shared" si="5"/>
        <v>$168,775.50</v>
      </c>
      <c r="T65" s="71" t="str">
        <f t="shared" si="6"/>
        <v>312</v>
      </c>
      <c r="U65" s="20"/>
      <c r="V65" s="20"/>
      <c r="W65" s="20"/>
      <c r="X65" s="20"/>
      <c r="Y65" s="20"/>
      <c r="Z65" s="20"/>
      <c r="AA65" s="20"/>
      <c r="AB65" s="20"/>
      <c r="AC65" s="20"/>
      <c r="AD65" s="20"/>
    </row>
    <row r="66" ht="12.75" customHeight="1">
      <c r="A66" s="61" t="str">
        <f t="shared" si="7"/>
        <v>58</v>
      </c>
      <c r="B66" s="102" t="str">
        <f t="shared" si="8"/>
        <v>$157,593.07</v>
      </c>
      <c r="C66" s="102" t="str">
        <f t="shared" si="1"/>
        <v>$1,050.62</v>
      </c>
      <c r="D66" s="102" t="str">
        <f t="shared" si="9"/>
        <v>$236.46</v>
      </c>
      <c r="E66" s="103" t="str">
        <f t="shared" si="10"/>
        <v>$1,287.08</v>
      </c>
      <c r="F66" s="64"/>
      <c r="G66" s="65"/>
      <c r="H66" s="66"/>
      <c r="I66" s="104"/>
      <c r="J66" s="76"/>
      <c r="K66" s="68"/>
      <c r="L66" s="69" t="str">
        <f t="shared" si="2"/>
        <v/>
      </c>
      <c r="M66" s="5"/>
      <c r="N66" s="70" t="str">
        <f t="shared" si="3"/>
        <v>0</v>
      </c>
      <c r="O66" s="70" t="str">
        <f t="shared" si="4"/>
        <v>2</v>
      </c>
      <c r="P66" s="71" t="str">
        <f t="shared" si="11"/>
        <v>255</v>
      </c>
      <c r="Q66" s="72" t="str">
        <f t="shared" si="12"/>
        <v>0.67%</v>
      </c>
      <c r="R66" s="70"/>
      <c r="S66" s="105" t="str">
        <f t="shared" si="5"/>
        <v>$168,775.50</v>
      </c>
      <c r="T66" s="71" t="str">
        <f t="shared" si="6"/>
        <v>312</v>
      </c>
      <c r="U66" s="20"/>
      <c r="V66" s="20"/>
      <c r="W66" s="20"/>
      <c r="X66" s="20"/>
      <c r="Y66" s="20"/>
      <c r="Z66" s="20"/>
      <c r="AA66" s="20"/>
      <c r="AB66" s="20"/>
      <c r="AC66" s="20"/>
      <c r="AD66" s="20"/>
    </row>
    <row r="67" ht="12.75" customHeight="1">
      <c r="A67" s="61" t="str">
        <f t="shared" si="7"/>
        <v>59</v>
      </c>
      <c r="B67" s="102" t="str">
        <f t="shared" si="8"/>
        <v>$157,356.61</v>
      </c>
      <c r="C67" s="102" t="str">
        <f t="shared" si="1"/>
        <v>$1,049.04</v>
      </c>
      <c r="D67" s="102" t="str">
        <f t="shared" si="9"/>
        <v>$238.03</v>
      </c>
      <c r="E67" s="103" t="str">
        <f t="shared" si="10"/>
        <v>$1,287.08</v>
      </c>
      <c r="F67" s="64"/>
      <c r="G67" s="65"/>
      <c r="H67" s="66"/>
      <c r="I67" s="104"/>
      <c r="J67" s="76"/>
      <c r="K67" s="68"/>
      <c r="L67" s="69" t="str">
        <f t="shared" si="2"/>
        <v/>
      </c>
      <c r="M67" s="5"/>
      <c r="N67" s="70" t="str">
        <f t="shared" si="3"/>
        <v>0</v>
      </c>
      <c r="O67" s="70" t="str">
        <f t="shared" si="4"/>
        <v>2</v>
      </c>
      <c r="P67" s="71" t="str">
        <f t="shared" si="11"/>
        <v>254</v>
      </c>
      <c r="Q67" s="72" t="str">
        <f t="shared" si="12"/>
        <v>0.67%</v>
      </c>
      <c r="R67" s="70"/>
      <c r="S67" s="105" t="str">
        <f t="shared" si="5"/>
        <v>$168,775.50</v>
      </c>
      <c r="T67" s="71" t="str">
        <f t="shared" si="6"/>
        <v>312</v>
      </c>
      <c r="U67" s="20"/>
      <c r="V67" s="20"/>
      <c r="W67" s="20"/>
      <c r="X67" s="20"/>
      <c r="Y67" s="20"/>
      <c r="Z67" s="20"/>
      <c r="AA67" s="20"/>
      <c r="AB67" s="20"/>
      <c r="AC67" s="20"/>
      <c r="AD67" s="20"/>
    </row>
    <row r="68" ht="12.75" customHeight="1">
      <c r="A68" s="61" t="str">
        <f t="shared" si="7"/>
        <v>60</v>
      </c>
      <c r="B68" s="102" t="str">
        <f t="shared" si="8"/>
        <v>$157,118.57</v>
      </c>
      <c r="C68" s="102" t="str">
        <f t="shared" si="1"/>
        <v>$1,047.46</v>
      </c>
      <c r="D68" s="102" t="str">
        <f t="shared" si="9"/>
        <v>$239.62</v>
      </c>
      <c r="E68" s="103" t="str">
        <f t="shared" si="10"/>
        <v>$1,287.08</v>
      </c>
      <c r="F68" s="64"/>
      <c r="G68" s="65"/>
      <c r="H68" s="66"/>
      <c r="I68" s="104"/>
      <c r="J68" s="76"/>
      <c r="K68" s="68"/>
      <c r="L68" s="69" t="str">
        <f t="shared" si="2"/>
        <v/>
      </c>
      <c r="M68" s="5"/>
      <c r="N68" s="70" t="str">
        <f t="shared" si="3"/>
        <v>0</v>
      </c>
      <c r="O68" s="70" t="str">
        <f t="shared" si="4"/>
        <v>2</v>
      </c>
      <c r="P68" s="71" t="str">
        <f t="shared" si="11"/>
        <v>253</v>
      </c>
      <c r="Q68" s="72" t="str">
        <f t="shared" si="12"/>
        <v>0.67%</v>
      </c>
      <c r="R68" s="70"/>
      <c r="S68" s="105" t="str">
        <f t="shared" si="5"/>
        <v>$168,775.50</v>
      </c>
      <c r="T68" s="71" t="str">
        <f t="shared" si="6"/>
        <v>312</v>
      </c>
      <c r="U68" s="20"/>
      <c r="V68" s="20"/>
      <c r="W68" s="20"/>
      <c r="X68" s="20"/>
      <c r="Y68" s="20"/>
      <c r="Z68" s="20"/>
      <c r="AA68" s="20"/>
      <c r="AB68" s="20"/>
      <c r="AC68" s="20"/>
      <c r="AD68" s="20"/>
    </row>
    <row r="69" ht="12.75" customHeight="1">
      <c r="A69" s="61" t="str">
        <f t="shared" si="7"/>
        <v>61</v>
      </c>
      <c r="B69" s="102" t="str">
        <f t="shared" si="8"/>
        <v>$156,878.95</v>
      </c>
      <c r="C69" s="102" t="str">
        <f t="shared" si="1"/>
        <v>$1,045.86</v>
      </c>
      <c r="D69" s="102" t="str">
        <f t="shared" si="9"/>
        <v>$241.22</v>
      </c>
      <c r="E69" s="103" t="str">
        <f t="shared" si="10"/>
        <v>$1,287.08</v>
      </c>
      <c r="F69" s="64"/>
      <c r="G69" s="65"/>
      <c r="H69" s="66"/>
      <c r="I69" s="104"/>
      <c r="J69" s="76"/>
      <c r="K69" s="68"/>
      <c r="L69" s="69" t="str">
        <f t="shared" si="2"/>
        <v/>
      </c>
      <c r="M69" s="5"/>
      <c r="N69" s="70" t="str">
        <f t="shared" si="3"/>
        <v>0</v>
      </c>
      <c r="O69" s="70" t="str">
        <f t="shared" si="4"/>
        <v>2</v>
      </c>
      <c r="P69" s="71" t="str">
        <f t="shared" si="11"/>
        <v>252</v>
      </c>
      <c r="Q69" s="72" t="str">
        <f t="shared" si="12"/>
        <v>0.67%</v>
      </c>
      <c r="R69" s="70"/>
      <c r="S69" s="105" t="str">
        <f t="shared" si="5"/>
        <v>$168,775.50</v>
      </c>
      <c r="T69" s="71" t="str">
        <f t="shared" si="6"/>
        <v>312</v>
      </c>
      <c r="U69" s="20"/>
      <c r="V69" s="20"/>
      <c r="W69" s="20"/>
      <c r="X69" s="20"/>
      <c r="Y69" s="20"/>
      <c r="Z69" s="20"/>
      <c r="AA69" s="20"/>
      <c r="AB69" s="20"/>
      <c r="AC69" s="20"/>
      <c r="AD69" s="20"/>
    </row>
    <row r="70" ht="12.75" customHeight="1">
      <c r="A70" s="61" t="str">
        <f t="shared" si="7"/>
        <v>62</v>
      </c>
      <c r="B70" s="102" t="str">
        <f t="shared" si="8"/>
        <v>$156,637.73</v>
      </c>
      <c r="C70" s="102" t="str">
        <f t="shared" si="1"/>
        <v>$1,044.25</v>
      </c>
      <c r="D70" s="102" t="str">
        <f t="shared" si="9"/>
        <v>$242.83</v>
      </c>
      <c r="E70" s="103" t="str">
        <f t="shared" si="10"/>
        <v>$1,287.08</v>
      </c>
      <c r="F70" s="64"/>
      <c r="G70" s="65"/>
      <c r="H70" s="66"/>
      <c r="I70" s="104"/>
      <c r="J70" s="76"/>
      <c r="K70" s="68"/>
      <c r="L70" s="69" t="str">
        <f t="shared" si="2"/>
        <v/>
      </c>
      <c r="M70" s="5"/>
      <c r="N70" s="70" t="str">
        <f t="shared" si="3"/>
        <v>0</v>
      </c>
      <c r="O70" s="70" t="str">
        <f t="shared" si="4"/>
        <v>2</v>
      </c>
      <c r="P70" s="71" t="str">
        <f t="shared" si="11"/>
        <v>251</v>
      </c>
      <c r="Q70" s="72" t="str">
        <f t="shared" si="12"/>
        <v>0.67%</v>
      </c>
      <c r="R70" s="70"/>
      <c r="S70" s="105" t="str">
        <f t="shared" si="5"/>
        <v>$168,775.50</v>
      </c>
      <c r="T70" s="71" t="str">
        <f t="shared" si="6"/>
        <v>312</v>
      </c>
      <c r="U70" s="20"/>
      <c r="V70" s="20"/>
      <c r="W70" s="20"/>
      <c r="X70" s="20"/>
      <c r="Y70" s="20"/>
      <c r="Z70" s="20"/>
      <c r="AA70" s="20"/>
      <c r="AB70" s="20"/>
      <c r="AC70" s="20"/>
      <c r="AD70" s="20"/>
    </row>
    <row r="71" ht="12.75" customHeight="1">
      <c r="A71" s="61" t="str">
        <f t="shared" si="7"/>
        <v>63</v>
      </c>
      <c r="B71" s="102" t="str">
        <f t="shared" si="8"/>
        <v>$156,394.91</v>
      </c>
      <c r="C71" s="102" t="str">
        <f t="shared" si="1"/>
        <v>$1,042.63</v>
      </c>
      <c r="D71" s="102" t="str">
        <f t="shared" si="9"/>
        <v>$244.45</v>
      </c>
      <c r="E71" s="103" t="str">
        <f t="shared" si="10"/>
        <v>$1,287.08</v>
      </c>
      <c r="F71" s="64"/>
      <c r="G71" s="65"/>
      <c r="H71" s="66"/>
      <c r="I71" s="104"/>
      <c r="J71" s="76"/>
      <c r="K71" s="68"/>
      <c r="L71" s="69" t="str">
        <f t="shared" si="2"/>
        <v/>
      </c>
      <c r="M71" s="5"/>
      <c r="N71" s="70" t="str">
        <f t="shared" si="3"/>
        <v>0</v>
      </c>
      <c r="O71" s="70" t="str">
        <f t="shared" si="4"/>
        <v>2</v>
      </c>
      <c r="P71" s="71" t="str">
        <f t="shared" si="11"/>
        <v>250</v>
      </c>
      <c r="Q71" s="72" t="str">
        <f t="shared" si="12"/>
        <v>0.67%</v>
      </c>
      <c r="R71" s="70"/>
      <c r="S71" s="105" t="str">
        <f t="shared" si="5"/>
        <v>$168,775.50</v>
      </c>
      <c r="T71" s="71" t="str">
        <f t="shared" si="6"/>
        <v>312</v>
      </c>
      <c r="U71" s="20"/>
      <c r="V71" s="20"/>
      <c r="W71" s="20"/>
      <c r="X71" s="20"/>
      <c r="Y71" s="20"/>
      <c r="Z71" s="20"/>
      <c r="AA71" s="20"/>
      <c r="AB71" s="20"/>
      <c r="AC71" s="20"/>
      <c r="AD71" s="20"/>
    </row>
    <row r="72" ht="12.75" customHeight="1">
      <c r="A72" s="61" t="str">
        <f t="shared" si="7"/>
        <v>64</v>
      </c>
      <c r="B72" s="102" t="str">
        <f t="shared" si="8"/>
        <v>$156,150.46</v>
      </c>
      <c r="C72" s="102" t="str">
        <f t="shared" si="1"/>
        <v>$1,041.00</v>
      </c>
      <c r="D72" s="102" t="str">
        <f t="shared" si="9"/>
        <v>$246.08</v>
      </c>
      <c r="E72" s="103" t="str">
        <f t="shared" si="10"/>
        <v>$1,287.08</v>
      </c>
      <c r="F72" s="64"/>
      <c r="G72" s="65"/>
      <c r="H72" s="66"/>
      <c r="I72" s="104"/>
      <c r="J72" s="76"/>
      <c r="K72" s="68"/>
      <c r="L72" s="69" t="str">
        <f t="shared" si="2"/>
        <v/>
      </c>
      <c r="M72" s="5"/>
      <c r="N72" s="70" t="str">
        <f t="shared" si="3"/>
        <v>0</v>
      </c>
      <c r="O72" s="70" t="str">
        <f t="shared" si="4"/>
        <v>2</v>
      </c>
      <c r="P72" s="71" t="str">
        <f t="shared" si="11"/>
        <v>249</v>
      </c>
      <c r="Q72" s="72" t="str">
        <f t="shared" si="12"/>
        <v>0.67%</v>
      </c>
      <c r="R72" s="70"/>
      <c r="S72" s="105" t="str">
        <f t="shared" si="5"/>
        <v>$168,775.50</v>
      </c>
      <c r="T72" s="71" t="str">
        <f t="shared" si="6"/>
        <v>312</v>
      </c>
      <c r="U72" s="20"/>
      <c r="V72" s="20"/>
      <c r="W72" s="20"/>
      <c r="X72" s="20"/>
      <c r="Y72" s="20"/>
      <c r="Z72" s="20"/>
      <c r="AA72" s="20"/>
      <c r="AB72" s="20"/>
      <c r="AC72" s="20"/>
      <c r="AD72" s="20"/>
    </row>
    <row r="73" ht="12.75" customHeight="1">
      <c r="A73" s="61" t="str">
        <f t="shared" si="7"/>
        <v>65</v>
      </c>
      <c r="B73" s="102" t="str">
        <f t="shared" si="8"/>
        <v>$155,904.38</v>
      </c>
      <c r="C73" s="102" t="str">
        <f t="shared" si="1"/>
        <v>$1,039.36</v>
      </c>
      <c r="D73" s="102" t="str">
        <f t="shared" si="9"/>
        <v>$247.72</v>
      </c>
      <c r="E73" s="103" t="str">
        <f t="shared" si="10"/>
        <v>$1,287.08</v>
      </c>
      <c r="F73" s="64"/>
      <c r="G73" s="65"/>
      <c r="H73" s="66"/>
      <c r="I73" s="104"/>
      <c r="J73" s="76"/>
      <c r="K73" s="68"/>
      <c r="L73" s="69" t="str">
        <f t="shared" si="2"/>
        <v/>
      </c>
      <c r="M73" s="5"/>
      <c r="N73" s="70" t="str">
        <f t="shared" si="3"/>
        <v>0</v>
      </c>
      <c r="O73" s="70" t="str">
        <f t="shared" si="4"/>
        <v>2</v>
      </c>
      <c r="P73" s="71" t="str">
        <f t="shared" si="11"/>
        <v>248</v>
      </c>
      <c r="Q73" s="72" t="str">
        <f t="shared" si="12"/>
        <v>0.67%</v>
      </c>
      <c r="R73" s="70"/>
      <c r="S73" s="105" t="str">
        <f t="shared" si="5"/>
        <v>$168,775.50</v>
      </c>
      <c r="T73" s="71" t="str">
        <f t="shared" si="6"/>
        <v>312</v>
      </c>
      <c r="U73" s="20"/>
      <c r="V73" s="20"/>
      <c r="W73" s="20"/>
      <c r="X73" s="20"/>
      <c r="Y73" s="20"/>
      <c r="Z73" s="20"/>
      <c r="AA73" s="20"/>
      <c r="AB73" s="20"/>
      <c r="AC73" s="20"/>
      <c r="AD73" s="20"/>
    </row>
    <row r="74" ht="12.75" customHeight="1">
      <c r="A74" s="61" t="str">
        <f t="shared" si="7"/>
        <v>66</v>
      </c>
      <c r="B74" s="102" t="str">
        <f t="shared" si="8"/>
        <v>$155,656.67</v>
      </c>
      <c r="C74" s="102" t="str">
        <f t="shared" si="1"/>
        <v>$1,037.71</v>
      </c>
      <c r="D74" s="102" t="str">
        <f t="shared" si="9"/>
        <v>$249.37</v>
      </c>
      <c r="E74" s="103" t="str">
        <f t="shared" si="10"/>
        <v>$1,287.08</v>
      </c>
      <c r="F74" s="64"/>
      <c r="G74" s="65"/>
      <c r="H74" s="66"/>
      <c r="I74" s="104"/>
      <c r="J74" s="76"/>
      <c r="K74" s="68"/>
      <c r="L74" s="69" t="str">
        <f t="shared" si="2"/>
        <v/>
      </c>
      <c r="M74" s="5"/>
      <c r="N74" s="70" t="str">
        <f t="shared" si="3"/>
        <v>0</v>
      </c>
      <c r="O74" s="70" t="str">
        <f t="shared" si="4"/>
        <v>2</v>
      </c>
      <c r="P74" s="71" t="str">
        <f t="shared" si="11"/>
        <v>247</v>
      </c>
      <c r="Q74" s="72" t="str">
        <f t="shared" si="12"/>
        <v>0.67%</v>
      </c>
      <c r="R74" s="70"/>
      <c r="S74" s="105" t="str">
        <f t="shared" si="5"/>
        <v>$168,775.50</v>
      </c>
      <c r="T74" s="71" t="str">
        <f t="shared" si="6"/>
        <v>312</v>
      </c>
      <c r="U74" s="20"/>
      <c r="V74" s="20"/>
      <c r="W74" s="20"/>
      <c r="X74" s="20"/>
      <c r="Y74" s="20"/>
      <c r="Z74" s="20"/>
      <c r="AA74" s="20"/>
      <c r="AB74" s="20"/>
      <c r="AC74" s="20"/>
      <c r="AD74" s="20"/>
    </row>
    <row r="75" ht="12.75" customHeight="1">
      <c r="A75" s="61" t="str">
        <f t="shared" si="7"/>
        <v>67</v>
      </c>
      <c r="B75" s="102" t="str">
        <f t="shared" si="8"/>
        <v>$155,407.30</v>
      </c>
      <c r="C75" s="102" t="str">
        <f t="shared" si="1"/>
        <v>$1,036.05</v>
      </c>
      <c r="D75" s="102" t="str">
        <f t="shared" si="9"/>
        <v>$251.03</v>
      </c>
      <c r="E75" s="103" t="str">
        <f t="shared" si="10"/>
        <v>$1,287.08</v>
      </c>
      <c r="F75" s="64"/>
      <c r="G75" s="65"/>
      <c r="H75" s="66"/>
      <c r="I75" s="104"/>
      <c r="J75" s="76"/>
      <c r="K75" s="68"/>
      <c r="L75" s="69" t="str">
        <f t="shared" si="2"/>
        <v/>
      </c>
      <c r="M75" s="5"/>
      <c r="N75" s="70" t="str">
        <f t="shared" si="3"/>
        <v>0</v>
      </c>
      <c r="O75" s="70" t="str">
        <f t="shared" si="4"/>
        <v>2</v>
      </c>
      <c r="P75" s="71" t="str">
        <f t="shared" si="11"/>
        <v>246</v>
      </c>
      <c r="Q75" s="72" t="str">
        <f t="shared" si="12"/>
        <v>0.67%</v>
      </c>
      <c r="R75" s="70"/>
      <c r="S75" s="105" t="str">
        <f t="shared" si="5"/>
        <v>$168,775.50</v>
      </c>
      <c r="T75" s="71" t="str">
        <f t="shared" si="6"/>
        <v>312</v>
      </c>
      <c r="U75" s="20"/>
      <c r="V75" s="20"/>
      <c r="W75" s="20"/>
      <c r="X75" s="20"/>
      <c r="Y75" s="20"/>
      <c r="Z75" s="20"/>
      <c r="AA75" s="20"/>
      <c r="AB75" s="20"/>
      <c r="AC75" s="20"/>
      <c r="AD75" s="20"/>
    </row>
    <row r="76" ht="12.75" customHeight="1">
      <c r="A76" s="61" t="str">
        <f t="shared" si="7"/>
        <v>68</v>
      </c>
      <c r="B76" s="102" t="str">
        <f t="shared" si="8"/>
        <v>$155,156.27</v>
      </c>
      <c r="C76" s="102" t="str">
        <f t="shared" si="1"/>
        <v>$1,034.38</v>
      </c>
      <c r="D76" s="102" t="str">
        <f t="shared" si="9"/>
        <v>$252.70</v>
      </c>
      <c r="E76" s="103" t="str">
        <f t="shared" si="10"/>
        <v>$1,287.08</v>
      </c>
      <c r="F76" s="64"/>
      <c r="G76" s="65"/>
      <c r="H76" s="66"/>
      <c r="I76" s="104"/>
      <c r="J76" s="76"/>
      <c r="K76" s="68"/>
      <c r="L76" s="69" t="str">
        <f t="shared" si="2"/>
        <v/>
      </c>
      <c r="M76" s="5"/>
      <c r="N76" s="70" t="str">
        <f t="shared" si="3"/>
        <v>0</v>
      </c>
      <c r="O76" s="70" t="str">
        <f t="shared" si="4"/>
        <v>2</v>
      </c>
      <c r="P76" s="71" t="str">
        <f t="shared" si="11"/>
        <v>245</v>
      </c>
      <c r="Q76" s="72" t="str">
        <f t="shared" si="12"/>
        <v>0.67%</v>
      </c>
      <c r="R76" s="70"/>
      <c r="S76" s="105" t="str">
        <f t="shared" si="5"/>
        <v>$168,775.50</v>
      </c>
      <c r="T76" s="71" t="str">
        <f t="shared" si="6"/>
        <v>312</v>
      </c>
      <c r="U76" s="20"/>
      <c r="V76" s="20"/>
      <c r="W76" s="20"/>
      <c r="X76" s="20"/>
      <c r="Y76" s="20"/>
      <c r="Z76" s="20"/>
      <c r="AA76" s="20"/>
      <c r="AB76" s="20"/>
      <c r="AC76" s="20"/>
      <c r="AD76" s="20"/>
    </row>
    <row r="77" ht="12.75" customHeight="1">
      <c r="A77" s="61" t="str">
        <f t="shared" si="7"/>
        <v>69</v>
      </c>
      <c r="B77" s="102" t="str">
        <f t="shared" si="8"/>
        <v>$154,903.57</v>
      </c>
      <c r="C77" s="102" t="str">
        <f t="shared" si="1"/>
        <v>$1,032.69</v>
      </c>
      <c r="D77" s="102" t="str">
        <f t="shared" si="9"/>
        <v>$254.39</v>
      </c>
      <c r="E77" s="103" t="str">
        <f t="shared" si="10"/>
        <v>$1,287.08</v>
      </c>
      <c r="F77" s="64"/>
      <c r="G77" s="65"/>
      <c r="H77" s="66"/>
      <c r="I77" s="104"/>
      <c r="J77" s="76"/>
      <c r="K77" s="68"/>
      <c r="L77" s="69" t="str">
        <f t="shared" si="2"/>
        <v/>
      </c>
      <c r="M77" s="5"/>
      <c r="N77" s="70" t="str">
        <f t="shared" si="3"/>
        <v>0</v>
      </c>
      <c r="O77" s="70" t="str">
        <f t="shared" si="4"/>
        <v>2</v>
      </c>
      <c r="P77" s="71" t="str">
        <f t="shared" si="11"/>
        <v>244</v>
      </c>
      <c r="Q77" s="72" t="str">
        <f t="shared" si="12"/>
        <v>0.67%</v>
      </c>
      <c r="R77" s="70"/>
      <c r="S77" s="105" t="str">
        <f t="shared" si="5"/>
        <v>$168,775.50</v>
      </c>
      <c r="T77" s="71" t="str">
        <f t="shared" si="6"/>
        <v>312</v>
      </c>
      <c r="U77" s="20"/>
      <c r="V77" s="20"/>
      <c r="W77" s="20"/>
      <c r="X77" s="20"/>
      <c r="Y77" s="20"/>
      <c r="Z77" s="20"/>
      <c r="AA77" s="20"/>
      <c r="AB77" s="20"/>
      <c r="AC77" s="20"/>
      <c r="AD77" s="20"/>
    </row>
    <row r="78" ht="12.75" customHeight="1">
      <c r="A78" s="61" t="str">
        <f t="shared" si="7"/>
        <v>70</v>
      </c>
      <c r="B78" s="102" t="str">
        <f t="shared" si="8"/>
        <v>$154,649.18</v>
      </c>
      <c r="C78" s="102" t="str">
        <f t="shared" si="1"/>
        <v>$1,030.99</v>
      </c>
      <c r="D78" s="102" t="str">
        <f t="shared" si="9"/>
        <v>$256.08</v>
      </c>
      <c r="E78" s="103" t="str">
        <f t="shared" si="10"/>
        <v>$1,287.08</v>
      </c>
      <c r="F78" s="64"/>
      <c r="G78" s="65"/>
      <c r="H78" s="66"/>
      <c r="I78" s="104"/>
      <c r="J78" s="76"/>
      <c r="K78" s="68"/>
      <c r="L78" s="69" t="str">
        <f t="shared" si="2"/>
        <v/>
      </c>
      <c r="M78" s="5"/>
      <c r="N78" s="70" t="str">
        <f t="shared" si="3"/>
        <v>0</v>
      </c>
      <c r="O78" s="70" t="str">
        <f t="shared" si="4"/>
        <v>2</v>
      </c>
      <c r="P78" s="71" t="str">
        <f t="shared" si="11"/>
        <v>243</v>
      </c>
      <c r="Q78" s="72" t="str">
        <f t="shared" si="12"/>
        <v>0.67%</v>
      </c>
      <c r="R78" s="70"/>
      <c r="S78" s="105" t="str">
        <f t="shared" si="5"/>
        <v>$168,775.50</v>
      </c>
      <c r="T78" s="71" t="str">
        <f t="shared" si="6"/>
        <v>312</v>
      </c>
      <c r="U78" s="20"/>
      <c r="V78" s="20"/>
      <c r="W78" s="20"/>
      <c r="X78" s="20"/>
      <c r="Y78" s="20"/>
      <c r="Z78" s="20"/>
      <c r="AA78" s="20"/>
      <c r="AB78" s="20"/>
      <c r="AC78" s="20"/>
      <c r="AD78" s="20"/>
    </row>
    <row r="79" ht="12.75" customHeight="1">
      <c r="A79" s="61" t="str">
        <f t="shared" si="7"/>
        <v>71</v>
      </c>
      <c r="B79" s="102" t="str">
        <f t="shared" si="8"/>
        <v>$154,393.09</v>
      </c>
      <c r="C79" s="102" t="str">
        <f t="shared" si="1"/>
        <v>$1,029.29</v>
      </c>
      <c r="D79" s="102" t="str">
        <f t="shared" si="9"/>
        <v>$257.79</v>
      </c>
      <c r="E79" s="103" t="str">
        <f t="shared" si="10"/>
        <v>$1,287.08</v>
      </c>
      <c r="F79" s="64"/>
      <c r="G79" s="65"/>
      <c r="H79" s="66"/>
      <c r="I79" s="104"/>
      <c r="J79" s="76"/>
      <c r="K79" s="68"/>
      <c r="L79" s="69" t="str">
        <f t="shared" si="2"/>
        <v/>
      </c>
      <c r="M79" s="5"/>
      <c r="N79" s="70" t="str">
        <f t="shared" si="3"/>
        <v>0</v>
      </c>
      <c r="O79" s="70" t="str">
        <f t="shared" si="4"/>
        <v>2</v>
      </c>
      <c r="P79" s="71" t="str">
        <f t="shared" si="11"/>
        <v>242</v>
      </c>
      <c r="Q79" s="72" t="str">
        <f t="shared" si="12"/>
        <v>0.67%</v>
      </c>
      <c r="R79" s="70"/>
      <c r="S79" s="105" t="str">
        <f t="shared" si="5"/>
        <v>$168,775.50</v>
      </c>
      <c r="T79" s="71" t="str">
        <f t="shared" si="6"/>
        <v>312</v>
      </c>
      <c r="U79" s="20"/>
      <c r="V79" s="20"/>
      <c r="W79" s="20"/>
      <c r="X79" s="20"/>
      <c r="Y79" s="20"/>
      <c r="Z79" s="20"/>
      <c r="AA79" s="20"/>
      <c r="AB79" s="20"/>
      <c r="AC79" s="20"/>
      <c r="AD79" s="20"/>
    </row>
    <row r="80" ht="12.75" customHeight="1">
      <c r="A80" s="61" t="str">
        <f t="shared" si="7"/>
        <v>72</v>
      </c>
      <c r="B80" s="102" t="str">
        <f t="shared" si="8"/>
        <v>$154,135.30</v>
      </c>
      <c r="C80" s="102" t="str">
        <f t="shared" si="1"/>
        <v>$1,027.57</v>
      </c>
      <c r="D80" s="102" t="str">
        <f t="shared" si="9"/>
        <v>$259.51</v>
      </c>
      <c r="E80" s="103" t="str">
        <f t="shared" si="10"/>
        <v>$1,287.08</v>
      </c>
      <c r="F80" s="64"/>
      <c r="G80" s="65"/>
      <c r="H80" s="66"/>
      <c r="I80" s="104"/>
      <c r="J80" s="76"/>
      <c r="K80" s="68"/>
      <c r="L80" s="69" t="str">
        <f t="shared" si="2"/>
        <v/>
      </c>
      <c r="M80" s="5"/>
      <c r="N80" s="70" t="str">
        <f t="shared" si="3"/>
        <v>0</v>
      </c>
      <c r="O80" s="70" t="str">
        <f t="shared" si="4"/>
        <v>2</v>
      </c>
      <c r="P80" s="71" t="str">
        <f t="shared" si="11"/>
        <v>241</v>
      </c>
      <c r="Q80" s="72" t="str">
        <f t="shared" si="12"/>
        <v>0.67%</v>
      </c>
      <c r="R80" s="70"/>
      <c r="S80" s="105" t="str">
        <f t="shared" si="5"/>
        <v>$168,775.50</v>
      </c>
      <c r="T80" s="71" t="str">
        <f t="shared" si="6"/>
        <v>312</v>
      </c>
      <c r="U80" s="20"/>
      <c r="V80" s="20"/>
      <c r="W80" s="20"/>
      <c r="X80" s="20"/>
      <c r="Y80" s="20"/>
      <c r="Z80" s="20"/>
      <c r="AA80" s="20"/>
      <c r="AB80" s="20"/>
      <c r="AC80" s="20"/>
      <c r="AD80" s="20"/>
    </row>
    <row r="81" ht="12.75" customHeight="1">
      <c r="A81" s="61" t="str">
        <f t="shared" si="7"/>
        <v>73</v>
      </c>
      <c r="B81" s="102" t="str">
        <f t="shared" si="8"/>
        <v>$153,875.79</v>
      </c>
      <c r="C81" s="102" t="str">
        <f t="shared" si="1"/>
        <v>$1,025.84</v>
      </c>
      <c r="D81" s="102" t="str">
        <f t="shared" si="9"/>
        <v>$261.24</v>
      </c>
      <c r="E81" s="103" t="str">
        <f t="shared" si="10"/>
        <v>$1,287.08</v>
      </c>
      <c r="F81" s="64"/>
      <c r="G81" s="65"/>
      <c r="H81" s="66"/>
      <c r="I81" s="104"/>
      <c r="J81" s="76"/>
      <c r="K81" s="68"/>
      <c r="L81" s="69" t="str">
        <f t="shared" si="2"/>
        <v/>
      </c>
      <c r="M81" s="5"/>
      <c r="N81" s="70" t="str">
        <f t="shared" si="3"/>
        <v>0</v>
      </c>
      <c r="O81" s="70" t="str">
        <f t="shared" si="4"/>
        <v>2</v>
      </c>
      <c r="P81" s="71" t="str">
        <f t="shared" si="11"/>
        <v>240</v>
      </c>
      <c r="Q81" s="72" t="str">
        <f t="shared" si="12"/>
        <v>0.67%</v>
      </c>
      <c r="R81" s="70"/>
      <c r="S81" s="105" t="str">
        <f t="shared" si="5"/>
        <v>$168,775.50</v>
      </c>
      <c r="T81" s="71" t="str">
        <f t="shared" si="6"/>
        <v>312</v>
      </c>
      <c r="U81" s="20"/>
      <c r="V81" s="20"/>
      <c r="W81" s="20"/>
      <c r="X81" s="20"/>
      <c r="Y81" s="20"/>
      <c r="Z81" s="20"/>
      <c r="AA81" s="20"/>
      <c r="AB81" s="20"/>
      <c r="AC81" s="20"/>
      <c r="AD81" s="20"/>
    </row>
    <row r="82" ht="12.75" customHeight="1">
      <c r="A82" s="61" t="str">
        <f t="shared" si="7"/>
        <v>74</v>
      </c>
      <c r="B82" s="102" t="str">
        <f t="shared" si="8"/>
        <v>$153,614.55</v>
      </c>
      <c r="C82" s="102" t="str">
        <f t="shared" si="1"/>
        <v>$1,024.10</v>
      </c>
      <c r="D82" s="102" t="str">
        <f t="shared" si="9"/>
        <v>$262.98</v>
      </c>
      <c r="E82" s="103" t="str">
        <f t="shared" si="10"/>
        <v>$1,287.08</v>
      </c>
      <c r="F82" s="64"/>
      <c r="G82" s="65"/>
      <c r="H82" s="66"/>
      <c r="I82" s="104"/>
      <c r="J82" s="76"/>
      <c r="K82" s="68"/>
      <c r="L82" s="69" t="str">
        <f t="shared" si="2"/>
        <v/>
      </c>
      <c r="M82" s="5"/>
      <c r="N82" s="70" t="str">
        <f t="shared" si="3"/>
        <v>0</v>
      </c>
      <c r="O82" s="70" t="str">
        <f t="shared" si="4"/>
        <v>2</v>
      </c>
      <c r="P82" s="71" t="str">
        <f t="shared" si="11"/>
        <v>239</v>
      </c>
      <c r="Q82" s="72" t="str">
        <f t="shared" si="12"/>
        <v>0.67%</v>
      </c>
      <c r="R82" s="70"/>
      <c r="S82" s="105" t="str">
        <f t="shared" si="5"/>
        <v>$168,775.50</v>
      </c>
      <c r="T82" s="71" t="str">
        <f t="shared" si="6"/>
        <v>312</v>
      </c>
      <c r="U82" s="20"/>
      <c r="V82" s="20"/>
      <c r="W82" s="20"/>
      <c r="X82" s="20"/>
      <c r="Y82" s="20"/>
      <c r="Z82" s="20"/>
      <c r="AA82" s="20"/>
      <c r="AB82" s="20"/>
      <c r="AC82" s="20"/>
      <c r="AD82" s="20"/>
    </row>
    <row r="83" ht="12.75" customHeight="1">
      <c r="A83" s="61" t="str">
        <f t="shared" si="7"/>
        <v>75</v>
      </c>
      <c r="B83" s="102" t="str">
        <f t="shared" si="8"/>
        <v>$153,351.57</v>
      </c>
      <c r="C83" s="102" t="str">
        <f t="shared" si="1"/>
        <v>$1,022.34</v>
      </c>
      <c r="D83" s="102" t="str">
        <f t="shared" si="9"/>
        <v>$264.73</v>
      </c>
      <c r="E83" s="103" t="str">
        <f t="shared" si="10"/>
        <v>$1,287.08</v>
      </c>
      <c r="F83" s="64"/>
      <c r="G83" s="65"/>
      <c r="H83" s="66"/>
      <c r="I83" s="104"/>
      <c r="J83" s="76"/>
      <c r="K83" s="68"/>
      <c r="L83" s="69" t="str">
        <f t="shared" si="2"/>
        <v/>
      </c>
      <c r="M83" s="5"/>
      <c r="N83" s="70" t="str">
        <f t="shared" si="3"/>
        <v>0</v>
      </c>
      <c r="O83" s="70" t="str">
        <f t="shared" si="4"/>
        <v>2</v>
      </c>
      <c r="P83" s="71" t="str">
        <f t="shared" si="11"/>
        <v>238</v>
      </c>
      <c r="Q83" s="72" t="str">
        <f t="shared" si="12"/>
        <v>0.67%</v>
      </c>
      <c r="R83" s="70"/>
      <c r="S83" s="105" t="str">
        <f t="shared" si="5"/>
        <v>$168,775.50</v>
      </c>
      <c r="T83" s="71" t="str">
        <f t="shared" si="6"/>
        <v>312</v>
      </c>
      <c r="U83" s="20"/>
      <c r="V83" s="20"/>
      <c r="W83" s="20"/>
      <c r="X83" s="20"/>
      <c r="Y83" s="20"/>
      <c r="Z83" s="20"/>
      <c r="AA83" s="20"/>
      <c r="AB83" s="20"/>
      <c r="AC83" s="20"/>
      <c r="AD83" s="20"/>
    </row>
    <row r="84" ht="12.75" customHeight="1">
      <c r="A84" s="61" t="str">
        <f t="shared" si="7"/>
        <v>76</v>
      </c>
      <c r="B84" s="102" t="str">
        <f t="shared" si="8"/>
        <v>$153,086.83</v>
      </c>
      <c r="C84" s="102" t="str">
        <f t="shared" si="1"/>
        <v>$1,020.58</v>
      </c>
      <c r="D84" s="102" t="str">
        <f t="shared" si="9"/>
        <v>$266.50</v>
      </c>
      <c r="E84" s="103" t="str">
        <f t="shared" si="10"/>
        <v>$1,287.08</v>
      </c>
      <c r="F84" s="64"/>
      <c r="G84" s="65"/>
      <c r="H84" s="66"/>
      <c r="I84" s="104"/>
      <c r="J84" s="76"/>
      <c r="K84" s="68"/>
      <c r="L84" s="69" t="str">
        <f t="shared" si="2"/>
        <v/>
      </c>
      <c r="M84" s="5"/>
      <c r="N84" s="70" t="str">
        <f t="shared" si="3"/>
        <v>0</v>
      </c>
      <c r="O84" s="70" t="str">
        <f t="shared" si="4"/>
        <v>2</v>
      </c>
      <c r="P84" s="71" t="str">
        <f t="shared" si="11"/>
        <v>237</v>
      </c>
      <c r="Q84" s="72" t="str">
        <f t="shared" si="12"/>
        <v>0.67%</v>
      </c>
      <c r="R84" s="70"/>
      <c r="S84" s="105" t="str">
        <f t="shared" si="5"/>
        <v>$168,775.50</v>
      </c>
      <c r="T84" s="71" t="str">
        <f t="shared" si="6"/>
        <v>312</v>
      </c>
      <c r="U84" s="20"/>
      <c r="V84" s="20"/>
      <c r="W84" s="20"/>
      <c r="X84" s="20"/>
      <c r="Y84" s="20"/>
      <c r="Z84" s="20"/>
      <c r="AA84" s="20"/>
      <c r="AB84" s="20"/>
      <c r="AC84" s="20"/>
      <c r="AD84" s="20"/>
    </row>
    <row r="85" ht="12.75" customHeight="1">
      <c r="A85" s="61" t="str">
        <f t="shared" si="7"/>
        <v>77</v>
      </c>
      <c r="B85" s="102" t="str">
        <f t="shared" si="8"/>
        <v>$152,820.34</v>
      </c>
      <c r="C85" s="102" t="str">
        <f t="shared" si="1"/>
        <v>$1,018.80</v>
      </c>
      <c r="D85" s="102" t="str">
        <f t="shared" si="9"/>
        <v>$268.28</v>
      </c>
      <c r="E85" s="103" t="str">
        <f t="shared" si="10"/>
        <v>$1,287.08</v>
      </c>
      <c r="F85" s="64"/>
      <c r="G85" s="65"/>
      <c r="H85" s="66"/>
      <c r="I85" s="104"/>
      <c r="J85" s="76"/>
      <c r="K85" s="68"/>
      <c r="L85" s="69" t="str">
        <f t="shared" si="2"/>
        <v/>
      </c>
      <c r="M85" s="5"/>
      <c r="N85" s="70" t="str">
        <f t="shared" si="3"/>
        <v>0</v>
      </c>
      <c r="O85" s="70" t="str">
        <f t="shared" si="4"/>
        <v>2</v>
      </c>
      <c r="P85" s="71" t="str">
        <f t="shared" si="11"/>
        <v>236</v>
      </c>
      <c r="Q85" s="72" t="str">
        <f t="shared" si="12"/>
        <v>0.67%</v>
      </c>
      <c r="R85" s="70"/>
      <c r="S85" s="105" t="str">
        <f t="shared" si="5"/>
        <v>$168,775.50</v>
      </c>
      <c r="T85" s="71" t="str">
        <f t="shared" si="6"/>
        <v>312</v>
      </c>
      <c r="U85" s="20"/>
      <c r="V85" s="20"/>
      <c r="W85" s="20"/>
      <c r="X85" s="20"/>
      <c r="Y85" s="20"/>
      <c r="Z85" s="20"/>
      <c r="AA85" s="20"/>
      <c r="AB85" s="20"/>
      <c r="AC85" s="20"/>
      <c r="AD85" s="20"/>
    </row>
    <row r="86" ht="12.75" customHeight="1">
      <c r="A86" s="61" t="str">
        <f t="shared" si="7"/>
        <v>78</v>
      </c>
      <c r="B86" s="102" t="str">
        <f t="shared" si="8"/>
        <v>$152,552.06</v>
      </c>
      <c r="C86" s="102" t="str">
        <f t="shared" si="1"/>
        <v>$1,017.01</v>
      </c>
      <c r="D86" s="102" t="str">
        <f t="shared" si="9"/>
        <v>$270.07</v>
      </c>
      <c r="E86" s="103" t="str">
        <f t="shared" si="10"/>
        <v>$1,287.08</v>
      </c>
      <c r="F86" s="64"/>
      <c r="G86" s="65"/>
      <c r="H86" s="66"/>
      <c r="I86" s="104"/>
      <c r="J86" s="76"/>
      <c r="K86" s="68"/>
      <c r="L86" s="69" t="str">
        <f t="shared" si="2"/>
        <v/>
      </c>
      <c r="M86" s="5"/>
      <c r="N86" s="70" t="str">
        <f t="shared" si="3"/>
        <v>0</v>
      </c>
      <c r="O86" s="70" t="str">
        <f t="shared" si="4"/>
        <v>2</v>
      </c>
      <c r="P86" s="71" t="str">
        <f t="shared" si="11"/>
        <v>235</v>
      </c>
      <c r="Q86" s="72" t="str">
        <f t="shared" si="12"/>
        <v>0.67%</v>
      </c>
      <c r="R86" s="70"/>
      <c r="S86" s="105" t="str">
        <f t="shared" si="5"/>
        <v>$168,775.50</v>
      </c>
      <c r="T86" s="71" t="str">
        <f t="shared" si="6"/>
        <v>312</v>
      </c>
      <c r="U86" s="20"/>
      <c r="V86" s="20"/>
      <c r="W86" s="20"/>
      <c r="X86" s="20"/>
      <c r="Y86" s="20"/>
      <c r="Z86" s="20"/>
      <c r="AA86" s="20"/>
      <c r="AB86" s="20"/>
      <c r="AC86" s="20"/>
      <c r="AD86" s="20"/>
    </row>
    <row r="87" ht="12.75" customHeight="1">
      <c r="A87" s="61" t="str">
        <f t="shared" si="7"/>
        <v>79</v>
      </c>
      <c r="B87" s="102" t="str">
        <f t="shared" si="8"/>
        <v>$152,281.99</v>
      </c>
      <c r="C87" s="102" t="str">
        <f t="shared" si="1"/>
        <v>$1,015.21</v>
      </c>
      <c r="D87" s="102" t="str">
        <f t="shared" si="9"/>
        <v>$271.87</v>
      </c>
      <c r="E87" s="103" t="str">
        <f t="shared" si="10"/>
        <v>$1,287.08</v>
      </c>
      <c r="F87" s="64"/>
      <c r="G87" s="65"/>
      <c r="H87" s="66"/>
      <c r="I87" s="104"/>
      <c r="J87" s="76"/>
      <c r="K87" s="68"/>
      <c r="L87" s="69" t="str">
        <f t="shared" si="2"/>
        <v/>
      </c>
      <c r="M87" s="5"/>
      <c r="N87" s="70" t="str">
        <f t="shared" si="3"/>
        <v>0</v>
      </c>
      <c r="O87" s="70" t="str">
        <f t="shared" si="4"/>
        <v>2</v>
      </c>
      <c r="P87" s="71" t="str">
        <f t="shared" si="11"/>
        <v>234</v>
      </c>
      <c r="Q87" s="72" t="str">
        <f t="shared" si="12"/>
        <v>0.67%</v>
      </c>
      <c r="R87" s="70"/>
      <c r="S87" s="105" t="str">
        <f t="shared" si="5"/>
        <v>$168,775.50</v>
      </c>
      <c r="T87" s="71" t="str">
        <f t="shared" si="6"/>
        <v>312</v>
      </c>
      <c r="U87" s="20"/>
      <c r="V87" s="20"/>
      <c r="W87" s="20"/>
      <c r="X87" s="20"/>
      <c r="Y87" s="20"/>
      <c r="Z87" s="20"/>
      <c r="AA87" s="20"/>
      <c r="AB87" s="20"/>
      <c r="AC87" s="20"/>
      <c r="AD87" s="20"/>
    </row>
    <row r="88" ht="12.75" customHeight="1">
      <c r="A88" s="61" t="str">
        <f t="shared" si="7"/>
        <v>80</v>
      </c>
      <c r="B88" s="102" t="str">
        <f t="shared" si="8"/>
        <v>$152,010.13</v>
      </c>
      <c r="C88" s="102" t="str">
        <f t="shared" si="1"/>
        <v>$1,013.40</v>
      </c>
      <c r="D88" s="102" t="str">
        <f t="shared" si="9"/>
        <v>$273.68</v>
      </c>
      <c r="E88" s="103" t="str">
        <f t="shared" si="10"/>
        <v>$1,287.08</v>
      </c>
      <c r="F88" s="64"/>
      <c r="G88" s="65"/>
      <c r="H88" s="66"/>
      <c r="I88" s="104"/>
      <c r="J88" s="76"/>
      <c r="K88" s="68"/>
      <c r="L88" s="69" t="str">
        <f t="shared" si="2"/>
        <v/>
      </c>
      <c r="M88" s="5"/>
      <c r="N88" s="70" t="str">
        <f t="shared" si="3"/>
        <v>0</v>
      </c>
      <c r="O88" s="70" t="str">
        <f t="shared" si="4"/>
        <v>2</v>
      </c>
      <c r="P88" s="71" t="str">
        <f t="shared" si="11"/>
        <v>233</v>
      </c>
      <c r="Q88" s="72" t="str">
        <f t="shared" si="12"/>
        <v>0.67%</v>
      </c>
      <c r="R88" s="70"/>
      <c r="S88" s="105" t="str">
        <f t="shared" si="5"/>
        <v>$168,775.50</v>
      </c>
      <c r="T88" s="71" t="str">
        <f t="shared" si="6"/>
        <v>312</v>
      </c>
      <c r="U88" s="20"/>
      <c r="V88" s="20"/>
      <c r="W88" s="20"/>
      <c r="X88" s="20"/>
      <c r="Y88" s="20"/>
      <c r="Z88" s="20"/>
      <c r="AA88" s="20"/>
      <c r="AB88" s="20"/>
      <c r="AC88" s="20"/>
      <c r="AD88" s="20"/>
    </row>
    <row r="89" ht="12.75" customHeight="1">
      <c r="A89" s="61" t="str">
        <f t="shared" si="7"/>
        <v>81</v>
      </c>
      <c r="B89" s="102" t="str">
        <f t="shared" si="8"/>
        <v>$151,736.45</v>
      </c>
      <c r="C89" s="102" t="str">
        <f t="shared" si="1"/>
        <v>$1,011.58</v>
      </c>
      <c r="D89" s="102" t="str">
        <f t="shared" si="9"/>
        <v>$275.50</v>
      </c>
      <c r="E89" s="103" t="str">
        <f t="shared" si="10"/>
        <v>$1,287.08</v>
      </c>
      <c r="F89" s="64"/>
      <c r="G89" s="65"/>
      <c r="H89" s="66"/>
      <c r="I89" s="104"/>
      <c r="J89" s="76"/>
      <c r="K89" s="68"/>
      <c r="L89" s="69" t="str">
        <f t="shared" si="2"/>
        <v/>
      </c>
      <c r="M89" s="5"/>
      <c r="N89" s="70" t="str">
        <f t="shared" si="3"/>
        <v>0</v>
      </c>
      <c r="O89" s="70" t="str">
        <f t="shared" si="4"/>
        <v>2</v>
      </c>
      <c r="P89" s="71" t="str">
        <f t="shared" si="11"/>
        <v>232</v>
      </c>
      <c r="Q89" s="72" t="str">
        <f t="shared" si="12"/>
        <v>0.67%</v>
      </c>
      <c r="R89" s="70"/>
      <c r="S89" s="105" t="str">
        <f t="shared" si="5"/>
        <v>$168,775.50</v>
      </c>
      <c r="T89" s="71" t="str">
        <f t="shared" si="6"/>
        <v>312</v>
      </c>
      <c r="U89" s="20"/>
      <c r="V89" s="20"/>
      <c r="W89" s="20"/>
      <c r="X89" s="20"/>
      <c r="Y89" s="20"/>
      <c r="Z89" s="20"/>
      <c r="AA89" s="20"/>
      <c r="AB89" s="20"/>
      <c r="AC89" s="20"/>
      <c r="AD89" s="20"/>
    </row>
    <row r="90" ht="12.75" customHeight="1">
      <c r="A90" s="61" t="str">
        <f t="shared" si="7"/>
        <v>82</v>
      </c>
      <c r="B90" s="102" t="str">
        <f t="shared" si="8"/>
        <v>$151,460.95</v>
      </c>
      <c r="C90" s="102" t="str">
        <f t="shared" si="1"/>
        <v>$1,009.74</v>
      </c>
      <c r="D90" s="102" t="str">
        <f t="shared" si="9"/>
        <v>$277.34</v>
      </c>
      <c r="E90" s="103" t="str">
        <f t="shared" si="10"/>
        <v>$1,287.08</v>
      </c>
      <c r="F90" s="64"/>
      <c r="G90" s="65"/>
      <c r="H90" s="66"/>
      <c r="I90" s="104"/>
      <c r="J90" s="76"/>
      <c r="K90" s="68"/>
      <c r="L90" s="69" t="str">
        <f t="shared" si="2"/>
        <v/>
      </c>
      <c r="M90" s="5"/>
      <c r="N90" s="70" t="str">
        <f t="shared" si="3"/>
        <v>0</v>
      </c>
      <c r="O90" s="70" t="str">
        <f t="shared" si="4"/>
        <v>2</v>
      </c>
      <c r="P90" s="71" t="str">
        <f t="shared" si="11"/>
        <v>231</v>
      </c>
      <c r="Q90" s="72" t="str">
        <f t="shared" si="12"/>
        <v>0.67%</v>
      </c>
      <c r="R90" s="70"/>
      <c r="S90" s="105" t="str">
        <f t="shared" si="5"/>
        <v>$168,775.50</v>
      </c>
      <c r="T90" s="71" t="str">
        <f t="shared" si="6"/>
        <v>312</v>
      </c>
      <c r="U90" s="20"/>
      <c r="V90" s="20"/>
      <c r="W90" s="20"/>
      <c r="X90" s="20"/>
      <c r="Y90" s="20"/>
      <c r="Z90" s="20"/>
      <c r="AA90" s="20"/>
      <c r="AB90" s="20"/>
      <c r="AC90" s="20"/>
      <c r="AD90" s="20"/>
    </row>
    <row r="91" ht="12.75" customHeight="1">
      <c r="A91" s="61" t="str">
        <f t="shared" si="7"/>
        <v>83</v>
      </c>
      <c r="B91" s="102" t="str">
        <f t="shared" si="8"/>
        <v>$151,183.61</v>
      </c>
      <c r="C91" s="102" t="str">
        <f t="shared" si="1"/>
        <v>$1,007.89</v>
      </c>
      <c r="D91" s="102" t="str">
        <f t="shared" si="9"/>
        <v>$279.19</v>
      </c>
      <c r="E91" s="103" t="str">
        <f t="shared" si="10"/>
        <v>$1,287.08</v>
      </c>
      <c r="F91" s="64"/>
      <c r="G91" s="65"/>
      <c r="H91" s="66"/>
      <c r="I91" s="104"/>
      <c r="J91" s="76"/>
      <c r="K91" s="68"/>
      <c r="L91" s="69" t="str">
        <f t="shared" si="2"/>
        <v/>
      </c>
      <c r="M91" s="5"/>
      <c r="N91" s="70" t="str">
        <f t="shared" si="3"/>
        <v>0</v>
      </c>
      <c r="O91" s="70" t="str">
        <f t="shared" si="4"/>
        <v>2</v>
      </c>
      <c r="P91" s="71" t="str">
        <f t="shared" si="11"/>
        <v>230</v>
      </c>
      <c r="Q91" s="72" t="str">
        <f t="shared" si="12"/>
        <v>0.67%</v>
      </c>
      <c r="R91" s="70"/>
      <c r="S91" s="105" t="str">
        <f t="shared" si="5"/>
        <v>$168,775.50</v>
      </c>
      <c r="T91" s="71" t="str">
        <f t="shared" si="6"/>
        <v>312</v>
      </c>
      <c r="U91" s="20"/>
      <c r="V91" s="20"/>
      <c r="W91" s="20"/>
      <c r="X91" s="20"/>
      <c r="Y91" s="20"/>
      <c r="Z91" s="20"/>
      <c r="AA91" s="20"/>
      <c r="AB91" s="20"/>
      <c r="AC91" s="20"/>
      <c r="AD91" s="20"/>
    </row>
    <row r="92" ht="12.75" customHeight="1">
      <c r="A92" s="61" t="str">
        <f t="shared" si="7"/>
        <v>84</v>
      </c>
      <c r="B92" s="102" t="str">
        <f t="shared" si="8"/>
        <v>$150,904.42</v>
      </c>
      <c r="C92" s="102" t="str">
        <f t="shared" si="1"/>
        <v>$1,006.03</v>
      </c>
      <c r="D92" s="102" t="str">
        <f t="shared" si="9"/>
        <v>$281.05</v>
      </c>
      <c r="E92" s="103" t="str">
        <f t="shared" si="10"/>
        <v>$1,287.08</v>
      </c>
      <c r="F92" s="64"/>
      <c r="G92" s="65"/>
      <c r="H92" s="66"/>
      <c r="I92" s="104"/>
      <c r="J92" s="76"/>
      <c r="K92" s="68"/>
      <c r="L92" s="69" t="str">
        <f t="shared" si="2"/>
        <v/>
      </c>
      <c r="M92" s="5"/>
      <c r="N92" s="70" t="str">
        <f t="shared" si="3"/>
        <v>0</v>
      </c>
      <c r="O92" s="70" t="str">
        <f t="shared" si="4"/>
        <v>2</v>
      </c>
      <c r="P92" s="71" t="str">
        <f t="shared" si="11"/>
        <v>229</v>
      </c>
      <c r="Q92" s="72" t="str">
        <f t="shared" si="12"/>
        <v>0.67%</v>
      </c>
      <c r="R92" s="70"/>
      <c r="S92" s="105" t="str">
        <f t="shared" si="5"/>
        <v>$168,775.50</v>
      </c>
      <c r="T92" s="71" t="str">
        <f t="shared" si="6"/>
        <v>312</v>
      </c>
      <c r="U92" s="20"/>
      <c r="V92" s="20"/>
      <c r="W92" s="20"/>
      <c r="X92" s="20"/>
      <c r="Y92" s="20"/>
      <c r="Z92" s="20"/>
      <c r="AA92" s="20"/>
      <c r="AB92" s="20"/>
      <c r="AC92" s="20"/>
      <c r="AD92" s="20"/>
    </row>
    <row r="93" ht="12.75" customHeight="1">
      <c r="A93" s="61" t="str">
        <f t="shared" si="7"/>
        <v>85</v>
      </c>
      <c r="B93" s="102" t="str">
        <f t="shared" si="8"/>
        <v>$150,623.37</v>
      </c>
      <c r="C93" s="102" t="str">
        <f t="shared" si="1"/>
        <v>$1,004.16</v>
      </c>
      <c r="D93" s="102" t="str">
        <f t="shared" si="9"/>
        <v>$282.92</v>
      </c>
      <c r="E93" s="103" t="str">
        <f t="shared" si="10"/>
        <v>$1,287.08</v>
      </c>
      <c r="F93" s="64"/>
      <c r="G93" s="65"/>
      <c r="H93" s="66"/>
      <c r="I93" s="104"/>
      <c r="J93" s="76"/>
      <c r="K93" s="68"/>
      <c r="L93" s="69" t="str">
        <f t="shared" si="2"/>
        <v/>
      </c>
      <c r="M93" s="5"/>
      <c r="N93" s="70" t="str">
        <f t="shared" si="3"/>
        <v>0</v>
      </c>
      <c r="O93" s="70" t="str">
        <f t="shared" si="4"/>
        <v>2</v>
      </c>
      <c r="P93" s="71" t="str">
        <f t="shared" si="11"/>
        <v>228</v>
      </c>
      <c r="Q93" s="72" t="str">
        <f t="shared" si="12"/>
        <v>0.67%</v>
      </c>
      <c r="R93" s="70"/>
      <c r="S93" s="105" t="str">
        <f t="shared" si="5"/>
        <v>$168,775.50</v>
      </c>
      <c r="T93" s="71" t="str">
        <f t="shared" si="6"/>
        <v>312</v>
      </c>
      <c r="U93" s="20"/>
      <c r="V93" s="20"/>
      <c r="W93" s="20"/>
      <c r="X93" s="20"/>
      <c r="Y93" s="20"/>
      <c r="Z93" s="20"/>
      <c r="AA93" s="20"/>
      <c r="AB93" s="20"/>
      <c r="AC93" s="20"/>
      <c r="AD93" s="20"/>
    </row>
    <row r="94" ht="12.75" customHeight="1">
      <c r="A94" s="61" t="str">
        <f t="shared" si="7"/>
        <v>86</v>
      </c>
      <c r="B94" s="102" t="str">
        <f t="shared" si="8"/>
        <v>$150,340.45</v>
      </c>
      <c r="C94" s="102" t="str">
        <f t="shared" si="1"/>
        <v>$1,002.27</v>
      </c>
      <c r="D94" s="102" t="str">
        <f t="shared" si="9"/>
        <v>$284.81</v>
      </c>
      <c r="E94" s="103" t="str">
        <f t="shared" si="10"/>
        <v>$1,287.08</v>
      </c>
      <c r="F94" s="64"/>
      <c r="G94" s="65"/>
      <c r="H94" s="66"/>
      <c r="I94" s="104"/>
      <c r="J94" s="76"/>
      <c r="K94" s="68"/>
      <c r="L94" s="69" t="str">
        <f t="shared" si="2"/>
        <v/>
      </c>
      <c r="M94" s="5"/>
      <c r="N94" s="70" t="str">
        <f t="shared" si="3"/>
        <v>0</v>
      </c>
      <c r="O94" s="70" t="str">
        <f t="shared" si="4"/>
        <v>2</v>
      </c>
      <c r="P94" s="71" t="str">
        <f t="shared" si="11"/>
        <v>227</v>
      </c>
      <c r="Q94" s="72" t="str">
        <f t="shared" si="12"/>
        <v>0.67%</v>
      </c>
      <c r="R94" s="70"/>
      <c r="S94" s="105" t="str">
        <f t="shared" si="5"/>
        <v>$168,775.50</v>
      </c>
      <c r="T94" s="71" t="str">
        <f t="shared" si="6"/>
        <v>312</v>
      </c>
      <c r="U94" s="20"/>
      <c r="V94" s="20"/>
      <c r="W94" s="20"/>
      <c r="X94" s="20"/>
      <c r="Y94" s="20"/>
      <c r="Z94" s="20"/>
      <c r="AA94" s="20"/>
      <c r="AB94" s="20"/>
      <c r="AC94" s="20"/>
      <c r="AD94" s="20"/>
    </row>
    <row r="95" ht="12.75" customHeight="1">
      <c r="A95" s="61" t="str">
        <f t="shared" si="7"/>
        <v>87</v>
      </c>
      <c r="B95" s="102" t="str">
        <f t="shared" si="8"/>
        <v>$150,055.64</v>
      </c>
      <c r="C95" s="102" t="str">
        <f t="shared" si="1"/>
        <v>$1,000.37</v>
      </c>
      <c r="D95" s="102" t="str">
        <f t="shared" si="9"/>
        <v>$286.71</v>
      </c>
      <c r="E95" s="103" t="str">
        <f t="shared" si="10"/>
        <v>$1,287.08</v>
      </c>
      <c r="F95" s="64"/>
      <c r="G95" s="65"/>
      <c r="H95" s="66"/>
      <c r="I95" s="104"/>
      <c r="J95" s="76"/>
      <c r="K95" s="68"/>
      <c r="L95" s="69" t="str">
        <f t="shared" si="2"/>
        <v/>
      </c>
      <c r="M95" s="5"/>
      <c r="N95" s="70" t="str">
        <f t="shared" si="3"/>
        <v>0</v>
      </c>
      <c r="O95" s="70" t="str">
        <f t="shared" si="4"/>
        <v>2</v>
      </c>
      <c r="P95" s="71" t="str">
        <f t="shared" si="11"/>
        <v>226</v>
      </c>
      <c r="Q95" s="72" t="str">
        <f t="shared" si="12"/>
        <v>0.67%</v>
      </c>
      <c r="R95" s="70"/>
      <c r="S95" s="105" t="str">
        <f t="shared" si="5"/>
        <v>$168,775.50</v>
      </c>
      <c r="T95" s="71" t="str">
        <f t="shared" si="6"/>
        <v>312</v>
      </c>
      <c r="U95" s="20"/>
      <c r="V95" s="20"/>
      <c r="W95" s="20"/>
      <c r="X95" s="20"/>
      <c r="Y95" s="20"/>
      <c r="Z95" s="20"/>
      <c r="AA95" s="20"/>
      <c r="AB95" s="20"/>
      <c r="AC95" s="20"/>
      <c r="AD95" s="20"/>
    </row>
    <row r="96" ht="12.75" customHeight="1">
      <c r="A96" s="61" t="str">
        <f t="shared" si="7"/>
        <v>88</v>
      </c>
      <c r="B96" s="102" t="str">
        <f t="shared" si="8"/>
        <v>$149,768.93</v>
      </c>
      <c r="C96" s="102" t="str">
        <f t="shared" si="1"/>
        <v>$998.46</v>
      </c>
      <c r="D96" s="102" t="str">
        <f t="shared" si="9"/>
        <v>$288.62</v>
      </c>
      <c r="E96" s="103" t="str">
        <f t="shared" si="10"/>
        <v>$1,287.08</v>
      </c>
      <c r="F96" s="64"/>
      <c r="G96" s="65"/>
      <c r="H96" s="66"/>
      <c r="I96" s="104"/>
      <c r="J96" s="76"/>
      <c r="K96" s="68"/>
      <c r="L96" s="69" t="str">
        <f t="shared" si="2"/>
        <v/>
      </c>
      <c r="M96" s="5"/>
      <c r="N96" s="70" t="str">
        <f t="shared" si="3"/>
        <v>0</v>
      </c>
      <c r="O96" s="70" t="str">
        <f t="shared" si="4"/>
        <v>2</v>
      </c>
      <c r="P96" s="71" t="str">
        <f t="shared" si="11"/>
        <v>225</v>
      </c>
      <c r="Q96" s="72" t="str">
        <f t="shared" si="12"/>
        <v>0.67%</v>
      </c>
      <c r="R96" s="70"/>
      <c r="S96" s="105" t="str">
        <f t="shared" si="5"/>
        <v>$168,775.50</v>
      </c>
      <c r="T96" s="71" t="str">
        <f t="shared" si="6"/>
        <v>312</v>
      </c>
      <c r="U96" s="20"/>
      <c r="V96" s="20"/>
      <c r="W96" s="20"/>
      <c r="X96" s="20"/>
      <c r="Y96" s="20"/>
      <c r="Z96" s="20"/>
      <c r="AA96" s="20"/>
      <c r="AB96" s="20"/>
      <c r="AC96" s="20"/>
      <c r="AD96" s="20"/>
    </row>
    <row r="97" ht="12.75" customHeight="1">
      <c r="A97" s="61" t="str">
        <f t="shared" si="7"/>
        <v>89</v>
      </c>
      <c r="B97" s="102" t="str">
        <f t="shared" si="8"/>
        <v>$149,480.31</v>
      </c>
      <c r="C97" s="102" t="str">
        <f t="shared" si="1"/>
        <v>$996.54</v>
      </c>
      <c r="D97" s="102" t="str">
        <f t="shared" si="9"/>
        <v>$290.54</v>
      </c>
      <c r="E97" s="103" t="str">
        <f t="shared" si="10"/>
        <v>$1,287.08</v>
      </c>
      <c r="F97" s="64"/>
      <c r="G97" s="65"/>
      <c r="H97" s="66"/>
      <c r="I97" s="104"/>
      <c r="J97" s="76"/>
      <c r="K97" s="68"/>
      <c r="L97" s="69" t="str">
        <f t="shared" si="2"/>
        <v/>
      </c>
      <c r="M97" s="5"/>
      <c r="N97" s="70" t="str">
        <f t="shared" si="3"/>
        <v>0</v>
      </c>
      <c r="O97" s="70" t="str">
        <f t="shared" si="4"/>
        <v>2</v>
      </c>
      <c r="P97" s="71" t="str">
        <f t="shared" si="11"/>
        <v>224</v>
      </c>
      <c r="Q97" s="72" t="str">
        <f t="shared" si="12"/>
        <v>0.67%</v>
      </c>
      <c r="R97" s="70"/>
      <c r="S97" s="105" t="str">
        <f t="shared" si="5"/>
        <v>$168,775.50</v>
      </c>
      <c r="T97" s="71" t="str">
        <f t="shared" si="6"/>
        <v>312</v>
      </c>
      <c r="U97" s="20"/>
      <c r="V97" s="20"/>
      <c r="W97" s="20"/>
      <c r="X97" s="20"/>
      <c r="Y97" s="20"/>
      <c r="Z97" s="20"/>
      <c r="AA97" s="20"/>
      <c r="AB97" s="20"/>
      <c r="AC97" s="20"/>
      <c r="AD97" s="20"/>
    </row>
    <row r="98" ht="12.75" customHeight="1">
      <c r="A98" s="61" t="str">
        <f t="shared" si="7"/>
        <v>90</v>
      </c>
      <c r="B98" s="102" t="str">
        <f t="shared" si="8"/>
        <v>$149,189.77</v>
      </c>
      <c r="C98" s="102" t="str">
        <f t="shared" si="1"/>
        <v>$994.60</v>
      </c>
      <c r="D98" s="102" t="str">
        <f t="shared" si="9"/>
        <v>$292.48</v>
      </c>
      <c r="E98" s="103" t="str">
        <f t="shared" si="10"/>
        <v>$1,287.08</v>
      </c>
      <c r="F98" s="64"/>
      <c r="G98" s="65"/>
      <c r="H98" s="66"/>
      <c r="I98" s="104"/>
      <c r="J98" s="76"/>
      <c r="K98" s="68"/>
      <c r="L98" s="69" t="str">
        <f t="shared" si="2"/>
        <v/>
      </c>
      <c r="M98" s="5"/>
      <c r="N98" s="70" t="str">
        <f t="shared" si="3"/>
        <v>0</v>
      </c>
      <c r="O98" s="70" t="str">
        <f t="shared" si="4"/>
        <v>2</v>
      </c>
      <c r="P98" s="71" t="str">
        <f t="shared" si="11"/>
        <v>223</v>
      </c>
      <c r="Q98" s="72" t="str">
        <f t="shared" si="12"/>
        <v>0.67%</v>
      </c>
      <c r="R98" s="70"/>
      <c r="S98" s="105" t="str">
        <f t="shared" si="5"/>
        <v>$168,775.50</v>
      </c>
      <c r="T98" s="71" t="str">
        <f t="shared" si="6"/>
        <v>312</v>
      </c>
      <c r="U98" s="20"/>
      <c r="V98" s="20"/>
      <c r="W98" s="20"/>
      <c r="X98" s="20"/>
      <c r="Y98" s="20"/>
      <c r="Z98" s="20"/>
      <c r="AA98" s="20"/>
      <c r="AB98" s="20"/>
      <c r="AC98" s="20"/>
      <c r="AD98" s="20"/>
    </row>
    <row r="99" ht="12.75" customHeight="1">
      <c r="A99" s="61" t="str">
        <f t="shared" si="7"/>
        <v>91</v>
      </c>
      <c r="B99" s="102" t="str">
        <f t="shared" si="8"/>
        <v>$148,897.29</v>
      </c>
      <c r="C99" s="102" t="str">
        <f t="shared" si="1"/>
        <v>$992.65</v>
      </c>
      <c r="D99" s="102" t="str">
        <f t="shared" si="9"/>
        <v>$294.43</v>
      </c>
      <c r="E99" s="103" t="str">
        <f t="shared" si="10"/>
        <v>$1,287.08</v>
      </c>
      <c r="F99" s="64"/>
      <c r="G99" s="65"/>
      <c r="H99" s="66"/>
      <c r="I99" s="104"/>
      <c r="J99" s="76"/>
      <c r="K99" s="68"/>
      <c r="L99" s="69" t="str">
        <f t="shared" si="2"/>
        <v/>
      </c>
      <c r="M99" s="5"/>
      <c r="N99" s="70" t="str">
        <f t="shared" si="3"/>
        <v>0</v>
      </c>
      <c r="O99" s="70" t="str">
        <f t="shared" si="4"/>
        <v>2</v>
      </c>
      <c r="P99" s="71" t="str">
        <f t="shared" si="11"/>
        <v>222</v>
      </c>
      <c r="Q99" s="72" t="str">
        <f t="shared" si="12"/>
        <v>0.67%</v>
      </c>
      <c r="R99" s="70"/>
      <c r="S99" s="105" t="str">
        <f t="shared" si="5"/>
        <v>$168,775.50</v>
      </c>
      <c r="T99" s="71" t="str">
        <f t="shared" si="6"/>
        <v>312</v>
      </c>
      <c r="U99" s="20"/>
      <c r="V99" s="20"/>
      <c r="W99" s="20"/>
      <c r="X99" s="20"/>
      <c r="Y99" s="20"/>
      <c r="Z99" s="20"/>
      <c r="AA99" s="20"/>
      <c r="AB99" s="20"/>
      <c r="AC99" s="20"/>
      <c r="AD99" s="20"/>
    </row>
    <row r="100" ht="12.75" customHeight="1">
      <c r="A100" s="61" t="str">
        <f t="shared" si="7"/>
        <v>92</v>
      </c>
      <c r="B100" s="102" t="str">
        <f t="shared" si="8"/>
        <v>$148,602.86</v>
      </c>
      <c r="C100" s="102" t="str">
        <f t="shared" si="1"/>
        <v>$990.69</v>
      </c>
      <c r="D100" s="102" t="str">
        <f t="shared" si="9"/>
        <v>$296.39</v>
      </c>
      <c r="E100" s="103" t="str">
        <f t="shared" si="10"/>
        <v>$1,287.08</v>
      </c>
      <c r="F100" s="64"/>
      <c r="G100" s="65"/>
      <c r="H100" s="66"/>
      <c r="I100" s="104"/>
      <c r="J100" s="76"/>
      <c r="K100" s="68"/>
      <c r="L100" s="69" t="str">
        <f t="shared" si="2"/>
        <v/>
      </c>
      <c r="M100" s="5"/>
      <c r="N100" s="70" t="str">
        <f t="shared" si="3"/>
        <v>0</v>
      </c>
      <c r="O100" s="70" t="str">
        <f t="shared" si="4"/>
        <v>2</v>
      </c>
      <c r="P100" s="71" t="str">
        <f t="shared" si="11"/>
        <v>221</v>
      </c>
      <c r="Q100" s="72" t="str">
        <f t="shared" si="12"/>
        <v>0.67%</v>
      </c>
      <c r="R100" s="70"/>
      <c r="S100" s="105" t="str">
        <f t="shared" si="5"/>
        <v>$168,775.50</v>
      </c>
      <c r="T100" s="71" t="str">
        <f t="shared" si="6"/>
        <v>312</v>
      </c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</row>
    <row r="101" ht="12.75" customHeight="1">
      <c r="A101" s="61" t="str">
        <f t="shared" si="7"/>
        <v>93</v>
      </c>
      <c r="B101" s="102" t="str">
        <f t="shared" si="8"/>
        <v>$148,306.47</v>
      </c>
      <c r="C101" s="102" t="str">
        <f t="shared" si="1"/>
        <v>$988.71</v>
      </c>
      <c r="D101" s="102" t="str">
        <f t="shared" si="9"/>
        <v>$298.37</v>
      </c>
      <c r="E101" s="103" t="str">
        <f t="shared" si="10"/>
        <v>$1,287.08</v>
      </c>
      <c r="F101" s="64"/>
      <c r="G101" s="65"/>
      <c r="H101" s="66"/>
      <c r="I101" s="104"/>
      <c r="J101" s="76"/>
      <c r="K101" s="68"/>
      <c r="L101" s="69" t="str">
        <f t="shared" si="2"/>
        <v/>
      </c>
      <c r="M101" s="5"/>
      <c r="N101" s="70" t="str">
        <f t="shared" si="3"/>
        <v>0</v>
      </c>
      <c r="O101" s="70" t="str">
        <f t="shared" si="4"/>
        <v>2</v>
      </c>
      <c r="P101" s="71" t="str">
        <f t="shared" si="11"/>
        <v>220</v>
      </c>
      <c r="Q101" s="72" t="str">
        <f t="shared" si="12"/>
        <v>0.67%</v>
      </c>
      <c r="R101" s="70"/>
      <c r="S101" s="105" t="str">
        <f t="shared" si="5"/>
        <v>$168,775.50</v>
      </c>
      <c r="T101" s="71" t="str">
        <f t="shared" si="6"/>
        <v>312</v>
      </c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</row>
    <row r="102" ht="12.75" customHeight="1">
      <c r="A102" s="61" t="str">
        <f t="shared" si="7"/>
        <v>94</v>
      </c>
      <c r="B102" s="102" t="str">
        <f t="shared" si="8"/>
        <v>$148,008.10</v>
      </c>
      <c r="C102" s="102" t="str">
        <f t="shared" si="1"/>
        <v>$986.72</v>
      </c>
      <c r="D102" s="102" t="str">
        <f t="shared" si="9"/>
        <v>$300.36</v>
      </c>
      <c r="E102" s="103" t="str">
        <f t="shared" si="10"/>
        <v>$1,287.08</v>
      </c>
      <c r="F102" s="64"/>
      <c r="G102" s="65"/>
      <c r="H102" s="66"/>
      <c r="I102" s="104"/>
      <c r="J102" s="76"/>
      <c r="K102" s="68"/>
      <c r="L102" s="69" t="str">
        <f t="shared" si="2"/>
        <v/>
      </c>
      <c r="M102" s="5"/>
      <c r="N102" s="70" t="str">
        <f t="shared" si="3"/>
        <v>0</v>
      </c>
      <c r="O102" s="70" t="str">
        <f t="shared" si="4"/>
        <v>2</v>
      </c>
      <c r="P102" s="71" t="str">
        <f t="shared" si="11"/>
        <v>219</v>
      </c>
      <c r="Q102" s="72" t="str">
        <f t="shared" si="12"/>
        <v>0.67%</v>
      </c>
      <c r="R102" s="70"/>
      <c r="S102" s="105" t="str">
        <f t="shared" si="5"/>
        <v>$168,775.50</v>
      </c>
      <c r="T102" s="71" t="str">
        <f t="shared" si="6"/>
        <v>312</v>
      </c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</row>
    <row r="103" ht="12.75" customHeight="1">
      <c r="A103" s="61" t="str">
        <f t="shared" si="7"/>
        <v>95</v>
      </c>
      <c r="B103" s="102" t="str">
        <f t="shared" si="8"/>
        <v>$147,707.74</v>
      </c>
      <c r="C103" s="102" t="str">
        <f t="shared" si="1"/>
        <v>$984.72</v>
      </c>
      <c r="D103" s="102" t="str">
        <f t="shared" si="9"/>
        <v>$302.36</v>
      </c>
      <c r="E103" s="103" t="str">
        <f t="shared" si="10"/>
        <v>$1,287.08</v>
      </c>
      <c r="F103" s="64"/>
      <c r="G103" s="65"/>
      <c r="H103" s="66"/>
      <c r="I103" s="104"/>
      <c r="J103" s="76"/>
      <c r="K103" s="68"/>
      <c r="L103" s="69" t="str">
        <f t="shared" si="2"/>
        <v/>
      </c>
      <c r="M103" s="5"/>
      <c r="N103" s="70" t="str">
        <f t="shared" si="3"/>
        <v>0</v>
      </c>
      <c r="O103" s="70" t="str">
        <f t="shared" si="4"/>
        <v>2</v>
      </c>
      <c r="P103" s="71" t="str">
        <f t="shared" si="11"/>
        <v>218</v>
      </c>
      <c r="Q103" s="72" t="str">
        <f t="shared" si="12"/>
        <v>0.67%</v>
      </c>
      <c r="R103" s="70"/>
      <c r="S103" s="105" t="str">
        <f t="shared" si="5"/>
        <v>$168,775.50</v>
      </c>
      <c r="T103" s="71" t="str">
        <f t="shared" si="6"/>
        <v>312</v>
      </c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</row>
    <row r="104" ht="12.75" customHeight="1">
      <c r="A104" s="61" t="str">
        <f t="shared" si="7"/>
        <v>96</v>
      </c>
      <c r="B104" s="102" t="str">
        <f t="shared" si="8"/>
        <v>$147,405.38</v>
      </c>
      <c r="C104" s="102" t="str">
        <f t="shared" si="1"/>
        <v>$982.70</v>
      </c>
      <c r="D104" s="102" t="str">
        <f t="shared" si="9"/>
        <v>$304.38</v>
      </c>
      <c r="E104" s="103" t="str">
        <f t="shared" si="10"/>
        <v>$1,287.08</v>
      </c>
      <c r="F104" s="64"/>
      <c r="G104" s="65"/>
      <c r="H104" s="66"/>
      <c r="I104" s="104"/>
      <c r="J104" s="76"/>
      <c r="K104" s="68"/>
      <c r="L104" s="69" t="str">
        <f t="shared" si="2"/>
        <v/>
      </c>
      <c r="M104" s="5"/>
      <c r="N104" s="70" t="str">
        <f t="shared" si="3"/>
        <v>0</v>
      </c>
      <c r="O104" s="70" t="str">
        <f t="shared" si="4"/>
        <v>2</v>
      </c>
      <c r="P104" s="71" t="str">
        <f t="shared" si="11"/>
        <v>217</v>
      </c>
      <c r="Q104" s="72" t="str">
        <f t="shared" si="12"/>
        <v>0.67%</v>
      </c>
      <c r="R104" s="70"/>
      <c r="S104" s="105" t="str">
        <f t="shared" si="5"/>
        <v>$168,775.50</v>
      </c>
      <c r="T104" s="71" t="str">
        <f t="shared" si="6"/>
        <v>312</v>
      </c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</row>
    <row r="105" ht="12.75" customHeight="1">
      <c r="A105" s="61" t="str">
        <f t="shared" si="7"/>
        <v>97</v>
      </c>
      <c r="B105" s="102" t="str">
        <f t="shared" si="8"/>
        <v>$147,101.00</v>
      </c>
      <c r="C105" s="102" t="str">
        <f t="shared" si="1"/>
        <v>$980.67</v>
      </c>
      <c r="D105" s="102" t="str">
        <f t="shared" si="9"/>
        <v>$306.41</v>
      </c>
      <c r="E105" s="103" t="str">
        <f t="shared" si="10"/>
        <v>$1,287.08</v>
      </c>
      <c r="F105" s="64"/>
      <c r="G105" s="65"/>
      <c r="H105" s="66"/>
      <c r="I105" s="104"/>
      <c r="J105" s="76"/>
      <c r="K105" s="68"/>
      <c r="L105" s="69" t="str">
        <f t="shared" si="2"/>
        <v/>
      </c>
      <c r="M105" s="5"/>
      <c r="N105" s="70" t="str">
        <f t="shared" si="3"/>
        <v>0</v>
      </c>
      <c r="O105" s="70" t="str">
        <f t="shared" si="4"/>
        <v>2</v>
      </c>
      <c r="P105" s="71" t="str">
        <f t="shared" si="11"/>
        <v>216</v>
      </c>
      <c r="Q105" s="72" t="str">
        <f t="shared" si="12"/>
        <v>0.67%</v>
      </c>
      <c r="R105" s="70"/>
      <c r="S105" s="105" t="str">
        <f t="shared" si="5"/>
        <v>$168,775.50</v>
      </c>
      <c r="T105" s="71" t="str">
        <f t="shared" si="6"/>
        <v>312</v>
      </c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</row>
    <row r="106" ht="12.75" customHeight="1">
      <c r="A106" s="61" t="str">
        <f t="shared" si="7"/>
        <v>98</v>
      </c>
      <c r="B106" s="102" t="str">
        <f t="shared" si="8"/>
        <v>$146,794.60</v>
      </c>
      <c r="C106" s="102" t="str">
        <f t="shared" si="1"/>
        <v>$978.63</v>
      </c>
      <c r="D106" s="102" t="str">
        <f t="shared" si="9"/>
        <v>$308.45</v>
      </c>
      <c r="E106" s="103" t="str">
        <f t="shared" si="10"/>
        <v>$1,287.08</v>
      </c>
      <c r="F106" s="64"/>
      <c r="G106" s="65"/>
      <c r="H106" s="66"/>
      <c r="I106" s="104"/>
      <c r="J106" s="76"/>
      <c r="K106" s="68"/>
      <c r="L106" s="69" t="str">
        <f t="shared" si="2"/>
        <v/>
      </c>
      <c r="M106" s="5"/>
      <c r="N106" s="70" t="str">
        <f t="shared" si="3"/>
        <v>0</v>
      </c>
      <c r="O106" s="70" t="str">
        <f t="shared" si="4"/>
        <v>2</v>
      </c>
      <c r="P106" s="71" t="str">
        <f t="shared" si="11"/>
        <v>215</v>
      </c>
      <c r="Q106" s="72" t="str">
        <f t="shared" si="12"/>
        <v>0.67%</v>
      </c>
      <c r="R106" s="70"/>
      <c r="S106" s="105" t="str">
        <f t="shared" si="5"/>
        <v>$168,775.50</v>
      </c>
      <c r="T106" s="71" t="str">
        <f t="shared" si="6"/>
        <v>312</v>
      </c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</row>
    <row r="107" ht="12.75" customHeight="1">
      <c r="A107" s="61" t="str">
        <f t="shared" si="7"/>
        <v>99</v>
      </c>
      <c r="B107" s="102" t="str">
        <f t="shared" si="8"/>
        <v>$146,486.15</v>
      </c>
      <c r="C107" s="102" t="str">
        <f t="shared" si="1"/>
        <v>$976.57</v>
      </c>
      <c r="D107" s="102" t="str">
        <f t="shared" si="9"/>
        <v>$310.50</v>
      </c>
      <c r="E107" s="103" t="str">
        <f t="shared" si="10"/>
        <v>$1,287.08</v>
      </c>
      <c r="F107" s="64"/>
      <c r="G107" s="65"/>
      <c r="H107" s="66"/>
      <c r="I107" s="104"/>
      <c r="J107" s="76"/>
      <c r="K107" s="68"/>
      <c r="L107" s="69" t="str">
        <f t="shared" si="2"/>
        <v/>
      </c>
      <c r="M107" s="5"/>
      <c r="N107" s="70" t="str">
        <f t="shared" si="3"/>
        <v>0</v>
      </c>
      <c r="O107" s="70" t="str">
        <f t="shared" si="4"/>
        <v>2</v>
      </c>
      <c r="P107" s="71" t="str">
        <f t="shared" si="11"/>
        <v>214</v>
      </c>
      <c r="Q107" s="72" t="str">
        <f t="shared" si="12"/>
        <v>0.67%</v>
      </c>
      <c r="R107" s="70"/>
      <c r="S107" s="105" t="str">
        <f t="shared" si="5"/>
        <v>$168,775.50</v>
      </c>
      <c r="T107" s="71" t="str">
        <f t="shared" si="6"/>
        <v>312</v>
      </c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</row>
    <row r="108" ht="12.75" customHeight="1">
      <c r="A108" s="61" t="str">
        <f t="shared" si="7"/>
        <v>100</v>
      </c>
      <c r="B108" s="102" t="str">
        <f t="shared" si="8"/>
        <v>$146,175.64</v>
      </c>
      <c r="C108" s="102" t="str">
        <f t="shared" si="1"/>
        <v>$974.50</v>
      </c>
      <c r="D108" s="102" t="str">
        <f t="shared" si="9"/>
        <v>$312.57</v>
      </c>
      <c r="E108" s="103" t="str">
        <f t="shared" si="10"/>
        <v>$1,287.08</v>
      </c>
      <c r="F108" s="64"/>
      <c r="G108" s="65"/>
      <c r="H108" s="66"/>
      <c r="I108" s="104"/>
      <c r="J108" s="76"/>
      <c r="K108" s="68"/>
      <c r="L108" s="69" t="str">
        <f t="shared" si="2"/>
        <v/>
      </c>
      <c r="M108" s="5"/>
      <c r="N108" s="70" t="str">
        <f t="shared" si="3"/>
        <v>0</v>
      </c>
      <c r="O108" s="70" t="str">
        <f t="shared" si="4"/>
        <v>2</v>
      </c>
      <c r="P108" s="71" t="str">
        <f t="shared" si="11"/>
        <v>213</v>
      </c>
      <c r="Q108" s="72" t="str">
        <f t="shared" si="12"/>
        <v>0.67%</v>
      </c>
      <c r="R108" s="70"/>
      <c r="S108" s="105" t="str">
        <f t="shared" si="5"/>
        <v>$168,775.50</v>
      </c>
      <c r="T108" s="71" t="str">
        <f t="shared" si="6"/>
        <v>312</v>
      </c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</row>
    <row r="109" ht="12.75" customHeight="1">
      <c r="A109" s="61" t="str">
        <f t="shared" si="7"/>
        <v>101</v>
      </c>
      <c r="B109" s="102" t="str">
        <f t="shared" si="8"/>
        <v>$145,863.07</v>
      </c>
      <c r="C109" s="102" t="str">
        <f t="shared" si="1"/>
        <v>$972.42</v>
      </c>
      <c r="D109" s="102" t="str">
        <f t="shared" si="9"/>
        <v>$314.66</v>
      </c>
      <c r="E109" s="103" t="str">
        <f t="shared" si="10"/>
        <v>$1,287.08</v>
      </c>
      <c r="F109" s="64"/>
      <c r="G109" s="65"/>
      <c r="H109" s="66"/>
      <c r="I109" s="104"/>
      <c r="J109" s="76"/>
      <c r="K109" s="68"/>
      <c r="L109" s="69" t="str">
        <f t="shared" si="2"/>
        <v/>
      </c>
      <c r="M109" s="5"/>
      <c r="N109" s="70" t="str">
        <f t="shared" si="3"/>
        <v>0</v>
      </c>
      <c r="O109" s="70" t="str">
        <f t="shared" si="4"/>
        <v>2</v>
      </c>
      <c r="P109" s="71" t="str">
        <f t="shared" si="11"/>
        <v>212</v>
      </c>
      <c r="Q109" s="72" t="str">
        <f t="shared" si="12"/>
        <v>0.67%</v>
      </c>
      <c r="R109" s="70"/>
      <c r="S109" s="105" t="str">
        <f t="shared" si="5"/>
        <v>$168,775.50</v>
      </c>
      <c r="T109" s="71" t="str">
        <f t="shared" si="6"/>
        <v>312</v>
      </c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</row>
    <row r="110" ht="12.75" customHeight="1">
      <c r="A110" s="61" t="str">
        <f t="shared" si="7"/>
        <v>102</v>
      </c>
      <c r="B110" s="102" t="str">
        <f t="shared" si="8"/>
        <v>$145,548.41</v>
      </c>
      <c r="C110" s="102" t="str">
        <f t="shared" si="1"/>
        <v>$970.32</v>
      </c>
      <c r="D110" s="102" t="str">
        <f t="shared" si="9"/>
        <v>$316.76</v>
      </c>
      <c r="E110" s="103" t="str">
        <f t="shared" si="10"/>
        <v>$1,287.08</v>
      </c>
      <c r="F110" s="64"/>
      <c r="G110" s="65"/>
      <c r="H110" s="66"/>
      <c r="I110" s="104"/>
      <c r="J110" s="76"/>
      <c r="K110" s="68"/>
      <c r="L110" s="69" t="str">
        <f t="shared" si="2"/>
        <v/>
      </c>
      <c r="M110" s="5"/>
      <c r="N110" s="70" t="str">
        <f t="shared" si="3"/>
        <v>0</v>
      </c>
      <c r="O110" s="70" t="str">
        <f t="shared" si="4"/>
        <v>2</v>
      </c>
      <c r="P110" s="71" t="str">
        <f t="shared" si="11"/>
        <v>211</v>
      </c>
      <c r="Q110" s="72" t="str">
        <f t="shared" si="12"/>
        <v>0.67%</v>
      </c>
      <c r="R110" s="70"/>
      <c r="S110" s="105" t="str">
        <f t="shared" si="5"/>
        <v>$168,775.50</v>
      </c>
      <c r="T110" s="71" t="str">
        <f t="shared" si="6"/>
        <v>312</v>
      </c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</row>
    <row r="111" ht="12.75" customHeight="1">
      <c r="A111" s="61" t="str">
        <f t="shared" si="7"/>
        <v>103</v>
      </c>
      <c r="B111" s="102" t="str">
        <f t="shared" si="8"/>
        <v>$145,231.65</v>
      </c>
      <c r="C111" s="102" t="str">
        <f t="shared" si="1"/>
        <v>$968.21</v>
      </c>
      <c r="D111" s="102" t="str">
        <f t="shared" si="9"/>
        <v>$318.87</v>
      </c>
      <c r="E111" s="103" t="str">
        <f t="shared" si="10"/>
        <v>$1,287.08</v>
      </c>
      <c r="F111" s="64"/>
      <c r="G111" s="65"/>
      <c r="H111" s="66"/>
      <c r="I111" s="104"/>
      <c r="J111" s="76"/>
      <c r="K111" s="68"/>
      <c r="L111" s="69" t="str">
        <f t="shared" si="2"/>
        <v/>
      </c>
      <c r="M111" s="5"/>
      <c r="N111" s="70" t="str">
        <f t="shared" si="3"/>
        <v>0</v>
      </c>
      <c r="O111" s="70" t="str">
        <f t="shared" si="4"/>
        <v>2</v>
      </c>
      <c r="P111" s="71" t="str">
        <f t="shared" si="11"/>
        <v>210</v>
      </c>
      <c r="Q111" s="72" t="str">
        <f t="shared" si="12"/>
        <v>0.67%</v>
      </c>
      <c r="R111" s="70"/>
      <c r="S111" s="105" t="str">
        <f t="shared" si="5"/>
        <v>$168,775.50</v>
      </c>
      <c r="T111" s="71" t="str">
        <f t="shared" si="6"/>
        <v>312</v>
      </c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</row>
    <row r="112" ht="12.75" customHeight="1">
      <c r="A112" s="61" t="str">
        <f t="shared" si="7"/>
        <v>104</v>
      </c>
      <c r="B112" s="102" t="str">
        <f t="shared" si="8"/>
        <v>$144,912.79</v>
      </c>
      <c r="C112" s="102" t="str">
        <f t="shared" si="1"/>
        <v>$966.09</v>
      </c>
      <c r="D112" s="102" t="str">
        <f t="shared" si="9"/>
        <v>$320.99</v>
      </c>
      <c r="E112" s="103" t="str">
        <f t="shared" si="10"/>
        <v>$1,287.08</v>
      </c>
      <c r="F112" s="64"/>
      <c r="G112" s="65"/>
      <c r="H112" s="66"/>
      <c r="I112" s="104"/>
      <c r="J112" s="76"/>
      <c r="K112" s="68"/>
      <c r="L112" s="69" t="str">
        <f t="shared" si="2"/>
        <v/>
      </c>
      <c r="M112" s="5"/>
      <c r="N112" s="70" t="str">
        <f t="shared" si="3"/>
        <v>0</v>
      </c>
      <c r="O112" s="70" t="str">
        <f t="shared" si="4"/>
        <v>2</v>
      </c>
      <c r="P112" s="71" t="str">
        <f t="shared" si="11"/>
        <v>209</v>
      </c>
      <c r="Q112" s="72" t="str">
        <f t="shared" si="12"/>
        <v>0.67%</v>
      </c>
      <c r="R112" s="70"/>
      <c r="S112" s="105" t="str">
        <f t="shared" si="5"/>
        <v>$168,775.50</v>
      </c>
      <c r="T112" s="71" t="str">
        <f t="shared" si="6"/>
        <v>312</v>
      </c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</row>
    <row r="113" ht="12.75" customHeight="1">
      <c r="A113" s="61" t="str">
        <f t="shared" si="7"/>
        <v>105</v>
      </c>
      <c r="B113" s="102" t="str">
        <f t="shared" si="8"/>
        <v>$144,591.79</v>
      </c>
      <c r="C113" s="102" t="str">
        <f t="shared" si="1"/>
        <v>$963.95</v>
      </c>
      <c r="D113" s="102" t="str">
        <f t="shared" si="9"/>
        <v>$323.13</v>
      </c>
      <c r="E113" s="103" t="str">
        <f t="shared" si="10"/>
        <v>$1,287.08</v>
      </c>
      <c r="F113" s="64"/>
      <c r="G113" s="65"/>
      <c r="H113" s="66"/>
      <c r="I113" s="104"/>
      <c r="J113" s="76"/>
      <c r="K113" s="68"/>
      <c r="L113" s="69" t="str">
        <f t="shared" si="2"/>
        <v/>
      </c>
      <c r="M113" s="5"/>
      <c r="N113" s="70" t="str">
        <f t="shared" si="3"/>
        <v>0</v>
      </c>
      <c r="O113" s="70" t="str">
        <f t="shared" si="4"/>
        <v>2</v>
      </c>
      <c r="P113" s="71" t="str">
        <f t="shared" si="11"/>
        <v>208</v>
      </c>
      <c r="Q113" s="72" t="str">
        <f t="shared" si="12"/>
        <v>0.67%</v>
      </c>
      <c r="R113" s="70"/>
      <c r="S113" s="105" t="str">
        <f t="shared" si="5"/>
        <v>$168,775.50</v>
      </c>
      <c r="T113" s="71" t="str">
        <f t="shared" si="6"/>
        <v>312</v>
      </c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</row>
    <row r="114" ht="12.75" customHeight="1">
      <c r="A114" s="61" t="str">
        <f t="shared" si="7"/>
        <v>106</v>
      </c>
      <c r="B114" s="102" t="str">
        <f t="shared" si="8"/>
        <v>$144,268.66</v>
      </c>
      <c r="C114" s="102" t="str">
        <f t="shared" si="1"/>
        <v>$961.79</v>
      </c>
      <c r="D114" s="102" t="str">
        <f t="shared" si="9"/>
        <v>$325.29</v>
      </c>
      <c r="E114" s="103" t="str">
        <f t="shared" si="10"/>
        <v>$1,287.08</v>
      </c>
      <c r="F114" s="64"/>
      <c r="G114" s="65"/>
      <c r="H114" s="66"/>
      <c r="I114" s="104"/>
      <c r="J114" s="76"/>
      <c r="K114" s="68"/>
      <c r="L114" s="69" t="str">
        <f t="shared" si="2"/>
        <v/>
      </c>
      <c r="M114" s="5"/>
      <c r="N114" s="70" t="str">
        <f t="shared" si="3"/>
        <v>0</v>
      </c>
      <c r="O114" s="70" t="str">
        <f t="shared" si="4"/>
        <v>2</v>
      </c>
      <c r="P114" s="71" t="str">
        <f t="shared" si="11"/>
        <v>207</v>
      </c>
      <c r="Q114" s="72" t="str">
        <f t="shared" si="12"/>
        <v>0.67%</v>
      </c>
      <c r="R114" s="70"/>
      <c r="S114" s="105" t="str">
        <f t="shared" si="5"/>
        <v>$168,775.50</v>
      </c>
      <c r="T114" s="71" t="str">
        <f t="shared" si="6"/>
        <v>312</v>
      </c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</row>
    <row r="115" ht="12.75" customHeight="1">
      <c r="A115" s="61" t="str">
        <f t="shared" si="7"/>
        <v>107</v>
      </c>
      <c r="B115" s="102" t="str">
        <f t="shared" si="8"/>
        <v>$143,943.37</v>
      </c>
      <c r="C115" s="102" t="str">
        <f t="shared" si="1"/>
        <v>$959.62</v>
      </c>
      <c r="D115" s="102" t="str">
        <f t="shared" si="9"/>
        <v>$327.46</v>
      </c>
      <c r="E115" s="103" t="str">
        <f t="shared" si="10"/>
        <v>$1,287.08</v>
      </c>
      <c r="F115" s="64"/>
      <c r="G115" s="65"/>
      <c r="H115" s="66"/>
      <c r="I115" s="104"/>
      <c r="J115" s="76"/>
      <c r="K115" s="68"/>
      <c r="L115" s="69" t="str">
        <f t="shared" si="2"/>
        <v/>
      </c>
      <c r="M115" s="5"/>
      <c r="N115" s="70" t="str">
        <f t="shared" si="3"/>
        <v>0</v>
      </c>
      <c r="O115" s="70" t="str">
        <f t="shared" si="4"/>
        <v>2</v>
      </c>
      <c r="P115" s="71" t="str">
        <f t="shared" si="11"/>
        <v>206</v>
      </c>
      <c r="Q115" s="72" t="str">
        <f t="shared" si="12"/>
        <v>0.67%</v>
      </c>
      <c r="R115" s="70"/>
      <c r="S115" s="105" t="str">
        <f t="shared" si="5"/>
        <v>$168,775.50</v>
      </c>
      <c r="T115" s="71" t="str">
        <f t="shared" si="6"/>
        <v>312</v>
      </c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</row>
    <row r="116" ht="12.75" customHeight="1">
      <c r="A116" s="61" t="str">
        <f t="shared" si="7"/>
        <v>108</v>
      </c>
      <c r="B116" s="102" t="str">
        <f t="shared" si="8"/>
        <v>$143,615.92</v>
      </c>
      <c r="C116" s="102" t="str">
        <f t="shared" si="1"/>
        <v>$957.44</v>
      </c>
      <c r="D116" s="102" t="str">
        <f t="shared" si="9"/>
        <v>$329.64</v>
      </c>
      <c r="E116" s="103" t="str">
        <f t="shared" si="10"/>
        <v>$1,287.08</v>
      </c>
      <c r="F116" s="64"/>
      <c r="G116" s="65"/>
      <c r="H116" s="66"/>
      <c r="I116" s="104"/>
      <c r="J116" s="76"/>
      <c r="K116" s="68"/>
      <c r="L116" s="69" t="str">
        <f t="shared" si="2"/>
        <v/>
      </c>
      <c r="M116" s="5"/>
      <c r="N116" s="70" t="str">
        <f t="shared" si="3"/>
        <v>0</v>
      </c>
      <c r="O116" s="70" t="str">
        <f t="shared" si="4"/>
        <v>2</v>
      </c>
      <c r="P116" s="71" t="str">
        <f t="shared" si="11"/>
        <v>205</v>
      </c>
      <c r="Q116" s="72" t="str">
        <f t="shared" si="12"/>
        <v>0.67%</v>
      </c>
      <c r="R116" s="70"/>
      <c r="S116" s="105" t="str">
        <f t="shared" si="5"/>
        <v>$168,775.50</v>
      </c>
      <c r="T116" s="71" t="str">
        <f t="shared" si="6"/>
        <v>312</v>
      </c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</row>
    <row r="117" ht="12.75" customHeight="1">
      <c r="A117" s="61" t="str">
        <f t="shared" si="7"/>
        <v>109</v>
      </c>
      <c r="B117" s="102" t="str">
        <f t="shared" si="8"/>
        <v>$143,286.28</v>
      </c>
      <c r="C117" s="102" t="str">
        <f t="shared" si="1"/>
        <v>$955.24</v>
      </c>
      <c r="D117" s="102" t="str">
        <f t="shared" si="9"/>
        <v>$331.84</v>
      </c>
      <c r="E117" s="103" t="str">
        <f t="shared" si="10"/>
        <v>$1,287.08</v>
      </c>
      <c r="F117" s="64"/>
      <c r="G117" s="65"/>
      <c r="H117" s="66"/>
      <c r="I117" s="104"/>
      <c r="J117" s="76"/>
      <c r="K117" s="68"/>
      <c r="L117" s="69" t="str">
        <f t="shared" si="2"/>
        <v/>
      </c>
      <c r="M117" s="5"/>
      <c r="N117" s="70" t="str">
        <f t="shared" si="3"/>
        <v>0</v>
      </c>
      <c r="O117" s="70" t="str">
        <f t="shared" si="4"/>
        <v>2</v>
      </c>
      <c r="P117" s="71" t="str">
        <f t="shared" si="11"/>
        <v>204</v>
      </c>
      <c r="Q117" s="72" t="str">
        <f t="shared" si="12"/>
        <v>0.67%</v>
      </c>
      <c r="R117" s="70"/>
      <c r="S117" s="105" t="str">
        <f t="shared" si="5"/>
        <v>$168,775.50</v>
      </c>
      <c r="T117" s="71" t="str">
        <f t="shared" si="6"/>
        <v>312</v>
      </c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</row>
    <row r="118" ht="12.75" customHeight="1">
      <c r="A118" s="61" t="str">
        <f t="shared" si="7"/>
        <v>110</v>
      </c>
      <c r="B118" s="102" t="str">
        <f t="shared" si="8"/>
        <v>$142,954.44</v>
      </c>
      <c r="C118" s="102" t="str">
        <f t="shared" si="1"/>
        <v>$953.03</v>
      </c>
      <c r="D118" s="102" t="str">
        <f t="shared" si="9"/>
        <v>$334.05</v>
      </c>
      <c r="E118" s="103" t="str">
        <f t="shared" si="10"/>
        <v>$1,287.08</v>
      </c>
      <c r="F118" s="64"/>
      <c r="G118" s="65"/>
      <c r="H118" s="66"/>
      <c r="I118" s="104"/>
      <c r="J118" s="76"/>
      <c r="K118" s="68"/>
      <c r="L118" s="69" t="str">
        <f t="shared" si="2"/>
        <v/>
      </c>
      <c r="M118" s="5"/>
      <c r="N118" s="70" t="str">
        <f t="shared" si="3"/>
        <v>0</v>
      </c>
      <c r="O118" s="70" t="str">
        <f t="shared" si="4"/>
        <v>2</v>
      </c>
      <c r="P118" s="71" t="str">
        <f t="shared" si="11"/>
        <v>203</v>
      </c>
      <c r="Q118" s="72" t="str">
        <f t="shared" si="12"/>
        <v>0.67%</v>
      </c>
      <c r="R118" s="70"/>
      <c r="S118" s="105" t="str">
        <f t="shared" si="5"/>
        <v>$168,775.50</v>
      </c>
      <c r="T118" s="71" t="str">
        <f t="shared" si="6"/>
        <v>312</v>
      </c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</row>
    <row r="119" ht="12.75" customHeight="1">
      <c r="A119" s="61" t="str">
        <f t="shared" si="7"/>
        <v>111</v>
      </c>
      <c r="B119" s="102" t="str">
        <f t="shared" si="8"/>
        <v>$142,620.39</v>
      </c>
      <c r="C119" s="102" t="str">
        <f t="shared" si="1"/>
        <v>$950.80</v>
      </c>
      <c r="D119" s="102" t="str">
        <f t="shared" si="9"/>
        <v>$336.28</v>
      </c>
      <c r="E119" s="103" t="str">
        <f t="shared" si="10"/>
        <v>$1,287.08</v>
      </c>
      <c r="F119" s="64"/>
      <c r="G119" s="65"/>
      <c r="H119" s="66"/>
      <c r="I119" s="104"/>
      <c r="J119" s="76"/>
      <c r="K119" s="68"/>
      <c r="L119" s="69" t="str">
        <f t="shared" si="2"/>
        <v/>
      </c>
      <c r="M119" s="5"/>
      <c r="N119" s="70" t="str">
        <f t="shared" si="3"/>
        <v>0</v>
      </c>
      <c r="O119" s="70" t="str">
        <f t="shared" si="4"/>
        <v>2</v>
      </c>
      <c r="P119" s="71" t="str">
        <f t="shared" si="11"/>
        <v>202</v>
      </c>
      <c r="Q119" s="72" t="str">
        <f t="shared" si="12"/>
        <v>0.67%</v>
      </c>
      <c r="R119" s="70"/>
      <c r="S119" s="105" t="str">
        <f t="shared" si="5"/>
        <v>$168,775.50</v>
      </c>
      <c r="T119" s="71" t="str">
        <f t="shared" si="6"/>
        <v>312</v>
      </c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</row>
    <row r="120" ht="12.75" customHeight="1">
      <c r="A120" s="61" t="str">
        <f t="shared" si="7"/>
        <v>112</v>
      </c>
      <c r="B120" s="102" t="str">
        <f t="shared" si="8"/>
        <v>$142,284.11</v>
      </c>
      <c r="C120" s="102" t="str">
        <f t="shared" si="1"/>
        <v>$948.56</v>
      </c>
      <c r="D120" s="102" t="str">
        <f t="shared" si="9"/>
        <v>$338.52</v>
      </c>
      <c r="E120" s="103" t="str">
        <f t="shared" si="10"/>
        <v>$1,287.08</v>
      </c>
      <c r="F120" s="64"/>
      <c r="G120" s="65"/>
      <c r="H120" s="66"/>
      <c r="I120" s="104"/>
      <c r="J120" s="76"/>
      <c r="K120" s="68"/>
      <c r="L120" s="69" t="str">
        <f t="shared" si="2"/>
        <v/>
      </c>
      <c r="M120" s="5"/>
      <c r="N120" s="70" t="str">
        <f t="shared" si="3"/>
        <v>0</v>
      </c>
      <c r="O120" s="70" t="str">
        <f t="shared" si="4"/>
        <v>2</v>
      </c>
      <c r="P120" s="71" t="str">
        <f t="shared" si="11"/>
        <v>201</v>
      </c>
      <c r="Q120" s="72" t="str">
        <f t="shared" si="12"/>
        <v>0.67%</v>
      </c>
      <c r="R120" s="70"/>
      <c r="S120" s="105" t="str">
        <f t="shared" si="5"/>
        <v>$168,775.50</v>
      </c>
      <c r="T120" s="71" t="str">
        <f t="shared" si="6"/>
        <v>312</v>
      </c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</row>
    <row r="121" ht="12.75" customHeight="1">
      <c r="A121" s="61" t="str">
        <f t="shared" si="7"/>
        <v>113</v>
      </c>
      <c r="B121" s="102" t="str">
        <f t="shared" si="8"/>
        <v>$141,945.60</v>
      </c>
      <c r="C121" s="102" t="str">
        <f t="shared" si="1"/>
        <v>$946.30</v>
      </c>
      <c r="D121" s="102" t="str">
        <f t="shared" si="9"/>
        <v>$340.77</v>
      </c>
      <c r="E121" s="103" t="str">
        <f t="shared" si="10"/>
        <v>$1,287.08</v>
      </c>
      <c r="F121" s="64"/>
      <c r="G121" s="65"/>
      <c r="H121" s="66"/>
      <c r="I121" s="104"/>
      <c r="J121" s="76"/>
      <c r="K121" s="68"/>
      <c r="L121" s="69" t="str">
        <f t="shared" si="2"/>
        <v/>
      </c>
      <c r="M121" s="5"/>
      <c r="N121" s="70" t="str">
        <f t="shared" si="3"/>
        <v>0</v>
      </c>
      <c r="O121" s="70" t="str">
        <f t="shared" si="4"/>
        <v>2</v>
      </c>
      <c r="P121" s="71" t="str">
        <f t="shared" si="11"/>
        <v>200</v>
      </c>
      <c r="Q121" s="72" t="str">
        <f t="shared" si="12"/>
        <v>0.67%</v>
      </c>
      <c r="R121" s="70"/>
      <c r="S121" s="105" t="str">
        <f t="shared" si="5"/>
        <v>$168,775.50</v>
      </c>
      <c r="T121" s="71" t="str">
        <f t="shared" si="6"/>
        <v>312</v>
      </c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</row>
    <row r="122" ht="12.75" customHeight="1">
      <c r="A122" s="61" t="str">
        <f t="shared" si="7"/>
        <v>114</v>
      </c>
      <c r="B122" s="102" t="str">
        <f t="shared" si="8"/>
        <v>$141,604.82</v>
      </c>
      <c r="C122" s="102" t="str">
        <f t="shared" si="1"/>
        <v>$944.03</v>
      </c>
      <c r="D122" s="102" t="str">
        <f t="shared" si="9"/>
        <v>$343.05</v>
      </c>
      <c r="E122" s="103" t="str">
        <f t="shared" si="10"/>
        <v>$1,287.08</v>
      </c>
      <c r="F122" s="64"/>
      <c r="G122" s="65"/>
      <c r="H122" s="66"/>
      <c r="I122" s="104"/>
      <c r="J122" s="76"/>
      <c r="K122" s="68"/>
      <c r="L122" s="69" t="str">
        <f t="shared" si="2"/>
        <v/>
      </c>
      <c r="M122" s="5"/>
      <c r="N122" s="70" t="str">
        <f t="shared" si="3"/>
        <v>0</v>
      </c>
      <c r="O122" s="70" t="str">
        <f t="shared" si="4"/>
        <v>2</v>
      </c>
      <c r="P122" s="71" t="str">
        <f t="shared" si="11"/>
        <v>199</v>
      </c>
      <c r="Q122" s="72" t="str">
        <f t="shared" si="12"/>
        <v>0.67%</v>
      </c>
      <c r="R122" s="70"/>
      <c r="S122" s="105" t="str">
        <f t="shared" si="5"/>
        <v>$168,775.50</v>
      </c>
      <c r="T122" s="71" t="str">
        <f t="shared" si="6"/>
        <v>312</v>
      </c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</row>
    <row r="123" ht="12.75" customHeight="1">
      <c r="A123" s="61" t="str">
        <f t="shared" si="7"/>
        <v>115</v>
      </c>
      <c r="B123" s="102" t="str">
        <f t="shared" si="8"/>
        <v>$141,261.77</v>
      </c>
      <c r="C123" s="102" t="str">
        <f t="shared" si="1"/>
        <v>$941.75</v>
      </c>
      <c r="D123" s="102" t="str">
        <f t="shared" si="9"/>
        <v>$345.33</v>
      </c>
      <c r="E123" s="103" t="str">
        <f t="shared" si="10"/>
        <v>$1,287.08</v>
      </c>
      <c r="F123" s="64"/>
      <c r="G123" s="65"/>
      <c r="H123" s="66"/>
      <c r="I123" s="104"/>
      <c r="J123" s="76"/>
      <c r="K123" s="68"/>
      <c r="L123" s="69" t="str">
        <f t="shared" si="2"/>
        <v/>
      </c>
      <c r="M123" s="5"/>
      <c r="N123" s="70" t="str">
        <f t="shared" si="3"/>
        <v>0</v>
      </c>
      <c r="O123" s="70" t="str">
        <f t="shared" si="4"/>
        <v>2</v>
      </c>
      <c r="P123" s="71" t="str">
        <f t="shared" si="11"/>
        <v>198</v>
      </c>
      <c r="Q123" s="72" t="str">
        <f t="shared" si="12"/>
        <v>0.67%</v>
      </c>
      <c r="R123" s="70"/>
      <c r="S123" s="105" t="str">
        <f t="shared" si="5"/>
        <v>$168,775.50</v>
      </c>
      <c r="T123" s="71" t="str">
        <f t="shared" si="6"/>
        <v>312</v>
      </c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</row>
    <row r="124" ht="12.75" customHeight="1">
      <c r="A124" s="61" t="str">
        <f t="shared" si="7"/>
        <v>116</v>
      </c>
      <c r="B124" s="102" t="str">
        <f t="shared" si="8"/>
        <v>$140,916.44</v>
      </c>
      <c r="C124" s="102" t="str">
        <f t="shared" si="1"/>
        <v>$939.44</v>
      </c>
      <c r="D124" s="102" t="str">
        <f t="shared" si="9"/>
        <v>$347.64</v>
      </c>
      <c r="E124" s="103" t="str">
        <f t="shared" si="10"/>
        <v>$1,287.08</v>
      </c>
      <c r="F124" s="64"/>
      <c r="G124" s="65"/>
      <c r="H124" s="66"/>
      <c r="I124" s="104"/>
      <c r="J124" s="76"/>
      <c r="K124" s="68"/>
      <c r="L124" s="69" t="str">
        <f t="shared" si="2"/>
        <v/>
      </c>
      <c r="M124" s="5"/>
      <c r="N124" s="70" t="str">
        <f t="shared" si="3"/>
        <v>0</v>
      </c>
      <c r="O124" s="70" t="str">
        <f t="shared" si="4"/>
        <v>2</v>
      </c>
      <c r="P124" s="71" t="str">
        <f t="shared" si="11"/>
        <v>197</v>
      </c>
      <c r="Q124" s="72" t="str">
        <f t="shared" si="12"/>
        <v>0.67%</v>
      </c>
      <c r="R124" s="70"/>
      <c r="S124" s="105" t="str">
        <f t="shared" si="5"/>
        <v>$168,775.50</v>
      </c>
      <c r="T124" s="71" t="str">
        <f t="shared" si="6"/>
        <v>312</v>
      </c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</row>
    <row r="125" ht="12.75" customHeight="1">
      <c r="A125" s="61" t="str">
        <f t="shared" si="7"/>
        <v>117</v>
      </c>
      <c r="B125" s="102" t="str">
        <f t="shared" si="8"/>
        <v>$140,568.80</v>
      </c>
      <c r="C125" s="102" t="str">
        <f t="shared" si="1"/>
        <v>$937.13</v>
      </c>
      <c r="D125" s="102" t="str">
        <f t="shared" si="9"/>
        <v>$349.95</v>
      </c>
      <c r="E125" s="103" t="str">
        <f t="shared" si="10"/>
        <v>$1,287.08</v>
      </c>
      <c r="F125" s="64"/>
      <c r="G125" s="65"/>
      <c r="H125" s="66"/>
      <c r="I125" s="104"/>
      <c r="J125" s="76"/>
      <c r="K125" s="68"/>
      <c r="L125" s="69" t="str">
        <f t="shared" si="2"/>
        <v/>
      </c>
      <c r="M125" s="5"/>
      <c r="N125" s="70" t="str">
        <f t="shared" si="3"/>
        <v>0</v>
      </c>
      <c r="O125" s="70" t="str">
        <f t="shared" si="4"/>
        <v>2</v>
      </c>
      <c r="P125" s="71" t="str">
        <f t="shared" si="11"/>
        <v>196</v>
      </c>
      <c r="Q125" s="72" t="str">
        <f t="shared" si="12"/>
        <v>0.67%</v>
      </c>
      <c r="R125" s="70"/>
      <c r="S125" s="105" t="str">
        <f t="shared" si="5"/>
        <v>$168,775.50</v>
      </c>
      <c r="T125" s="71" t="str">
        <f t="shared" si="6"/>
        <v>312</v>
      </c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</row>
    <row r="126" ht="12.75" customHeight="1">
      <c r="A126" s="61" t="str">
        <f t="shared" si="7"/>
        <v>118</v>
      </c>
      <c r="B126" s="102" t="str">
        <f t="shared" si="8"/>
        <v>$140,218.85</v>
      </c>
      <c r="C126" s="102" t="str">
        <f t="shared" si="1"/>
        <v>$934.79</v>
      </c>
      <c r="D126" s="102" t="str">
        <f t="shared" si="9"/>
        <v>$352.29</v>
      </c>
      <c r="E126" s="103" t="str">
        <f t="shared" si="10"/>
        <v>$1,287.08</v>
      </c>
      <c r="F126" s="64"/>
      <c r="G126" s="65"/>
      <c r="H126" s="66"/>
      <c r="I126" s="104"/>
      <c r="J126" s="76"/>
      <c r="K126" s="68"/>
      <c r="L126" s="69" t="str">
        <f t="shared" si="2"/>
        <v/>
      </c>
      <c r="M126" s="5"/>
      <c r="N126" s="70" t="str">
        <f t="shared" si="3"/>
        <v>0</v>
      </c>
      <c r="O126" s="70" t="str">
        <f t="shared" si="4"/>
        <v>2</v>
      </c>
      <c r="P126" s="71" t="str">
        <f t="shared" si="11"/>
        <v>195</v>
      </c>
      <c r="Q126" s="72" t="str">
        <f t="shared" si="12"/>
        <v>0.67%</v>
      </c>
      <c r="R126" s="70"/>
      <c r="S126" s="105" t="str">
        <f t="shared" si="5"/>
        <v>$168,775.50</v>
      </c>
      <c r="T126" s="71" t="str">
        <f t="shared" si="6"/>
        <v>312</v>
      </c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</row>
    <row r="127" ht="12.75" customHeight="1">
      <c r="A127" s="61" t="str">
        <f t="shared" si="7"/>
        <v>119</v>
      </c>
      <c r="B127" s="102" t="str">
        <f t="shared" si="8"/>
        <v>$139,866.56</v>
      </c>
      <c r="C127" s="102" t="str">
        <f t="shared" si="1"/>
        <v>$932.44</v>
      </c>
      <c r="D127" s="102" t="str">
        <f t="shared" si="9"/>
        <v>$354.64</v>
      </c>
      <c r="E127" s="103" t="str">
        <f t="shared" si="10"/>
        <v>$1,287.08</v>
      </c>
      <c r="F127" s="64"/>
      <c r="G127" s="65"/>
      <c r="H127" s="66"/>
      <c r="I127" s="104"/>
      <c r="J127" s="76"/>
      <c r="K127" s="68"/>
      <c r="L127" s="69" t="str">
        <f t="shared" si="2"/>
        <v/>
      </c>
      <c r="M127" s="5"/>
      <c r="N127" s="70" t="str">
        <f t="shared" si="3"/>
        <v>0</v>
      </c>
      <c r="O127" s="70" t="str">
        <f t="shared" si="4"/>
        <v>2</v>
      </c>
      <c r="P127" s="71" t="str">
        <f t="shared" si="11"/>
        <v>194</v>
      </c>
      <c r="Q127" s="72" t="str">
        <f t="shared" si="12"/>
        <v>0.67%</v>
      </c>
      <c r="R127" s="70"/>
      <c r="S127" s="105" t="str">
        <f t="shared" si="5"/>
        <v>$168,775.50</v>
      </c>
      <c r="T127" s="71" t="str">
        <f t="shared" si="6"/>
        <v>312</v>
      </c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</row>
    <row r="128" ht="12.75" customHeight="1">
      <c r="A128" s="61" t="str">
        <f t="shared" si="7"/>
        <v>120</v>
      </c>
      <c r="B128" s="102" t="str">
        <f t="shared" si="8"/>
        <v>$139,511.93</v>
      </c>
      <c r="C128" s="102" t="str">
        <f t="shared" si="1"/>
        <v>$930.08</v>
      </c>
      <c r="D128" s="102" t="str">
        <f t="shared" si="9"/>
        <v>$357.00</v>
      </c>
      <c r="E128" s="103" t="str">
        <f t="shared" si="10"/>
        <v>$1,287.08</v>
      </c>
      <c r="F128" s="64"/>
      <c r="G128" s="65"/>
      <c r="H128" s="66"/>
      <c r="I128" s="104"/>
      <c r="J128" s="76"/>
      <c r="K128" s="68"/>
      <c r="L128" s="69" t="str">
        <f t="shared" si="2"/>
        <v/>
      </c>
      <c r="M128" s="5"/>
      <c r="N128" s="70" t="str">
        <f t="shared" si="3"/>
        <v>0</v>
      </c>
      <c r="O128" s="70" t="str">
        <f t="shared" si="4"/>
        <v>2</v>
      </c>
      <c r="P128" s="71" t="str">
        <f t="shared" si="11"/>
        <v>193</v>
      </c>
      <c r="Q128" s="72" t="str">
        <f t="shared" si="12"/>
        <v>0.67%</v>
      </c>
      <c r="R128" s="70"/>
      <c r="S128" s="105" t="str">
        <f t="shared" si="5"/>
        <v>$168,775.50</v>
      </c>
      <c r="T128" s="71" t="str">
        <f t="shared" si="6"/>
        <v>312</v>
      </c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</row>
    <row r="129" ht="12.75" customHeight="1">
      <c r="A129" s="61" t="str">
        <f t="shared" si="7"/>
        <v>121</v>
      </c>
      <c r="B129" s="102" t="str">
        <f t="shared" si="8"/>
        <v>$139,154.93</v>
      </c>
      <c r="C129" s="102" t="str">
        <f t="shared" si="1"/>
        <v>$927.70</v>
      </c>
      <c r="D129" s="102" t="str">
        <f t="shared" si="9"/>
        <v>$359.38</v>
      </c>
      <c r="E129" s="103" t="str">
        <f t="shared" si="10"/>
        <v>$1,287.08</v>
      </c>
      <c r="F129" s="64"/>
      <c r="G129" s="65"/>
      <c r="H129" s="66"/>
      <c r="I129" s="104"/>
      <c r="J129" s="76"/>
      <c r="K129" s="68"/>
      <c r="L129" s="69" t="str">
        <f t="shared" si="2"/>
        <v/>
      </c>
      <c r="M129" s="5"/>
      <c r="N129" s="70" t="str">
        <f t="shared" si="3"/>
        <v>0</v>
      </c>
      <c r="O129" s="70" t="str">
        <f t="shared" si="4"/>
        <v>2</v>
      </c>
      <c r="P129" s="71" t="str">
        <f t="shared" si="11"/>
        <v>192</v>
      </c>
      <c r="Q129" s="72" t="str">
        <f t="shared" si="12"/>
        <v>0.67%</v>
      </c>
      <c r="R129" s="70"/>
      <c r="S129" s="105" t="str">
        <f t="shared" si="5"/>
        <v>$168,775.50</v>
      </c>
      <c r="T129" s="71" t="str">
        <f t="shared" si="6"/>
        <v>312</v>
      </c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</row>
    <row r="130" ht="12.75" customHeight="1">
      <c r="A130" s="61" t="str">
        <f t="shared" si="7"/>
        <v>122</v>
      </c>
      <c r="B130" s="102" t="str">
        <f t="shared" si="8"/>
        <v>$138,795.55</v>
      </c>
      <c r="C130" s="102" t="str">
        <f t="shared" si="1"/>
        <v>$925.30</v>
      </c>
      <c r="D130" s="102" t="str">
        <f t="shared" si="9"/>
        <v>$361.78</v>
      </c>
      <c r="E130" s="103" t="str">
        <f t="shared" si="10"/>
        <v>$1,287.08</v>
      </c>
      <c r="F130" s="64"/>
      <c r="G130" s="65"/>
      <c r="H130" s="66"/>
      <c r="I130" s="104"/>
      <c r="J130" s="76"/>
      <c r="K130" s="68"/>
      <c r="L130" s="69" t="str">
        <f t="shared" si="2"/>
        <v/>
      </c>
      <c r="M130" s="5"/>
      <c r="N130" s="70" t="str">
        <f t="shared" si="3"/>
        <v>0</v>
      </c>
      <c r="O130" s="70" t="str">
        <f t="shared" si="4"/>
        <v>2</v>
      </c>
      <c r="P130" s="71" t="str">
        <f t="shared" si="11"/>
        <v>191</v>
      </c>
      <c r="Q130" s="72" t="str">
        <f t="shared" si="12"/>
        <v>0.67%</v>
      </c>
      <c r="R130" s="70"/>
      <c r="S130" s="105" t="str">
        <f t="shared" si="5"/>
        <v>$168,775.50</v>
      </c>
      <c r="T130" s="71" t="str">
        <f t="shared" si="6"/>
        <v>312</v>
      </c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</row>
    <row r="131" ht="12.75" customHeight="1">
      <c r="A131" s="61" t="str">
        <f t="shared" si="7"/>
        <v>123</v>
      </c>
      <c r="B131" s="102" t="str">
        <f t="shared" si="8"/>
        <v>$138,433.78</v>
      </c>
      <c r="C131" s="102" t="str">
        <f t="shared" si="1"/>
        <v>$922.89</v>
      </c>
      <c r="D131" s="102" t="str">
        <f t="shared" si="9"/>
        <v>$364.19</v>
      </c>
      <c r="E131" s="103" t="str">
        <f t="shared" si="10"/>
        <v>$1,287.08</v>
      </c>
      <c r="F131" s="64"/>
      <c r="G131" s="65"/>
      <c r="H131" s="66"/>
      <c r="I131" s="104"/>
      <c r="J131" s="76"/>
      <c r="K131" s="68"/>
      <c r="L131" s="69" t="str">
        <f t="shared" si="2"/>
        <v/>
      </c>
      <c r="M131" s="5"/>
      <c r="N131" s="70" t="str">
        <f t="shared" si="3"/>
        <v>0</v>
      </c>
      <c r="O131" s="70" t="str">
        <f t="shared" si="4"/>
        <v>2</v>
      </c>
      <c r="P131" s="71" t="str">
        <f t="shared" si="11"/>
        <v>190</v>
      </c>
      <c r="Q131" s="72" t="str">
        <f t="shared" si="12"/>
        <v>0.67%</v>
      </c>
      <c r="R131" s="70"/>
      <c r="S131" s="105" t="str">
        <f t="shared" si="5"/>
        <v>$168,775.50</v>
      </c>
      <c r="T131" s="71" t="str">
        <f t="shared" si="6"/>
        <v>312</v>
      </c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</row>
    <row r="132" ht="12.75" customHeight="1">
      <c r="A132" s="61" t="str">
        <f t="shared" si="7"/>
        <v>124</v>
      </c>
      <c r="B132" s="102" t="str">
        <f t="shared" si="8"/>
        <v>$138,069.59</v>
      </c>
      <c r="C132" s="102" t="str">
        <f t="shared" si="1"/>
        <v>$920.46</v>
      </c>
      <c r="D132" s="102" t="str">
        <f t="shared" si="9"/>
        <v>$366.61</v>
      </c>
      <c r="E132" s="103" t="str">
        <f t="shared" si="10"/>
        <v>$1,287.08</v>
      </c>
      <c r="F132" s="64"/>
      <c r="G132" s="65"/>
      <c r="H132" s="66"/>
      <c r="I132" s="104"/>
      <c r="J132" s="76"/>
      <c r="K132" s="68"/>
      <c r="L132" s="69" t="str">
        <f t="shared" si="2"/>
        <v/>
      </c>
      <c r="M132" s="5"/>
      <c r="N132" s="70" t="str">
        <f t="shared" si="3"/>
        <v>0</v>
      </c>
      <c r="O132" s="70" t="str">
        <f t="shared" si="4"/>
        <v>2</v>
      </c>
      <c r="P132" s="71" t="str">
        <f t="shared" si="11"/>
        <v>189</v>
      </c>
      <c r="Q132" s="72" t="str">
        <f t="shared" si="12"/>
        <v>0.67%</v>
      </c>
      <c r="R132" s="70"/>
      <c r="S132" s="105" t="str">
        <f t="shared" si="5"/>
        <v>$168,775.50</v>
      </c>
      <c r="T132" s="71" t="str">
        <f t="shared" si="6"/>
        <v>312</v>
      </c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</row>
    <row r="133" ht="12.75" customHeight="1">
      <c r="A133" s="61" t="str">
        <f t="shared" si="7"/>
        <v>125</v>
      </c>
      <c r="B133" s="102" t="str">
        <f t="shared" si="8"/>
        <v>$137,702.97</v>
      </c>
      <c r="C133" s="102" t="str">
        <f t="shared" si="1"/>
        <v>$918.02</v>
      </c>
      <c r="D133" s="102" t="str">
        <f t="shared" si="9"/>
        <v>$369.06</v>
      </c>
      <c r="E133" s="103" t="str">
        <f t="shared" si="10"/>
        <v>$1,287.08</v>
      </c>
      <c r="F133" s="64"/>
      <c r="G133" s="65"/>
      <c r="H133" s="66"/>
      <c r="I133" s="104"/>
      <c r="J133" s="76"/>
      <c r="K133" s="68"/>
      <c r="L133" s="69" t="str">
        <f t="shared" si="2"/>
        <v/>
      </c>
      <c r="M133" s="5"/>
      <c r="N133" s="70" t="str">
        <f t="shared" si="3"/>
        <v>0</v>
      </c>
      <c r="O133" s="70" t="str">
        <f t="shared" si="4"/>
        <v>2</v>
      </c>
      <c r="P133" s="71" t="str">
        <f t="shared" si="11"/>
        <v>188</v>
      </c>
      <c r="Q133" s="72" t="str">
        <f t="shared" si="12"/>
        <v>0.67%</v>
      </c>
      <c r="R133" s="70"/>
      <c r="S133" s="105" t="str">
        <f t="shared" si="5"/>
        <v>$168,775.50</v>
      </c>
      <c r="T133" s="71" t="str">
        <f t="shared" si="6"/>
        <v>312</v>
      </c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</row>
    <row r="134" ht="12.75" customHeight="1">
      <c r="A134" s="61" t="str">
        <f t="shared" si="7"/>
        <v>126</v>
      </c>
      <c r="B134" s="102" t="str">
        <f t="shared" si="8"/>
        <v>$137,333.92</v>
      </c>
      <c r="C134" s="102" t="str">
        <f t="shared" si="1"/>
        <v>$915.56</v>
      </c>
      <c r="D134" s="102" t="str">
        <f t="shared" si="9"/>
        <v>$371.52</v>
      </c>
      <c r="E134" s="103" t="str">
        <f t="shared" si="10"/>
        <v>$1,287.08</v>
      </c>
      <c r="F134" s="64"/>
      <c r="G134" s="65"/>
      <c r="H134" s="66"/>
      <c r="I134" s="104"/>
      <c r="J134" s="76"/>
      <c r="K134" s="68"/>
      <c r="L134" s="69" t="str">
        <f t="shared" si="2"/>
        <v/>
      </c>
      <c r="M134" s="5"/>
      <c r="N134" s="70" t="str">
        <f t="shared" si="3"/>
        <v>0</v>
      </c>
      <c r="O134" s="70" t="str">
        <f t="shared" si="4"/>
        <v>2</v>
      </c>
      <c r="P134" s="71" t="str">
        <f t="shared" si="11"/>
        <v>187</v>
      </c>
      <c r="Q134" s="72" t="str">
        <f t="shared" si="12"/>
        <v>0.67%</v>
      </c>
      <c r="R134" s="70"/>
      <c r="S134" s="105" t="str">
        <f t="shared" si="5"/>
        <v>$168,775.50</v>
      </c>
      <c r="T134" s="71" t="str">
        <f t="shared" si="6"/>
        <v>312</v>
      </c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</row>
    <row r="135" ht="12.75" customHeight="1">
      <c r="A135" s="61" t="str">
        <f t="shared" si="7"/>
        <v>127</v>
      </c>
      <c r="B135" s="102" t="str">
        <f t="shared" si="8"/>
        <v>$136,962.40</v>
      </c>
      <c r="C135" s="102" t="str">
        <f t="shared" si="1"/>
        <v>$913.08</v>
      </c>
      <c r="D135" s="102" t="str">
        <f t="shared" si="9"/>
        <v>$374.00</v>
      </c>
      <c r="E135" s="103" t="str">
        <f t="shared" si="10"/>
        <v>$1,287.08</v>
      </c>
      <c r="F135" s="64"/>
      <c r="G135" s="65"/>
      <c r="H135" s="66"/>
      <c r="I135" s="104"/>
      <c r="J135" s="76"/>
      <c r="K135" s="68"/>
      <c r="L135" s="69" t="str">
        <f t="shared" si="2"/>
        <v/>
      </c>
      <c r="M135" s="5"/>
      <c r="N135" s="70" t="str">
        <f t="shared" si="3"/>
        <v>0</v>
      </c>
      <c r="O135" s="70" t="str">
        <f t="shared" si="4"/>
        <v>2</v>
      </c>
      <c r="P135" s="71" t="str">
        <f t="shared" si="11"/>
        <v>186</v>
      </c>
      <c r="Q135" s="72" t="str">
        <f t="shared" si="12"/>
        <v>0.67%</v>
      </c>
      <c r="R135" s="70"/>
      <c r="S135" s="105" t="str">
        <f t="shared" si="5"/>
        <v>$168,775.50</v>
      </c>
      <c r="T135" s="71" t="str">
        <f t="shared" si="6"/>
        <v>312</v>
      </c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</row>
    <row r="136" ht="12.75" customHeight="1">
      <c r="A136" s="61" t="str">
        <f t="shared" si="7"/>
        <v>128</v>
      </c>
      <c r="B136" s="102" t="str">
        <f t="shared" si="8"/>
        <v>$136,588.40</v>
      </c>
      <c r="C136" s="102" t="str">
        <f t="shared" si="1"/>
        <v>$910.59</v>
      </c>
      <c r="D136" s="102" t="str">
        <f t="shared" si="9"/>
        <v>$376.49</v>
      </c>
      <c r="E136" s="103" t="str">
        <f t="shared" si="10"/>
        <v>$1,287.08</v>
      </c>
      <c r="F136" s="64"/>
      <c r="G136" s="65"/>
      <c r="H136" s="66"/>
      <c r="I136" s="104"/>
      <c r="J136" s="76"/>
      <c r="K136" s="68"/>
      <c r="L136" s="69" t="str">
        <f t="shared" si="2"/>
        <v/>
      </c>
      <c r="M136" s="5"/>
      <c r="N136" s="70" t="str">
        <f t="shared" si="3"/>
        <v>0</v>
      </c>
      <c r="O136" s="70" t="str">
        <f t="shared" si="4"/>
        <v>2</v>
      </c>
      <c r="P136" s="71" t="str">
        <f t="shared" si="11"/>
        <v>185</v>
      </c>
      <c r="Q136" s="72" t="str">
        <f t="shared" si="12"/>
        <v>0.67%</v>
      </c>
      <c r="R136" s="70"/>
      <c r="S136" s="105" t="str">
        <f t="shared" si="5"/>
        <v>$168,775.50</v>
      </c>
      <c r="T136" s="71" t="str">
        <f t="shared" si="6"/>
        <v>312</v>
      </c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</row>
    <row r="137" ht="12.75" customHeight="1">
      <c r="A137" s="61" t="str">
        <f t="shared" si="7"/>
        <v>129</v>
      </c>
      <c r="B137" s="102" t="str">
        <f t="shared" si="8"/>
        <v>$136,211.91</v>
      </c>
      <c r="C137" s="102" t="str">
        <f t="shared" si="1"/>
        <v>$908.08</v>
      </c>
      <c r="D137" s="102" t="str">
        <f t="shared" si="9"/>
        <v>$379.00</v>
      </c>
      <c r="E137" s="103" t="str">
        <f t="shared" si="10"/>
        <v>$1,287.08</v>
      </c>
      <c r="F137" s="64"/>
      <c r="G137" s="65"/>
      <c r="H137" s="66"/>
      <c r="I137" s="104"/>
      <c r="J137" s="76"/>
      <c r="K137" s="68"/>
      <c r="L137" s="69" t="str">
        <f t="shared" si="2"/>
        <v/>
      </c>
      <c r="M137" s="5"/>
      <c r="N137" s="70" t="str">
        <f t="shared" si="3"/>
        <v>0</v>
      </c>
      <c r="O137" s="70" t="str">
        <f t="shared" si="4"/>
        <v>2</v>
      </c>
      <c r="P137" s="71" t="str">
        <f t="shared" si="11"/>
        <v>184</v>
      </c>
      <c r="Q137" s="72" t="str">
        <f t="shared" si="12"/>
        <v>0.67%</v>
      </c>
      <c r="R137" s="70"/>
      <c r="S137" s="105" t="str">
        <f t="shared" si="5"/>
        <v>$168,775.50</v>
      </c>
      <c r="T137" s="71" t="str">
        <f t="shared" si="6"/>
        <v>312</v>
      </c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</row>
    <row r="138" ht="12.75" customHeight="1">
      <c r="A138" s="61" t="str">
        <f t="shared" si="7"/>
        <v>130</v>
      </c>
      <c r="B138" s="102" t="str">
        <f t="shared" si="8"/>
        <v>$135,832.91</v>
      </c>
      <c r="C138" s="102" t="str">
        <f t="shared" si="1"/>
        <v>$905.55</v>
      </c>
      <c r="D138" s="102" t="str">
        <f t="shared" si="9"/>
        <v>$381.53</v>
      </c>
      <c r="E138" s="103" t="str">
        <f t="shared" si="10"/>
        <v>$1,287.08</v>
      </c>
      <c r="F138" s="64"/>
      <c r="G138" s="65"/>
      <c r="H138" s="66"/>
      <c r="I138" s="104"/>
      <c r="J138" s="76"/>
      <c r="K138" s="68"/>
      <c r="L138" s="69" t="str">
        <f t="shared" si="2"/>
        <v/>
      </c>
      <c r="M138" s="5"/>
      <c r="N138" s="70" t="str">
        <f t="shared" si="3"/>
        <v>0</v>
      </c>
      <c r="O138" s="70" t="str">
        <f t="shared" si="4"/>
        <v>2</v>
      </c>
      <c r="P138" s="71" t="str">
        <f t="shared" si="11"/>
        <v>183</v>
      </c>
      <c r="Q138" s="72" t="str">
        <f t="shared" si="12"/>
        <v>0.67%</v>
      </c>
      <c r="R138" s="70"/>
      <c r="S138" s="105" t="str">
        <f t="shared" si="5"/>
        <v>$168,775.50</v>
      </c>
      <c r="T138" s="71" t="str">
        <f t="shared" si="6"/>
        <v>312</v>
      </c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</row>
    <row r="139" ht="12.75" customHeight="1">
      <c r="A139" s="61" t="str">
        <f t="shared" si="7"/>
        <v>131</v>
      </c>
      <c r="B139" s="102" t="str">
        <f t="shared" si="8"/>
        <v>$135,451.39</v>
      </c>
      <c r="C139" s="102" t="str">
        <f t="shared" si="1"/>
        <v>$903.01</v>
      </c>
      <c r="D139" s="102" t="str">
        <f t="shared" si="9"/>
        <v>$384.07</v>
      </c>
      <c r="E139" s="103" t="str">
        <f t="shared" si="10"/>
        <v>$1,287.08</v>
      </c>
      <c r="F139" s="64"/>
      <c r="G139" s="65"/>
      <c r="H139" s="66"/>
      <c r="I139" s="104"/>
      <c r="J139" s="76"/>
      <c r="K139" s="68"/>
      <c r="L139" s="69" t="str">
        <f t="shared" si="2"/>
        <v/>
      </c>
      <c r="M139" s="5"/>
      <c r="N139" s="70" t="str">
        <f t="shared" si="3"/>
        <v>0</v>
      </c>
      <c r="O139" s="70" t="str">
        <f t="shared" si="4"/>
        <v>2</v>
      </c>
      <c r="P139" s="71" t="str">
        <f t="shared" si="11"/>
        <v>182</v>
      </c>
      <c r="Q139" s="72" t="str">
        <f t="shared" si="12"/>
        <v>0.67%</v>
      </c>
      <c r="R139" s="70"/>
      <c r="S139" s="105" t="str">
        <f t="shared" si="5"/>
        <v>$168,775.50</v>
      </c>
      <c r="T139" s="71" t="str">
        <f t="shared" si="6"/>
        <v>312</v>
      </c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</row>
    <row r="140" ht="12.75" customHeight="1">
      <c r="A140" s="61" t="str">
        <f t="shared" si="7"/>
        <v>132</v>
      </c>
      <c r="B140" s="102" t="str">
        <f t="shared" si="8"/>
        <v>$135,067.32</v>
      </c>
      <c r="C140" s="102" t="str">
        <f t="shared" si="1"/>
        <v>$900.45</v>
      </c>
      <c r="D140" s="102" t="str">
        <f t="shared" si="9"/>
        <v>$386.63</v>
      </c>
      <c r="E140" s="103" t="str">
        <f t="shared" si="10"/>
        <v>$1,287.08</v>
      </c>
      <c r="F140" s="64"/>
      <c r="G140" s="65"/>
      <c r="H140" s="66"/>
      <c r="I140" s="104"/>
      <c r="J140" s="76"/>
      <c r="K140" s="68"/>
      <c r="L140" s="69" t="str">
        <f t="shared" si="2"/>
        <v/>
      </c>
      <c r="M140" s="5"/>
      <c r="N140" s="70" t="str">
        <f t="shared" si="3"/>
        <v>0</v>
      </c>
      <c r="O140" s="70" t="str">
        <f t="shared" si="4"/>
        <v>2</v>
      </c>
      <c r="P140" s="71" t="str">
        <f t="shared" si="11"/>
        <v>181</v>
      </c>
      <c r="Q140" s="72" t="str">
        <f t="shared" si="12"/>
        <v>0.67%</v>
      </c>
      <c r="R140" s="70"/>
      <c r="S140" s="105" t="str">
        <f t="shared" si="5"/>
        <v>$168,775.50</v>
      </c>
      <c r="T140" s="71" t="str">
        <f t="shared" si="6"/>
        <v>312</v>
      </c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</row>
    <row r="141" ht="12.75" customHeight="1">
      <c r="A141" s="61" t="str">
        <f t="shared" si="7"/>
        <v>133</v>
      </c>
      <c r="B141" s="102" t="str">
        <f t="shared" si="8"/>
        <v>$134,680.69</v>
      </c>
      <c r="C141" s="102" t="str">
        <f t="shared" si="1"/>
        <v>$897.87</v>
      </c>
      <c r="D141" s="102" t="str">
        <f t="shared" si="9"/>
        <v>$389.21</v>
      </c>
      <c r="E141" s="103" t="str">
        <f t="shared" si="10"/>
        <v>$1,287.08</v>
      </c>
      <c r="F141" s="64"/>
      <c r="G141" s="65"/>
      <c r="H141" s="66"/>
      <c r="I141" s="104"/>
      <c r="J141" s="76"/>
      <c r="K141" s="68"/>
      <c r="L141" s="69" t="str">
        <f t="shared" si="2"/>
        <v/>
      </c>
      <c r="M141" s="5"/>
      <c r="N141" s="70" t="str">
        <f t="shared" si="3"/>
        <v>0</v>
      </c>
      <c r="O141" s="70" t="str">
        <f t="shared" si="4"/>
        <v>2</v>
      </c>
      <c r="P141" s="71" t="str">
        <f t="shared" si="11"/>
        <v>180</v>
      </c>
      <c r="Q141" s="72" t="str">
        <f t="shared" si="12"/>
        <v>0.67%</v>
      </c>
      <c r="R141" s="70"/>
      <c r="S141" s="105" t="str">
        <f t="shared" si="5"/>
        <v>$168,775.50</v>
      </c>
      <c r="T141" s="71" t="str">
        <f t="shared" si="6"/>
        <v>312</v>
      </c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</row>
    <row r="142" ht="12.75" customHeight="1">
      <c r="A142" s="61" t="str">
        <f t="shared" si="7"/>
        <v>134</v>
      </c>
      <c r="B142" s="102" t="str">
        <f t="shared" si="8"/>
        <v>$134,291.48</v>
      </c>
      <c r="C142" s="102" t="str">
        <f t="shared" si="1"/>
        <v>$895.28</v>
      </c>
      <c r="D142" s="102" t="str">
        <f t="shared" si="9"/>
        <v>$391.80</v>
      </c>
      <c r="E142" s="103" t="str">
        <f t="shared" si="10"/>
        <v>$1,287.08</v>
      </c>
      <c r="F142" s="64"/>
      <c r="G142" s="65"/>
      <c r="H142" s="66"/>
      <c r="I142" s="104"/>
      <c r="J142" s="76"/>
      <c r="K142" s="68"/>
      <c r="L142" s="69" t="str">
        <f t="shared" si="2"/>
        <v/>
      </c>
      <c r="M142" s="5"/>
      <c r="N142" s="70" t="str">
        <f t="shared" si="3"/>
        <v>0</v>
      </c>
      <c r="O142" s="70" t="str">
        <f t="shared" si="4"/>
        <v>2</v>
      </c>
      <c r="P142" s="71" t="str">
        <f t="shared" si="11"/>
        <v>179</v>
      </c>
      <c r="Q142" s="72" t="str">
        <f t="shared" si="12"/>
        <v>0.67%</v>
      </c>
      <c r="R142" s="70"/>
      <c r="S142" s="105" t="str">
        <f t="shared" si="5"/>
        <v>$168,775.50</v>
      </c>
      <c r="T142" s="71" t="str">
        <f t="shared" si="6"/>
        <v>312</v>
      </c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</row>
    <row r="143" ht="12.75" customHeight="1">
      <c r="A143" s="61" t="str">
        <f t="shared" si="7"/>
        <v>135</v>
      </c>
      <c r="B143" s="102" t="str">
        <f t="shared" si="8"/>
        <v>$133,899.68</v>
      </c>
      <c r="C143" s="102" t="str">
        <f t="shared" si="1"/>
        <v>$892.66</v>
      </c>
      <c r="D143" s="102" t="str">
        <f t="shared" si="9"/>
        <v>$394.41</v>
      </c>
      <c r="E143" s="103" t="str">
        <f t="shared" si="10"/>
        <v>$1,287.08</v>
      </c>
      <c r="F143" s="64"/>
      <c r="G143" s="65"/>
      <c r="H143" s="66"/>
      <c r="I143" s="104"/>
      <c r="J143" s="76"/>
      <c r="K143" s="68"/>
      <c r="L143" s="69" t="str">
        <f t="shared" si="2"/>
        <v/>
      </c>
      <c r="M143" s="5"/>
      <c r="N143" s="70" t="str">
        <f t="shared" si="3"/>
        <v>0</v>
      </c>
      <c r="O143" s="70" t="str">
        <f t="shared" si="4"/>
        <v>2</v>
      </c>
      <c r="P143" s="71" t="str">
        <f t="shared" si="11"/>
        <v>178</v>
      </c>
      <c r="Q143" s="72" t="str">
        <f t="shared" si="12"/>
        <v>0.67%</v>
      </c>
      <c r="R143" s="70"/>
      <c r="S143" s="105" t="str">
        <f t="shared" si="5"/>
        <v>$168,775.50</v>
      </c>
      <c r="T143" s="71" t="str">
        <f t="shared" si="6"/>
        <v>312</v>
      </c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</row>
    <row r="144" ht="12.75" customHeight="1">
      <c r="A144" s="61" t="str">
        <f t="shared" si="7"/>
        <v>136</v>
      </c>
      <c r="B144" s="102" t="str">
        <f t="shared" si="8"/>
        <v>$133,505.26</v>
      </c>
      <c r="C144" s="102" t="str">
        <f t="shared" si="1"/>
        <v>$890.04</v>
      </c>
      <c r="D144" s="102" t="str">
        <f t="shared" si="9"/>
        <v>$397.04</v>
      </c>
      <c r="E144" s="103" t="str">
        <f t="shared" si="10"/>
        <v>$1,287.08</v>
      </c>
      <c r="F144" s="64"/>
      <c r="G144" s="65"/>
      <c r="H144" s="66"/>
      <c r="I144" s="104"/>
      <c r="J144" s="76"/>
      <c r="K144" s="68"/>
      <c r="L144" s="69" t="str">
        <f t="shared" si="2"/>
        <v/>
      </c>
      <c r="M144" s="5"/>
      <c r="N144" s="70" t="str">
        <f t="shared" si="3"/>
        <v>0</v>
      </c>
      <c r="O144" s="70" t="str">
        <f t="shared" si="4"/>
        <v>2</v>
      </c>
      <c r="P144" s="71" t="str">
        <f t="shared" si="11"/>
        <v>177</v>
      </c>
      <c r="Q144" s="72" t="str">
        <f t="shared" si="12"/>
        <v>0.67%</v>
      </c>
      <c r="R144" s="70"/>
      <c r="S144" s="105" t="str">
        <f t="shared" si="5"/>
        <v>$168,775.50</v>
      </c>
      <c r="T144" s="71" t="str">
        <f t="shared" si="6"/>
        <v>312</v>
      </c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</row>
    <row r="145" ht="12.75" customHeight="1">
      <c r="A145" s="61" t="str">
        <f t="shared" si="7"/>
        <v>137</v>
      </c>
      <c r="B145" s="102" t="str">
        <f t="shared" si="8"/>
        <v>$133,108.22</v>
      </c>
      <c r="C145" s="102" t="str">
        <f t="shared" si="1"/>
        <v>$887.39</v>
      </c>
      <c r="D145" s="102" t="str">
        <f t="shared" si="9"/>
        <v>$399.69</v>
      </c>
      <c r="E145" s="103" t="str">
        <f t="shared" si="10"/>
        <v>$1,287.08</v>
      </c>
      <c r="F145" s="64"/>
      <c r="G145" s="65"/>
      <c r="H145" s="66"/>
      <c r="I145" s="104"/>
      <c r="J145" s="76"/>
      <c r="K145" s="68"/>
      <c r="L145" s="69" t="str">
        <f t="shared" si="2"/>
        <v/>
      </c>
      <c r="M145" s="5"/>
      <c r="N145" s="70" t="str">
        <f t="shared" si="3"/>
        <v>0</v>
      </c>
      <c r="O145" s="70" t="str">
        <f t="shared" si="4"/>
        <v>2</v>
      </c>
      <c r="P145" s="71" t="str">
        <f t="shared" si="11"/>
        <v>176</v>
      </c>
      <c r="Q145" s="72" t="str">
        <f t="shared" si="12"/>
        <v>0.67%</v>
      </c>
      <c r="R145" s="70"/>
      <c r="S145" s="105" t="str">
        <f t="shared" si="5"/>
        <v>$168,775.50</v>
      </c>
      <c r="T145" s="71" t="str">
        <f t="shared" si="6"/>
        <v>312</v>
      </c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</row>
    <row r="146" ht="12.75" customHeight="1">
      <c r="A146" s="61" t="str">
        <f t="shared" si="7"/>
        <v>138</v>
      </c>
      <c r="B146" s="102" t="str">
        <f t="shared" si="8"/>
        <v>$132,708.53</v>
      </c>
      <c r="C146" s="102" t="str">
        <f t="shared" si="1"/>
        <v>$884.72</v>
      </c>
      <c r="D146" s="102" t="str">
        <f t="shared" si="9"/>
        <v>$402.36</v>
      </c>
      <c r="E146" s="103" t="str">
        <f t="shared" si="10"/>
        <v>$1,287.08</v>
      </c>
      <c r="F146" s="64"/>
      <c r="G146" s="65"/>
      <c r="H146" s="66"/>
      <c r="I146" s="104"/>
      <c r="J146" s="76"/>
      <c r="K146" s="68"/>
      <c r="L146" s="69" t="str">
        <f t="shared" si="2"/>
        <v/>
      </c>
      <c r="M146" s="5"/>
      <c r="N146" s="70" t="str">
        <f t="shared" si="3"/>
        <v>0</v>
      </c>
      <c r="O146" s="70" t="str">
        <f t="shared" si="4"/>
        <v>2</v>
      </c>
      <c r="P146" s="71" t="str">
        <f t="shared" si="11"/>
        <v>175</v>
      </c>
      <c r="Q146" s="72" t="str">
        <f t="shared" si="12"/>
        <v>0.67%</v>
      </c>
      <c r="R146" s="70"/>
      <c r="S146" s="105" t="str">
        <f t="shared" si="5"/>
        <v>$168,775.50</v>
      </c>
      <c r="T146" s="71" t="str">
        <f t="shared" si="6"/>
        <v>312</v>
      </c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</row>
    <row r="147" ht="12.75" customHeight="1">
      <c r="A147" s="61" t="str">
        <f t="shared" si="7"/>
        <v>139</v>
      </c>
      <c r="B147" s="102" t="str">
        <f t="shared" si="8"/>
        <v>$132,306.17</v>
      </c>
      <c r="C147" s="102" t="str">
        <f t="shared" si="1"/>
        <v>$882.04</v>
      </c>
      <c r="D147" s="102" t="str">
        <f t="shared" si="9"/>
        <v>$405.04</v>
      </c>
      <c r="E147" s="103" t="str">
        <f t="shared" si="10"/>
        <v>$1,287.08</v>
      </c>
      <c r="F147" s="64"/>
      <c r="G147" s="65"/>
      <c r="H147" s="66"/>
      <c r="I147" s="104"/>
      <c r="J147" s="76"/>
      <c r="K147" s="68"/>
      <c r="L147" s="69" t="str">
        <f t="shared" si="2"/>
        <v/>
      </c>
      <c r="M147" s="5"/>
      <c r="N147" s="70" t="str">
        <f t="shared" si="3"/>
        <v>0</v>
      </c>
      <c r="O147" s="70" t="str">
        <f t="shared" si="4"/>
        <v>2</v>
      </c>
      <c r="P147" s="71" t="str">
        <f t="shared" si="11"/>
        <v>174</v>
      </c>
      <c r="Q147" s="72" t="str">
        <f t="shared" si="12"/>
        <v>0.67%</v>
      </c>
      <c r="R147" s="70"/>
      <c r="S147" s="105" t="str">
        <f t="shared" si="5"/>
        <v>$168,775.50</v>
      </c>
      <c r="T147" s="71" t="str">
        <f t="shared" si="6"/>
        <v>312</v>
      </c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</row>
    <row r="148" ht="12.75" customHeight="1">
      <c r="A148" s="61" t="str">
        <f t="shared" si="7"/>
        <v>140</v>
      </c>
      <c r="B148" s="102" t="str">
        <f t="shared" si="8"/>
        <v>$131,901.13</v>
      </c>
      <c r="C148" s="102" t="str">
        <f t="shared" si="1"/>
        <v>$879.34</v>
      </c>
      <c r="D148" s="102" t="str">
        <f t="shared" si="9"/>
        <v>$407.74</v>
      </c>
      <c r="E148" s="103" t="str">
        <f t="shared" si="10"/>
        <v>$1,287.08</v>
      </c>
      <c r="F148" s="64"/>
      <c r="G148" s="65"/>
      <c r="H148" s="66"/>
      <c r="I148" s="104"/>
      <c r="J148" s="76"/>
      <c r="K148" s="68"/>
      <c r="L148" s="69" t="str">
        <f t="shared" si="2"/>
        <v/>
      </c>
      <c r="M148" s="5"/>
      <c r="N148" s="70" t="str">
        <f t="shared" si="3"/>
        <v>0</v>
      </c>
      <c r="O148" s="70" t="str">
        <f t="shared" si="4"/>
        <v>2</v>
      </c>
      <c r="P148" s="71" t="str">
        <f t="shared" si="11"/>
        <v>173</v>
      </c>
      <c r="Q148" s="72" t="str">
        <f t="shared" si="12"/>
        <v>0.67%</v>
      </c>
      <c r="R148" s="70"/>
      <c r="S148" s="105" t="str">
        <f t="shared" si="5"/>
        <v>$168,775.50</v>
      </c>
      <c r="T148" s="71" t="str">
        <f t="shared" si="6"/>
        <v>312</v>
      </c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</row>
    <row r="149" ht="12.75" customHeight="1">
      <c r="A149" s="61" t="str">
        <f t="shared" si="7"/>
        <v>141</v>
      </c>
      <c r="B149" s="102" t="str">
        <f t="shared" si="8"/>
        <v>$131,493.40</v>
      </c>
      <c r="C149" s="102" t="str">
        <f t="shared" si="1"/>
        <v>$876.62</v>
      </c>
      <c r="D149" s="102" t="str">
        <f t="shared" si="9"/>
        <v>$410.46</v>
      </c>
      <c r="E149" s="103" t="str">
        <f t="shared" si="10"/>
        <v>$1,287.08</v>
      </c>
      <c r="F149" s="64"/>
      <c r="G149" s="65"/>
      <c r="H149" s="66"/>
      <c r="I149" s="104"/>
      <c r="J149" s="76"/>
      <c r="K149" s="68"/>
      <c r="L149" s="69" t="str">
        <f t="shared" si="2"/>
        <v/>
      </c>
      <c r="M149" s="5"/>
      <c r="N149" s="70" t="str">
        <f t="shared" si="3"/>
        <v>0</v>
      </c>
      <c r="O149" s="70" t="str">
        <f t="shared" si="4"/>
        <v>2</v>
      </c>
      <c r="P149" s="71" t="str">
        <f t="shared" si="11"/>
        <v>172</v>
      </c>
      <c r="Q149" s="72" t="str">
        <f t="shared" si="12"/>
        <v>0.67%</v>
      </c>
      <c r="R149" s="70"/>
      <c r="S149" s="105" t="str">
        <f t="shared" si="5"/>
        <v>$168,775.50</v>
      </c>
      <c r="T149" s="71" t="str">
        <f t="shared" si="6"/>
        <v>312</v>
      </c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</row>
    <row r="150" ht="12.75" customHeight="1">
      <c r="A150" s="61" t="str">
        <f t="shared" si="7"/>
        <v>142</v>
      </c>
      <c r="B150" s="102" t="str">
        <f t="shared" si="8"/>
        <v>$131,082.94</v>
      </c>
      <c r="C150" s="102" t="str">
        <f t="shared" si="1"/>
        <v>$873.89</v>
      </c>
      <c r="D150" s="102" t="str">
        <f t="shared" si="9"/>
        <v>$413.19</v>
      </c>
      <c r="E150" s="103" t="str">
        <f t="shared" si="10"/>
        <v>$1,287.08</v>
      </c>
      <c r="F150" s="64"/>
      <c r="G150" s="65"/>
      <c r="H150" s="66"/>
      <c r="I150" s="104"/>
      <c r="J150" s="76"/>
      <c r="K150" s="68"/>
      <c r="L150" s="69" t="str">
        <f t="shared" si="2"/>
        <v/>
      </c>
      <c r="M150" s="5"/>
      <c r="N150" s="70" t="str">
        <f t="shared" si="3"/>
        <v>0</v>
      </c>
      <c r="O150" s="70" t="str">
        <f t="shared" si="4"/>
        <v>2</v>
      </c>
      <c r="P150" s="71" t="str">
        <f t="shared" si="11"/>
        <v>171</v>
      </c>
      <c r="Q150" s="72" t="str">
        <f t="shared" si="12"/>
        <v>0.67%</v>
      </c>
      <c r="R150" s="70"/>
      <c r="S150" s="105" t="str">
        <f t="shared" si="5"/>
        <v>$168,775.50</v>
      </c>
      <c r="T150" s="71" t="str">
        <f t="shared" si="6"/>
        <v>312</v>
      </c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</row>
    <row r="151" ht="12.75" customHeight="1">
      <c r="A151" s="61" t="str">
        <f t="shared" si="7"/>
        <v>143</v>
      </c>
      <c r="B151" s="102" t="str">
        <f t="shared" si="8"/>
        <v>$130,669.75</v>
      </c>
      <c r="C151" s="102" t="str">
        <f t="shared" si="1"/>
        <v>$871.13</v>
      </c>
      <c r="D151" s="102" t="str">
        <f t="shared" si="9"/>
        <v>$415.95</v>
      </c>
      <c r="E151" s="103" t="str">
        <f t="shared" si="10"/>
        <v>$1,287.08</v>
      </c>
      <c r="F151" s="64"/>
      <c r="G151" s="65"/>
      <c r="H151" s="66"/>
      <c r="I151" s="104"/>
      <c r="J151" s="76"/>
      <c r="K151" s="68"/>
      <c r="L151" s="69" t="str">
        <f t="shared" si="2"/>
        <v/>
      </c>
      <c r="M151" s="5"/>
      <c r="N151" s="70" t="str">
        <f t="shared" si="3"/>
        <v>0</v>
      </c>
      <c r="O151" s="70" t="str">
        <f t="shared" si="4"/>
        <v>2</v>
      </c>
      <c r="P151" s="71" t="str">
        <f t="shared" si="11"/>
        <v>170</v>
      </c>
      <c r="Q151" s="72" t="str">
        <f t="shared" si="12"/>
        <v>0.67%</v>
      </c>
      <c r="R151" s="70"/>
      <c r="S151" s="105" t="str">
        <f t="shared" si="5"/>
        <v>$168,775.50</v>
      </c>
      <c r="T151" s="71" t="str">
        <f t="shared" si="6"/>
        <v>312</v>
      </c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</row>
    <row r="152" ht="12.75" customHeight="1">
      <c r="A152" s="61" t="str">
        <f t="shared" si="7"/>
        <v>144</v>
      </c>
      <c r="B152" s="102" t="str">
        <f t="shared" si="8"/>
        <v>$130,253.80</v>
      </c>
      <c r="C152" s="102" t="str">
        <f t="shared" si="1"/>
        <v>$868.36</v>
      </c>
      <c r="D152" s="102" t="str">
        <f t="shared" si="9"/>
        <v>$418.72</v>
      </c>
      <c r="E152" s="103" t="str">
        <f t="shared" si="10"/>
        <v>$1,287.08</v>
      </c>
      <c r="F152" s="64"/>
      <c r="G152" s="65"/>
      <c r="H152" s="66"/>
      <c r="I152" s="104"/>
      <c r="J152" s="76"/>
      <c r="K152" s="68"/>
      <c r="L152" s="69" t="str">
        <f t="shared" si="2"/>
        <v/>
      </c>
      <c r="M152" s="5"/>
      <c r="N152" s="70" t="str">
        <f t="shared" si="3"/>
        <v>0</v>
      </c>
      <c r="O152" s="70" t="str">
        <f t="shared" si="4"/>
        <v>2</v>
      </c>
      <c r="P152" s="71" t="str">
        <f t="shared" si="11"/>
        <v>169</v>
      </c>
      <c r="Q152" s="72" t="str">
        <f t="shared" si="12"/>
        <v>0.67%</v>
      </c>
      <c r="R152" s="70"/>
      <c r="S152" s="105" t="str">
        <f t="shared" si="5"/>
        <v>$168,775.50</v>
      </c>
      <c r="T152" s="71" t="str">
        <f t="shared" si="6"/>
        <v>312</v>
      </c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</row>
    <row r="153" ht="12.75" customHeight="1">
      <c r="A153" s="61" t="str">
        <f t="shared" si="7"/>
        <v>145</v>
      </c>
      <c r="B153" s="102" t="str">
        <f t="shared" si="8"/>
        <v>$129,835.08</v>
      </c>
      <c r="C153" s="102" t="str">
        <f t="shared" si="1"/>
        <v>$865.57</v>
      </c>
      <c r="D153" s="102" t="str">
        <f t="shared" si="9"/>
        <v>$421.51</v>
      </c>
      <c r="E153" s="103" t="str">
        <f t="shared" si="10"/>
        <v>$1,287.08</v>
      </c>
      <c r="F153" s="64"/>
      <c r="G153" s="65"/>
      <c r="H153" s="66"/>
      <c r="I153" s="104"/>
      <c r="J153" s="76"/>
      <c r="K153" s="68"/>
      <c r="L153" s="69" t="str">
        <f t="shared" si="2"/>
        <v/>
      </c>
      <c r="M153" s="5"/>
      <c r="N153" s="70" t="str">
        <f t="shared" si="3"/>
        <v>0</v>
      </c>
      <c r="O153" s="70" t="str">
        <f t="shared" si="4"/>
        <v>2</v>
      </c>
      <c r="P153" s="71" t="str">
        <f t="shared" si="11"/>
        <v>168</v>
      </c>
      <c r="Q153" s="72" t="str">
        <f t="shared" si="12"/>
        <v>0.67%</v>
      </c>
      <c r="R153" s="70"/>
      <c r="S153" s="105" t="str">
        <f t="shared" si="5"/>
        <v>$168,775.50</v>
      </c>
      <c r="T153" s="71" t="str">
        <f t="shared" si="6"/>
        <v>312</v>
      </c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</row>
    <row r="154" ht="12.75" customHeight="1">
      <c r="A154" s="61" t="str">
        <f t="shared" si="7"/>
        <v>146</v>
      </c>
      <c r="B154" s="102" t="str">
        <f t="shared" si="8"/>
        <v>$129,413.57</v>
      </c>
      <c r="C154" s="102" t="str">
        <f t="shared" si="1"/>
        <v>$862.76</v>
      </c>
      <c r="D154" s="102" t="str">
        <f t="shared" si="9"/>
        <v>$424.32</v>
      </c>
      <c r="E154" s="103" t="str">
        <f t="shared" si="10"/>
        <v>$1,287.08</v>
      </c>
      <c r="F154" s="64"/>
      <c r="G154" s="65"/>
      <c r="H154" s="66"/>
      <c r="I154" s="104"/>
      <c r="J154" s="76"/>
      <c r="K154" s="68"/>
      <c r="L154" s="69" t="str">
        <f t="shared" si="2"/>
        <v/>
      </c>
      <c r="M154" s="5"/>
      <c r="N154" s="70" t="str">
        <f t="shared" si="3"/>
        <v>0</v>
      </c>
      <c r="O154" s="70" t="str">
        <f t="shared" si="4"/>
        <v>2</v>
      </c>
      <c r="P154" s="71" t="str">
        <f t="shared" si="11"/>
        <v>167</v>
      </c>
      <c r="Q154" s="72" t="str">
        <f t="shared" si="12"/>
        <v>0.67%</v>
      </c>
      <c r="R154" s="70"/>
      <c r="S154" s="105" t="str">
        <f t="shared" si="5"/>
        <v>$168,775.50</v>
      </c>
      <c r="T154" s="71" t="str">
        <f t="shared" si="6"/>
        <v>312</v>
      </c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</row>
    <row r="155" ht="12.75" customHeight="1">
      <c r="A155" s="61" t="str">
        <f t="shared" si="7"/>
        <v>147</v>
      </c>
      <c r="B155" s="102" t="str">
        <f t="shared" si="8"/>
        <v>$128,989.25</v>
      </c>
      <c r="C155" s="102" t="str">
        <f t="shared" si="1"/>
        <v>$859.93</v>
      </c>
      <c r="D155" s="102" t="str">
        <f t="shared" si="9"/>
        <v>$427.15</v>
      </c>
      <c r="E155" s="103" t="str">
        <f t="shared" si="10"/>
        <v>$1,287.08</v>
      </c>
      <c r="F155" s="64"/>
      <c r="G155" s="65"/>
      <c r="H155" s="66"/>
      <c r="I155" s="104"/>
      <c r="J155" s="76"/>
      <c r="K155" s="68"/>
      <c r="L155" s="69" t="str">
        <f t="shared" si="2"/>
        <v/>
      </c>
      <c r="M155" s="5"/>
      <c r="N155" s="70" t="str">
        <f t="shared" si="3"/>
        <v>0</v>
      </c>
      <c r="O155" s="70" t="str">
        <f t="shared" si="4"/>
        <v>2</v>
      </c>
      <c r="P155" s="71" t="str">
        <f t="shared" si="11"/>
        <v>166</v>
      </c>
      <c r="Q155" s="72" t="str">
        <f t="shared" si="12"/>
        <v>0.67%</v>
      </c>
      <c r="R155" s="70"/>
      <c r="S155" s="105" t="str">
        <f t="shared" si="5"/>
        <v>$168,775.50</v>
      </c>
      <c r="T155" s="71" t="str">
        <f t="shared" si="6"/>
        <v>312</v>
      </c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</row>
    <row r="156" ht="12.75" customHeight="1">
      <c r="A156" s="61" t="str">
        <f t="shared" si="7"/>
        <v>148</v>
      </c>
      <c r="B156" s="102" t="str">
        <f t="shared" si="8"/>
        <v>$128,562.10</v>
      </c>
      <c r="C156" s="102" t="str">
        <f t="shared" si="1"/>
        <v>$857.08</v>
      </c>
      <c r="D156" s="102" t="str">
        <f t="shared" si="9"/>
        <v>$430.00</v>
      </c>
      <c r="E156" s="103" t="str">
        <f t="shared" si="10"/>
        <v>$1,287.08</v>
      </c>
      <c r="F156" s="64"/>
      <c r="G156" s="65"/>
      <c r="H156" s="66"/>
      <c r="I156" s="104"/>
      <c r="J156" s="76"/>
      <c r="K156" s="68"/>
      <c r="L156" s="69" t="str">
        <f t="shared" si="2"/>
        <v/>
      </c>
      <c r="M156" s="5"/>
      <c r="N156" s="70" t="str">
        <f t="shared" si="3"/>
        <v>0</v>
      </c>
      <c r="O156" s="70" t="str">
        <f t="shared" si="4"/>
        <v>2</v>
      </c>
      <c r="P156" s="71" t="str">
        <f t="shared" si="11"/>
        <v>165</v>
      </c>
      <c r="Q156" s="72" t="str">
        <f t="shared" si="12"/>
        <v>0.67%</v>
      </c>
      <c r="R156" s="70"/>
      <c r="S156" s="105" t="str">
        <f t="shared" si="5"/>
        <v>$168,775.50</v>
      </c>
      <c r="T156" s="71" t="str">
        <f t="shared" si="6"/>
        <v>312</v>
      </c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</row>
    <row r="157" ht="12.75" customHeight="1">
      <c r="A157" s="61" t="str">
        <f t="shared" si="7"/>
        <v>149</v>
      </c>
      <c r="B157" s="102" t="str">
        <f t="shared" si="8"/>
        <v>$128,132.10</v>
      </c>
      <c r="C157" s="102" t="str">
        <f t="shared" si="1"/>
        <v>$854.21</v>
      </c>
      <c r="D157" s="102" t="str">
        <f t="shared" si="9"/>
        <v>$432.86</v>
      </c>
      <c r="E157" s="103" t="str">
        <f t="shared" si="10"/>
        <v>$1,287.08</v>
      </c>
      <c r="F157" s="64"/>
      <c r="G157" s="65"/>
      <c r="H157" s="66"/>
      <c r="I157" s="104"/>
      <c r="J157" s="76"/>
      <c r="K157" s="68"/>
      <c r="L157" s="69" t="str">
        <f t="shared" si="2"/>
        <v/>
      </c>
      <c r="M157" s="5"/>
      <c r="N157" s="70" t="str">
        <f t="shared" si="3"/>
        <v>0</v>
      </c>
      <c r="O157" s="70" t="str">
        <f t="shared" si="4"/>
        <v>2</v>
      </c>
      <c r="P157" s="71" t="str">
        <f t="shared" si="11"/>
        <v>164</v>
      </c>
      <c r="Q157" s="72" t="str">
        <f t="shared" si="12"/>
        <v>0.67%</v>
      </c>
      <c r="R157" s="70"/>
      <c r="S157" s="105" t="str">
        <f t="shared" si="5"/>
        <v>$168,775.50</v>
      </c>
      <c r="T157" s="71" t="str">
        <f t="shared" si="6"/>
        <v>312</v>
      </c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</row>
    <row r="158" ht="12.75" customHeight="1">
      <c r="A158" s="61" t="str">
        <f t="shared" si="7"/>
        <v>150</v>
      </c>
      <c r="B158" s="102" t="str">
        <f t="shared" si="8"/>
        <v>$127,699.23</v>
      </c>
      <c r="C158" s="102" t="str">
        <f t="shared" si="1"/>
        <v>$851.33</v>
      </c>
      <c r="D158" s="102" t="str">
        <f t="shared" si="9"/>
        <v>$435.75</v>
      </c>
      <c r="E158" s="103" t="str">
        <f t="shared" si="10"/>
        <v>$1,287.08</v>
      </c>
      <c r="F158" s="64"/>
      <c r="G158" s="65"/>
      <c r="H158" s="66"/>
      <c r="I158" s="104"/>
      <c r="J158" s="76"/>
      <c r="K158" s="68"/>
      <c r="L158" s="69" t="str">
        <f t="shared" si="2"/>
        <v/>
      </c>
      <c r="M158" s="5"/>
      <c r="N158" s="70" t="str">
        <f t="shared" si="3"/>
        <v>0</v>
      </c>
      <c r="O158" s="70" t="str">
        <f t="shared" si="4"/>
        <v>2</v>
      </c>
      <c r="P158" s="71" t="str">
        <f t="shared" si="11"/>
        <v>163</v>
      </c>
      <c r="Q158" s="72" t="str">
        <f t="shared" si="12"/>
        <v>0.67%</v>
      </c>
      <c r="R158" s="70"/>
      <c r="S158" s="105" t="str">
        <f t="shared" si="5"/>
        <v>$168,775.50</v>
      </c>
      <c r="T158" s="71" t="str">
        <f t="shared" si="6"/>
        <v>312</v>
      </c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</row>
    <row r="159" ht="12.75" customHeight="1">
      <c r="A159" s="61" t="str">
        <f t="shared" si="7"/>
        <v>151</v>
      </c>
      <c r="B159" s="102" t="str">
        <f t="shared" si="8"/>
        <v>$127,263.48</v>
      </c>
      <c r="C159" s="102" t="str">
        <f t="shared" si="1"/>
        <v>$848.42</v>
      </c>
      <c r="D159" s="102" t="str">
        <f t="shared" si="9"/>
        <v>$438.66</v>
      </c>
      <c r="E159" s="103" t="str">
        <f t="shared" si="10"/>
        <v>$1,287.08</v>
      </c>
      <c r="F159" s="64"/>
      <c r="G159" s="65"/>
      <c r="H159" s="66"/>
      <c r="I159" s="104"/>
      <c r="J159" s="76"/>
      <c r="K159" s="68"/>
      <c r="L159" s="69" t="str">
        <f t="shared" si="2"/>
        <v/>
      </c>
      <c r="M159" s="5"/>
      <c r="N159" s="70" t="str">
        <f t="shared" si="3"/>
        <v>0</v>
      </c>
      <c r="O159" s="70" t="str">
        <f t="shared" si="4"/>
        <v>2</v>
      </c>
      <c r="P159" s="71" t="str">
        <f t="shared" si="11"/>
        <v>162</v>
      </c>
      <c r="Q159" s="72" t="str">
        <f t="shared" si="12"/>
        <v>0.67%</v>
      </c>
      <c r="R159" s="70"/>
      <c r="S159" s="105" t="str">
        <f t="shared" si="5"/>
        <v>$168,775.50</v>
      </c>
      <c r="T159" s="71" t="str">
        <f t="shared" si="6"/>
        <v>312</v>
      </c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</row>
    <row r="160" ht="12.75" customHeight="1">
      <c r="A160" s="61" t="str">
        <f t="shared" si="7"/>
        <v>152</v>
      </c>
      <c r="B160" s="102" t="str">
        <f t="shared" si="8"/>
        <v>$126,824.83</v>
      </c>
      <c r="C160" s="102" t="str">
        <f t="shared" si="1"/>
        <v>$845.50</v>
      </c>
      <c r="D160" s="102" t="str">
        <f t="shared" si="9"/>
        <v>$441.58</v>
      </c>
      <c r="E160" s="103" t="str">
        <f t="shared" si="10"/>
        <v>$1,287.08</v>
      </c>
      <c r="F160" s="64"/>
      <c r="G160" s="65"/>
      <c r="H160" s="66"/>
      <c r="I160" s="104"/>
      <c r="J160" s="76"/>
      <c r="K160" s="68"/>
      <c r="L160" s="69" t="str">
        <f t="shared" si="2"/>
        <v/>
      </c>
      <c r="M160" s="5"/>
      <c r="N160" s="70" t="str">
        <f t="shared" si="3"/>
        <v>0</v>
      </c>
      <c r="O160" s="70" t="str">
        <f t="shared" si="4"/>
        <v>2</v>
      </c>
      <c r="P160" s="71" t="str">
        <f t="shared" si="11"/>
        <v>161</v>
      </c>
      <c r="Q160" s="72" t="str">
        <f t="shared" si="12"/>
        <v>0.67%</v>
      </c>
      <c r="R160" s="70"/>
      <c r="S160" s="105" t="str">
        <f t="shared" si="5"/>
        <v>$168,775.50</v>
      </c>
      <c r="T160" s="71" t="str">
        <f t="shared" si="6"/>
        <v>312</v>
      </c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</row>
    <row r="161" ht="12.75" customHeight="1">
      <c r="A161" s="61" t="str">
        <f t="shared" si="7"/>
        <v>153</v>
      </c>
      <c r="B161" s="102" t="str">
        <f t="shared" si="8"/>
        <v>$126,383.25</v>
      </c>
      <c r="C161" s="102" t="str">
        <f t="shared" si="1"/>
        <v>$842.55</v>
      </c>
      <c r="D161" s="102" t="str">
        <f t="shared" si="9"/>
        <v>$444.52</v>
      </c>
      <c r="E161" s="103" t="str">
        <f t="shared" si="10"/>
        <v>$1,287.08</v>
      </c>
      <c r="F161" s="64"/>
      <c r="G161" s="65"/>
      <c r="H161" s="66"/>
      <c r="I161" s="104"/>
      <c r="J161" s="76"/>
      <c r="K161" s="68"/>
      <c r="L161" s="69" t="str">
        <f t="shared" si="2"/>
        <v/>
      </c>
      <c r="M161" s="5"/>
      <c r="N161" s="70" t="str">
        <f t="shared" si="3"/>
        <v>0</v>
      </c>
      <c r="O161" s="70" t="str">
        <f t="shared" si="4"/>
        <v>2</v>
      </c>
      <c r="P161" s="71" t="str">
        <f t="shared" si="11"/>
        <v>160</v>
      </c>
      <c r="Q161" s="72" t="str">
        <f t="shared" si="12"/>
        <v>0.67%</v>
      </c>
      <c r="R161" s="70"/>
      <c r="S161" s="105" t="str">
        <f t="shared" si="5"/>
        <v>$168,775.50</v>
      </c>
      <c r="T161" s="71" t="str">
        <f t="shared" si="6"/>
        <v>312</v>
      </c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</row>
    <row r="162" ht="12.75" customHeight="1">
      <c r="A162" s="61" t="str">
        <f t="shared" si="7"/>
        <v>154</v>
      </c>
      <c r="B162" s="102" t="str">
        <f t="shared" si="8"/>
        <v>$125,938.72</v>
      </c>
      <c r="C162" s="102" t="str">
        <f t="shared" si="1"/>
        <v>$839.59</v>
      </c>
      <c r="D162" s="102" t="str">
        <f t="shared" si="9"/>
        <v>$447.49</v>
      </c>
      <c r="E162" s="103" t="str">
        <f t="shared" si="10"/>
        <v>$1,287.08</v>
      </c>
      <c r="F162" s="64"/>
      <c r="G162" s="65"/>
      <c r="H162" s="66"/>
      <c r="I162" s="104"/>
      <c r="J162" s="76"/>
      <c r="K162" s="68"/>
      <c r="L162" s="69" t="str">
        <f t="shared" si="2"/>
        <v/>
      </c>
      <c r="M162" s="5"/>
      <c r="N162" s="70" t="str">
        <f t="shared" si="3"/>
        <v>0</v>
      </c>
      <c r="O162" s="70" t="str">
        <f t="shared" si="4"/>
        <v>2</v>
      </c>
      <c r="P162" s="71" t="str">
        <f t="shared" si="11"/>
        <v>159</v>
      </c>
      <c r="Q162" s="72" t="str">
        <f t="shared" si="12"/>
        <v>0.67%</v>
      </c>
      <c r="R162" s="70"/>
      <c r="S162" s="105" t="str">
        <f t="shared" si="5"/>
        <v>$168,775.50</v>
      </c>
      <c r="T162" s="71" t="str">
        <f t="shared" si="6"/>
        <v>312</v>
      </c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</row>
    <row r="163" ht="12.75" customHeight="1">
      <c r="A163" s="61" t="str">
        <f t="shared" si="7"/>
        <v>155</v>
      </c>
      <c r="B163" s="102" t="str">
        <f t="shared" si="8"/>
        <v>$125,491.24</v>
      </c>
      <c r="C163" s="102" t="str">
        <f t="shared" si="1"/>
        <v>$836.61</v>
      </c>
      <c r="D163" s="102" t="str">
        <f t="shared" si="9"/>
        <v>$450.47</v>
      </c>
      <c r="E163" s="103" t="str">
        <f t="shared" si="10"/>
        <v>$1,287.08</v>
      </c>
      <c r="F163" s="64"/>
      <c r="G163" s="65"/>
      <c r="H163" s="66"/>
      <c r="I163" s="104"/>
      <c r="J163" s="76"/>
      <c r="K163" s="68"/>
      <c r="L163" s="69" t="str">
        <f t="shared" si="2"/>
        <v/>
      </c>
      <c r="M163" s="5"/>
      <c r="N163" s="70" t="str">
        <f t="shared" si="3"/>
        <v>0</v>
      </c>
      <c r="O163" s="70" t="str">
        <f t="shared" si="4"/>
        <v>2</v>
      </c>
      <c r="P163" s="71" t="str">
        <f t="shared" si="11"/>
        <v>158</v>
      </c>
      <c r="Q163" s="72" t="str">
        <f t="shared" si="12"/>
        <v>0.67%</v>
      </c>
      <c r="R163" s="70"/>
      <c r="S163" s="105" t="str">
        <f t="shared" si="5"/>
        <v>$168,775.50</v>
      </c>
      <c r="T163" s="71" t="str">
        <f t="shared" si="6"/>
        <v>312</v>
      </c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</row>
    <row r="164" ht="12.75" customHeight="1">
      <c r="A164" s="61" t="str">
        <f t="shared" si="7"/>
        <v>156</v>
      </c>
      <c r="B164" s="102" t="str">
        <f t="shared" si="8"/>
        <v>$125,040.77</v>
      </c>
      <c r="C164" s="102" t="str">
        <f t="shared" si="1"/>
        <v>$833.61</v>
      </c>
      <c r="D164" s="102" t="str">
        <f t="shared" si="9"/>
        <v>$453.47</v>
      </c>
      <c r="E164" s="103" t="str">
        <f t="shared" si="10"/>
        <v>$1,287.08</v>
      </c>
      <c r="F164" s="64"/>
      <c r="G164" s="65"/>
      <c r="H164" s="66"/>
      <c r="I164" s="104"/>
      <c r="J164" s="76"/>
      <c r="K164" s="68"/>
      <c r="L164" s="69" t="str">
        <f t="shared" si="2"/>
        <v/>
      </c>
      <c r="M164" s="5"/>
      <c r="N164" s="70" t="str">
        <f t="shared" si="3"/>
        <v>0</v>
      </c>
      <c r="O164" s="70" t="str">
        <f t="shared" si="4"/>
        <v>2</v>
      </c>
      <c r="P164" s="71" t="str">
        <f t="shared" si="11"/>
        <v>157</v>
      </c>
      <c r="Q164" s="72" t="str">
        <f t="shared" si="12"/>
        <v>0.67%</v>
      </c>
      <c r="R164" s="70"/>
      <c r="S164" s="105" t="str">
        <f t="shared" si="5"/>
        <v>$168,775.50</v>
      </c>
      <c r="T164" s="71" t="str">
        <f t="shared" si="6"/>
        <v>312</v>
      </c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</row>
    <row r="165" ht="12.75" customHeight="1">
      <c r="A165" s="61" t="str">
        <f t="shared" si="7"/>
        <v>157</v>
      </c>
      <c r="B165" s="102" t="str">
        <f t="shared" si="8"/>
        <v>$124,587.29</v>
      </c>
      <c r="C165" s="102" t="str">
        <f t="shared" si="1"/>
        <v>$830.58</v>
      </c>
      <c r="D165" s="102" t="str">
        <f t="shared" si="9"/>
        <v>$456.50</v>
      </c>
      <c r="E165" s="103" t="str">
        <f t="shared" si="10"/>
        <v>$1,287.08</v>
      </c>
      <c r="F165" s="64"/>
      <c r="G165" s="65"/>
      <c r="H165" s="66"/>
      <c r="I165" s="104"/>
      <c r="J165" s="76"/>
      <c r="K165" s="68"/>
      <c r="L165" s="69" t="str">
        <f t="shared" si="2"/>
        <v/>
      </c>
      <c r="M165" s="5"/>
      <c r="N165" s="70" t="str">
        <f t="shared" si="3"/>
        <v>0</v>
      </c>
      <c r="O165" s="70" t="str">
        <f t="shared" si="4"/>
        <v>2</v>
      </c>
      <c r="P165" s="71" t="str">
        <f t="shared" si="11"/>
        <v>156</v>
      </c>
      <c r="Q165" s="72" t="str">
        <f t="shared" si="12"/>
        <v>0.67%</v>
      </c>
      <c r="R165" s="70"/>
      <c r="S165" s="105" t="str">
        <f t="shared" si="5"/>
        <v>$168,775.50</v>
      </c>
      <c r="T165" s="71" t="str">
        <f t="shared" si="6"/>
        <v>312</v>
      </c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</row>
    <row r="166" ht="12.75" customHeight="1">
      <c r="A166" s="61" t="str">
        <f t="shared" si="7"/>
        <v>158</v>
      </c>
      <c r="B166" s="102" t="str">
        <f t="shared" si="8"/>
        <v>$124,130.80</v>
      </c>
      <c r="C166" s="102" t="str">
        <f t="shared" si="1"/>
        <v>$827.54</v>
      </c>
      <c r="D166" s="102" t="str">
        <f t="shared" si="9"/>
        <v>$459.54</v>
      </c>
      <c r="E166" s="103" t="str">
        <f t="shared" si="10"/>
        <v>$1,287.08</v>
      </c>
      <c r="F166" s="64"/>
      <c r="G166" s="65"/>
      <c r="H166" s="66"/>
      <c r="I166" s="104"/>
      <c r="J166" s="76"/>
      <c r="K166" s="68"/>
      <c r="L166" s="69" t="str">
        <f t="shared" si="2"/>
        <v/>
      </c>
      <c r="M166" s="5"/>
      <c r="N166" s="70" t="str">
        <f t="shared" si="3"/>
        <v>0</v>
      </c>
      <c r="O166" s="70" t="str">
        <f t="shared" si="4"/>
        <v>2</v>
      </c>
      <c r="P166" s="71" t="str">
        <f t="shared" si="11"/>
        <v>155</v>
      </c>
      <c r="Q166" s="72" t="str">
        <f t="shared" si="12"/>
        <v>0.67%</v>
      </c>
      <c r="R166" s="70"/>
      <c r="S166" s="105" t="str">
        <f t="shared" si="5"/>
        <v>$168,775.50</v>
      </c>
      <c r="T166" s="71" t="str">
        <f t="shared" si="6"/>
        <v>312</v>
      </c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</row>
    <row r="167" ht="12.75" customHeight="1">
      <c r="A167" s="61" t="str">
        <f t="shared" si="7"/>
        <v>159</v>
      </c>
      <c r="B167" s="102" t="str">
        <f t="shared" si="8"/>
        <v>$123,671.26</v>
      </c>
      <c r="C167" s="102" t="str">
        <f t="shared" si="1"/>
        <v>$824.48</v>
      </c>
      <c r="D167" s="102" t="str">
        <f t="shared" si="9"/>
        <v>$462.60</v>
      </c>
      <c r="E167" s="103" t="str">
        <f t="shared" si="10"/>
        <v>$1,287.08</v>
      </c>
      <c r="F167" s="64"/>
      <c r="G167" s="65"/>
      <c r="H167" s="66"/>
      <c r="I167" s="104"/>
      <c r="J167" s="76"/>
      <c r="K167" s="68"/>
      <c r="L167" s="69" t="str">
        <f t="shared" si="2"/>
        <v/>
      </c>
      <c r="M167" s="5"/>
      <c r="N167" s="70" t="str">
        <f t="shared" si="3"/>
        <v>0</v>
      </c>
      <c r="O167" s="70" t="str">
        <f t="shared" si="4"/>
        <v>2</v>
      </c>
      <c r="P167" s="71" t="str">
        <f t="shared" si="11"/>
        <v>154</v>
      </c>
      <c r="Q167" s="72" t="str">
        <f t="shared" si="12"/>
        <v>0.67%</v>
      </c>
      <c r="R167" s="70"/>
      <c r="S167" s="105" t="str">
        <f t="shared" si="5"/>
        <v>$168,775.50</v>
      </c>
      <c r="T167" s="71" t="str">
        <f t="shared" si="6"/>
        <v>312</v>
      </c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</row>
    <row r="168" ht="12.75" customHeight="1">
      <c r="A168" s="61" t="str">
        <f t="shared" si="7"/>
        <v>160</v>
      </c>
      <c r="B168" s="102" t="str">
        <f t="shared" si="8"/>
        <v>$123,208.65</v>
      </c>
      <c r="C168" s="102" t="str">
        <f t="shared" si="1"/>
        <v>$821.39</v>
      </c>
      <c r="D168" s="102" t="str">
        <f t="shared" si="9"/>
        <v>$465.69</v>
      </c>
      <c r="E168" s="103" t="str">
        <f t="shared" si="10"/>
        <v>$1,287.08</v>
      </c>
      <c r="F168" s="64"/>
      <c r="G168" s="65"/>
      <c r="H168" s="66"/>
      <c r="I168" s="104"/>
      <c r="J168" s="76"/>
      <c r="K168" s="68"/>
      <c r="L168" s="69" t="str">
        <f t="shared" si="2"/>
        <v/>
      </c>
      <c r="M168" s="5"/>
      <c r="N168" s="70" t="str">
        <f t="shared" si="3"/>
        <v>0</v>
      </c>
      <c r="O168" s="70" t="str">
        <f t="shared" si="4"/>
        <v>2</v>
      </c>
      <c r="P168" s="71" t="str">
        <f t="shared" si="11"/>
        <v>153</v>
      </c>
      <c r="Q168" s="72" t="str">
        <f t="shared" si="12"/>
        <v>0.67%</v>
      </c>
      <c r="R168" s="70"/>
      <c r="S168" s="105" t="str">
        <f t="shared" si="5"/>
        <v>$168,775.50</v>
      </c>
      <c r="T168" s="71" t="str">
        <f t="shared" si="6"/>
        <v>312</v>
      </c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</row>
    <row r="169" ht="12.75" customHeight="1">
      <c r="A169" s="61" t="str">
        <f t="shared" si="7"/>
        <v>161</v>
      </c>
      <c r="B169" s="102" t="str">
        <f t="shared" si="8"/>
        <v>$122,742.96</v>
      </c>
      <c r="C169" s="102" t="str">
        <f t="shared" si="1"/>
        <v>$818.29</v>
      </c>
      <c r="D169" s="102" t="str">
        <f t="shared" si="9"/>
        <v>$468.79</v>
      </c>
      <c r="E169" s="103" t="str">
        <f t="shared" si="10"/>
        <v>$1,287.08</v>
      </c>
      <c r="F169" s="64"/>
      <c r="G169" s="65"/>
      <c r="H169" s="66"/>
      <c r="I169" s="104"/>
      <c r="J169" s="76"/>
      <c r="K169" s="68"/>
      <c r="L169" s="69" t="str">
        <f t="shared" si="2"/>
        <v/>
      </c>
      <c r="M169" s="5"/>
      <c r="N169" s="70" t="str">
        <f t="shared" si="3"/>
        <v>0</v>
      </c>
      <c r="O169" s="70" t="str">
        <f t="shared" si="4"/>
        <v>2</v>
      </c>
      <c r="P169" s="71" t="str">
        <f t="shared" si="11"/>
        <v>152</v>
      </c>
      <c r="Q169" s="72" t="str">
        <f t="shared" si="12"/>
        <v>0.67%</v>
      </c>
      <c r="R169" s="70"/>
      <c r="S169" s="105" t="str">
        <f t="shared" si="5"/>
        <v>$168,775.50</v>
      </c>
      <c r="T169" s="71" t="str">
        <f t="shared" si="6"/>
        <v>312</v>
      </c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</row>
    <row r="170" ht="12.75" customHeight="1">
      <c r="A170" s="61" t="str">
        <f t="shared" si="7"/>
        <v>162</v>
      </c>
      <c r="B170" s="102" t="str">
        <f t="shared" si="8"/>
        <v>$122,274.17</v>
      </c>
      <c r="C170" s="102" t="str">
        <f t="shared" si="1"/>
        <v>$815.16</v>
      </c>
      <c r="D170" s="102" t="str">
        <f t="shared" si="9"/>
        <v>$471.92</v>
      </c>
      <c r="E170" s="103" t="str">
        <f t="shared" si="10"/>
        <v>$1,287.08</v>
      </c>
      <c r="F170" s="64"/>
      <c r="G170" s="65"/>
      <c r="H170" s="66"/>
      <c r="I170" s="104"/>
      <c r="J170" s="76"/>
      <c r="K170" s="68"/>
      <c r="L170" s="69" t="str">
        <f t="shared" si="2"/>
        <v/>
      </c>
      <c r="M170" s="5"/>
      <c r="N170" s="70" t="str">
        <f t="shared" si="3"/>
        <v>0</v>
      </c>
      <c r="O170" s="70" t="str">
        <f t="shared" si="4"/>
        <v>2</v>
      </c>
      <c r="P170" s="71" t="str">
        <f t="shared" si="11"/>
        <v>151</v>
      </c>
      <c r="Q170" s="72" t="str">
        <f t="shared" si="12"/>
        <v>0.67%</v>
      </c>
      <c r="R170" s="70"/>
      <c r="S170" s="105" t="str">
        <f t="shared" si="5"/>
        <v>$168,775.50</v>
      </c>
      <c r="T170" s="71" t="str">
        <f t="shared" si="6"/>
        <v>312</v>
      </c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</row>
    <row r="171" ht="12.75" customHeight="1">
      <c r="A171" s="61" t="str">
        <f t="shared" si="7"/>
        <v>163</v>
      </c>
      <c r="B171" s="102" t="str">
        <f t="shared" si="8"/>
        <v>$121,802.25</v>
      </c>
      <c r="C171" s="102" t="str">
        <f t="shared" si="1"/>
        <v>$812.02</v>
      </c>
      <c r="D171" s="102" t="str">
        <f t="shared" si="9"/>
        <v>$475.06</v>
      </c>
      <c r="E171" s="103" t="str">
        <f t="shared" si="10"/>
        <v>$1,287.08</v>
      </c>
      <c r="F171" s="64"/>
      <c r="G171" s="65"/>
      <c r="H171" s="66"/>
      <c r="I171" s="104"/>
      <c r="J171" s="76"/>
      <c r="K171" s="68"/>
      <c r="L171" s="69" t="str">
        <f t="shared" si="2"/>
        <v/>
      </c>
      <c r="M171" s="5"/>
      <c r="N171" s="70" t="str">
        <f t="shared" si="3"/>
        <v>0</v>
      </c>
      <c r="O171" s="70" t="str">
        <f t="shared" si="4"/>
        <v>2</v>
      </c>
      <c r="P171" s="71" t="str">
        <f t="shared" si="11"/>
        <v>150</v>
      </c>
      <c r="Q171" s="72" t="str">
        <f t="shared" si="12"/>
        <v>0.67%</v>
      </c>
      <c r="R171" s="70"/>
      <c r="S171" s="105" t="str">
        <f t="shared" si="5"/>
        <v>$168,775.50</v>
      </c>
      <c r="T171" s="71" t="str">
        <f t="shared" si="6"/>
        <v>312</v>
      </c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</row>
    <row r="172" ht="12.75" customHeight="1">
      <c r="A172" s="61" t="str">
        <f t="shared" si="7"/>
        <v>164</v>
      </c>
      <c r="B172" s="102" t="str">
        <f t="shared" si="8"/>
        <v>$121,327.19</v>
      </c>
      <c r="C172" s="102" t="str">
        <f t="shared" si="1"/>
        <v>$808.85</v>
      </c>
      <c r="D172" s="102" t="str">
        <f t="shared" si="9"/>
        <v>$478.23</v>
      </c>
      <c r="E172" s="103" t="str">
        <f t="shared" si="10"/>
        <v>$1,287.08</v>
      </c>
      <c r="F172" s="64"/>
      <c r="G172" s="65"/>
      <c r="H172" s="66"/>
      <c r="I172" s="104"/>
      <c r="J172" s="76"/>
      <c r="K172" s="68"/>
      <c r="L172" s="69" t="str">
        <f t="shared" si="2"/>
        <v/>
      </c>
      <c r="M172" s="5"/>
      <c r="N172" s="70" t="str">
        <f t="shared" si="3"/>
        <v>0</v>
      </c>
      <c r="O172" s="70" t="str">
        <f t="shared" si="4"/>
        <v>2</v>
      </c>
      <c r="P172" s="71" t="str">
        <f t="shared" si="11"/>
        <v>149</v>
      </c>
      <c r="Q172" s="72" t="str">
        <f t="shared" si="12"/>
        <v>0.67%</v>
      </c>
      <c r="R172" s="70"/>
      <c r="S172" s="105" t="str">
        <f t="shared" si="5"/>
        <v>$168,775.50</v>
      </c>
      <c r="T172" s="71" t="str">
        <f t="shared" si="6"/>
        <v>312</v>
      </c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</row>
    <row r="173" ht="12.75" customHeight="1">
      <c r="A173" s="61" t="str">
        <f t="shared" si="7"/>
        <v>165</v>
      </c>
      <c r="B173" s="102" t="str">
        <f t="shared" si="8"/>
        <v>$120,848.96</v>
      </c>
      <c r="C173" s="102" t="str">
        <f t="shared" si="1"/>
        <v>$805.66</v>
      </c>
      <c r="D173" s="102" t="str">
        <f t="shared" si="9"/>
        <v>$481.42</v>
      </c>
      <c r="E173" s="103" t="str">
        <f t="shared" si="10"/>
        <v>$1,287.08</v>
      </c>
      <c r="F173" s="64"/>
      <c r="G173" s="65"/>
      <c r="H173" s="66"/>
      <c r="I173" s="104"/>
      <c r="J173" s="76"/>
      <c r="K173" s="68"/>
      <c r="L173" s="69" t="str">
        <f t="shared" si="2"/>
        <v/>
      </c>
      <c r="M173" s="5"/>
      <c r="N173" s="70" t="str">
        <f t="shared" si="3"/>
        <v>0</v>
      </c>
      <c r="O173" s="70" t="str">
        <f t="shared" si="4"/>
        <v>2</v>
      </c>
      <c r="P173" s="71" t="str">
        <f t="shared" si="11"/>
        <v>148</v>
      </c>
      <c r="Q173" s="72" t="str">
        <f t="shared" si="12"/>
        <v>0.67%</v>
      </c>
      <c r="R173" s="70"/>
      <c r="S173" s="105" t="str">
        <f t="shared" si="5"/>
        <v>$168,775.50</v>
      </c>
      <c r="T173" s="71" t="str">
        <f t="shared" si="6"/>
        <v>312</v>
      </c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</row>
    <row r="174" ht="12.75" customHeight="1">
      <c r="A174" s="61" t="str">
        <f t="shared" si="7"/>
        <v>166</v>
      </c>
      <c r="B174" s="102" t="str">
        <f t="shared" si="8"/>
        <v>$120,367.54</v>
      </c>
      <c r="C174" s="102" t="str">
        <f t="shared" si="1"/>
        <v>$802.45</v>
      </c>
      <c r="D174" s="102" t="str">
        <f t="shared" si="9"/>
        <v>$484.63</v>
      </c>
      <c r="E174" s="103" t="str">
        <f t="shared" si="10"/>
        <v>$1,287.08</v>
      </c>
      <c r="F174" s="64"/>
      <c r="G174" s="65"/>
      <c r="H174" s="66"/>
      <c r="I174" s="104"/>
      <c r="J174" s="76"/>
      <c r="K174" s="68"/>
      <c r="L174" s="69" t="str">
        <f t="shared" si="2"/>
        <v/>
      </c>
      <c r="M174" s="5"/>
      <c r="N174" s="70" t="str">
        <f t="shared" si="3"/>
        <v>0</v>
      </c>
      <c r="O174" s="70" t="str">
        <f t="shared" si="4"/>
        <v>2</v>
      </c>
      <c r="P174" s="71" t="str">
        <f t="shared" si="11"/>
        <v>147</v>
      </c>
      <c r="Q174" s="72" t="str">
        <f t="shared" si="12"/>
        <v>0.67%</v>
      </c>
      <c r="R174" s="70"/>
      <c r="S174" s="105" t="str">
        <f t="shared" si="5"/>
        <v>$168,775.50</v>
      </c>
      <c r="T174" s="71" t="str">
        <f t="shared" si="6"/>
        <v>312</v>
      </c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</row>
    <row r="175" ht="12.75" customHeight="1">
      <c r="A175" s="61" t="str">
        <f t="shared" si="7"/>
        <v>167</v>
      </c>
      <c r="B175" s="102" t="str">
        <f t="shared" si="8"/>
        <v>$119,882.91</v>
      </c>
      <c r="C175" s="102" t="str">
        <f t="shared" si="1"/>
        <v>$799.22</v>
      </c>
      <c r="D175" s="102" t="str">
        <f t="shared" si="9"/>
        <v>$487.86</v>
      </c>
      <c r="E175" s="103" t="str">
        <f t="shared" si="10"/>
        <v>$1,287.08</v>
      </c>
      <c r="F175" s="64"/>
      <c r="G175" s="65"/>
      <c r="H175" s="66"/>
      <c r="I175" s="104"/>
      <c r="J175" s="76"/>
      <c r="K175" s="68"/>
      <c r="L175" s="69" t="str">
        <f t="shared" si="2"/>
        <v/>
      </c>
      <c r="M175" s="5"/>
      <c r="N175" s="70" t="str">
        <f t="shared" si="3"/>
        <v>0</v>
      </c>
      <c r="O175" s="70" t="str">
        <f t="shared" si="4"/>
        <v>2</v>
      </c>
      <c r="P175" s="71" t="str">
        <f t="shared" si="11"/>
        <v>146</v>
      </c>
      <c r="Q175" s="72" t="str">
        <f t="shared" si="12"/>
        <v>0.67%</v>
      </c>
      <c r="R175" s="70"/>
      <c r="S175" s="105" t="str">
        <f t="shared" si="5"/>
        <v>$168,775.50</v>
      </c>
      <c r="T175" s="71" t="str">
        <f t="shared" si="6"/>
        <v>312</v>
      </c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</row>
    <row r="176" ht="12.75" customHeight="1">
      <c r="A176" s="61" t="str">
        <f t="shared" si="7"/>
        <v>168</v>
      </c>
      <c r="B176" s="102" t="str">
        <f t="shared" si="8"/>
        <v>$119,395.05</v>
      </c>
      <c r="C176" s="102" t="str">
        <f t="shared" si="1"/>
        <v>$795.97</v>
      </c>
      <c r="D176" s="102" t="str">
        <f t="shared" si="9"/>
        <v>$491.11</v>
      </c>
      <c r="E176" s="103" t="str">
        <f t="shared" si="10"/>
        <v>$1,287.08</v>
      </c>
      <c r="F176" s="64"/>
      <c r="G176" s="65"/>
      <c r="H176" s="66"/>
      <c r="I176" s="104"/>
      <c r="J176" s="76"/>
      <c r="K176" s="68"/>
      <c r="L176" s="69" t="str">
        <f t="shared" si="2"/>
        <v/>
      </c>
      <c r="M176" s="5"/>
      <c r="N176" s="70" t="str">
        <f t="shared" si="3"/>
        <v>0</v>
      </c>
      <c r="O176" s="70" t="str">
        <f t="shared" si="4"/>
        <v>2</v>
      </c>
      <c r="P176" s="71" t="str">
        <f t="shared" si="11"/>
        <v>145</v>
      </c>
      <c r="Q176" s="72" t="str">
        <f t="shared" si="12"/>
        <v>0.67%</v>
      </c>
      <c r="R176" s="70"/>
      <c r="S176" s="105" t="str">
        <f t="shared" si="5"/>
        <v>$168,775.50</v>
      </c>
      <c r="T176" s="71" t="str">
        <f t="shared" si="6"/>
        <v>312</v>
      </c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</row>
    <row r="177" ht="12.75" customHeight="1">
      <c r="A177" s="61" t="str">
        <f t="shared" si="7"/>
        <v>169</v>
      </c>
      <c r="B177" s="102" t="str">
        <f t="shared" si="8"/>
        <v>$118,903.94</v>
      </c>
      <c r="C177" s="102" t="str">
        <f t="shared" si="1"/>
        <v>$792.69</v>
      </c>
      <c r="D177" s="102" t="str">
        <f t="shared" si="9"/>
        <v>$494.39</v>
      </c>
      <c r="E177" s="103" t="str">
        <f t="shared" si="10"/>
        <v>$1,287.08</v>
      </c>
      <c r="F177" s="64"/>
      <c r="G177" s="65"/>
      <c r="H177" s="66"/>
      <c r="I177" s="104"/>
      <c r="J177" s="76"/>
      <c r="K177" s="68"/>
      <c r="L177" s="69" t="str">
        <f t="shared" si="2"/>
        <v/>
      </c>
      <c r="M177" s="5"/>
      <c r="N177" s="70" t="str">
        <f t="shared" si="3"/>
        <v>0</v>
      </c>
      <c r="O177" s="70" t="str">
        <f t="shared" si="4"/>
        <v>2</v>
      </c>
      <c r="P177" s="71" t="str">
        <f t="shared" si="11"/>
        <v>144</v>
      </c>
      <c r="Q177" s="72" t="str">
        <f t="shared" si="12"/>
        <v>0.67%</v>
      </c>
      <c r="R177" s="70"/>
      <c r="S177" s="105" t="str">
        <f t="shared" si="5"/>
        <v>$168,775.50</v>
      </c>
      <c r="T177" s="71" t="str">
        <f t="shared" si="6"/>
        <v>312</v>
      </c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</row>
    <row r="178" ht="12.75" customHeight="1">
      <c r="A178" s="61" t="str">
        <f t="shared" si="7"/>
        <v>170</v>
      </c>
      <c r="B178" s="102" t="str">
        <f t="shared" si="8"/>
        <v>$118,409.56</v>
      </c>
      <c r="C178" s="102" t="str">
        <f t="shared" si="1"/>
        <v>$789.40</v>
      </c>
      <c r="D178" s="102" t="str">
        <f t="shared" si="9"/>
        <v>$497.68</v>
      </c>
      <c r="E178" s="103" t="str">
        <f t="shared" si="10"/>
        <v>$1,287.08</v>
      </c>
      <c r="F178" s="64"/>
      <c r="G178" s="65"/>
      <c r="H178" s="66"/>
      <c r="I178" s="104"/>
      <c r="J178" s="76"/>
      <c r="K178" s="68"/>
      <c r="L178" s="69" t="str">
        <f t="shared" si="2"/>
        <v/>
      </c>
      <c r="M178" s="5"/>
      <c r="N178" s="70" t="str">
        <f t="shared" si="3"/>
        <v>0</v>
      </c>
      <c r="O178" s="70" t="str">
        <f t="shared" si="4"/>
        <v>2</v>
      </c>
      <c r="P178" s="71" t="str">
        <f t="shared" si="11"/>
        <v>143</v>
      </c>
      <c r="Q178" s="72" t="str">
        <f t="shared" si="12"/>
        <v>0.67%</v>
      </c>
      <c r="R178" s="70"/>
      <c r="S178" s="105" t="str">
        <f t="shared" si="5"/>
        <v>$168,775.50</v>
      </c>
      <c r="T178" s="71" t="str">
        <f t="shared" si="6"/>
        <v>312</v>
      </c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</row>
    <row r="179" ht="12.75" customHeight="1">
      <c r="A179" s="61" t="str">
        <f t="shared" si="7"/>
        <v>171</v>
      </c>
      <c r="B179" s="102" t="str">
        <f t="shared" si="8"/>
        <v>$117,911.87</v>
      </c>
      <c r="C179" s="102" t="str">
        <f t="shared" si="1"/>
        <v>$786.08</v>
      </c>
      <c r="D179" s="102" t="str">
        <f t="shared" si="9"/>
        <v>$501.00</v>
      </c>
      <c r="E179" s="103" t="str">
        <f t="shared" si="10"/>
        <v>$1,287.08</v>
      </c>
      <c r="F179" s="64"/>
      <c r="G179" s="65"/>
      <c r="H179" s="66"/>
      <c r="I179" s="104"/>
      <c r="J179" s="76"/>
      <c r="K179" s="68"/>
      <c r="L179" s="69" t="str">
        <f t="shared" si="2"/>
        <v/>
      </c>
      <c r="M179" s="5"/>
      <c r="N179" s="70" t="str">
        <f t="shared" si="3"/>
        <v>0</v>
      </c>
      <c r="O179" s="70" t="str">
        <f t="shared" si="4"/>
        <v>2</v>
      </c>
      <c r="P179" s="71" t="str">
        <f t="shared" si="11"/>
        <v>142</v>
      </c>
      <c r="Q179" s="72" t="str">
        <f t="shared" si="12"/>
        <v>0.67%</v>
      </c>
      <c r="R179" s="70"/>
      <c r="S179" s="105" t="str">
        <f t="shared" si="5"/>
        <v>$168,775.50</v>
      </c>
      <c r="T179" s="71" t="str">
        <f t="shared" si="6"/>
        <v>312</v>
      </c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</row>
    <row r="180" ht="12.75" customHeight="1">
      <c r="A180" s="61" t="str">
        <f t="shared" si="7"/>
        <v>172</v>
      </c>
      <c r="B180" s="102" t="str">
        <f t="shared" si="8"/>
        <v>$117,410.87</v>
      </c>
      <c r="C180" s="102" t="str">
        <f t="shared" si="1"/>
        <v>$782.74</v>
      </c>
      <c r="D180" s="102" t="str">
        <f t="shared" si="9"/>
        <v>$504.34</v>
      </c>
      <c r="E180" s="103" t="str">
        <f t="shared" si="10"/>
        <v>$1,287.08</v>
      </c>
      <c r="F180" s="64"/>
      <c r="G180" s="65"/>
      <c r="H180" s="66"/>
      <c r="I180" s="104"/>
      <c r="J180" s="76"/>
      <c r="K180" s="68"/>
      <c r="L180" s="69" t="str">
        <f t="shared" si="2"/>
        <v/>
      </c>
      <c r="M180" s="5"/>
      <c r="N180" s="70" t="str">
        <f t="shared" si="3"/>
        <v>0</v>
      </c>
      <c r="O180" s="70" t="str">
        <f t="shared" si="4"/>
        <v>2</v>
      </c>
      <c r="P180" s="71" t="str">
        <f t="shared" si="11"/>
        <v>141</v>
      </c>
      <c r="Q180" s="72" t="str">
        <f t="shared" si="12"/>
        <v>0.67%</v>
      </c>
      <c r="R180" s="70"/>
      <c r="S180" s="105" t="str">
        <f t="shared" si="5"/>
        <v>$168,775.50</v>
      </c>
      <c r="T180" s="71" t="str">
        <f t="shared" si="6"/>
        <v>312</v>
      </c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</row>
    <row r="181" ht="12.75" customHeight="1">
      <c r="A181" s="61" t="str">
        <f t="shared" si="7"/>
        <v>173</v>
      </c>
      <c r="B181" s="102" t="str">
        <f t="shared" si="8"/>
        <v>$116,906.53</v>
      </c>
      <c r="C181" s="102" t="str">
        <f t="shared" si="1"/>
        <v>$779.38</v>
      </c>
      <c r="D181" s="102" t="str">
        <f t="shared" si="9"/>
        <v>$507.70</v>
      </c>
      <c r="E181" s="103" t="str">
        <f t="shared" si="10"/>
        <v>$1,287.08</v>
      </c>
      <c r="F181" s="64"/>
      <c r="G181" s="65"/>
      <c r="H181" s="66"/>
      <c r="I181" s="104"/>
      <c r="J181" s="76"/>
      <c r="K181" s="68"/>
      <c r="L181" s="69" t="str">
        <f t="shared" si="2"/>
        <v/>
      </c>
      <c r="M181" s="5"/>
      <c r="N181" s="70" t="str">
        <f t="shared" si="3"/>
        <v>0</v>
      </c>
      <c r="O181" s="70" t="str">
        <f t="shared" si="4"/>
        <v>2</v>
      </c>
      <c r="P181" s="71" t="str">
        <f t="shared" si="11"/>
        <v>140</v>
      </c>
      <c r="Q181" s="72" t="str">
        <f t="shared" si="12"/>
        <v>0.67%</v>
      </c>
      <c r="R181" s="70"/>
      <c r="S181" s="105" t="str">
        <f t="shared" si="5"/>
        <v>$168,775.50</v>
      </c>
      <c r="T181" s="71" t="str">
        <f t="shared" si="6"/>
        <v>312</v>
      </c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</row>
    <row r="182" ht="12.75" customHeight="1">
      <c r="A182" s="61" t="str">
        <f t="shared" si="7"/>
        <v>174</v>
      </c>
      <c r="B182" s="102" t="str">
        <f t="shared" si="8"/>
        <v>$116,398.83</v>
      </c>
      <c r="C182" s="102" t="str">
        <f t="shared" si="1"/>
        <v>$775.99</v>
      </c>
      <c r="D182" s="102" t="str">
        <f t="shared" si="9"/>
        <v>$511.09</v>
      </c>
      <c r="E182" s="103" t="str">
        <f t="shared" si="10"/>
        <v>$1,287.08</v>
      </c>
      <c r="F182" s="64"/>
      <c r="G182" s="65"/>
      <c r="H182" s="66"/>
      <c r="I182" s="104"/>
      <c r="J182" s="76"/>
      <c r="K182" s="68"/>
      <c r="L182" s="69" t="str">
        <f t="shared" si="2"/>
        <v/>
      </c>
      <c r="M182" s="5"/>
      <c r="N182" s="70" t="str">
        <f t="shared" si="3"/>
        <v>0</v>
      </c>
      <c r="O182" s="70" t="str">
        <f t="shared" si="4"/>
        <v>2</v>
      </c>
      <c r="P182" s="71" t="str">
        <f t="shared" si="11"/>
        <v>139</v>
      </c>
      <c r="Q182" s="72" t="str">
        <f t="shared" si="12"/>
        <v>0.67%</v>
      </c>
      <c r="R182" s="70"/>
      <c r="S182" s="105" t="str">
        <f t="shared" si="5"/>
        <v>$168,775.50</v>
      </c>
      <c r="T182" s="71" t="str">
        <f t="shared" si="6"/>
        <v>312</v>
      </c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</row>
    <row r="183" ht="12.75" customHeight="1">
      <c r="A183" s="61" t="str">
        <f t="shared" si="7"/>
        <v>175</v>
      </c>
      <c r="B183" s="102" t="str">
        <f t="shared" si="8"/>
        <v>$115,887.75</v>
      </c>
      <c r="C183" s="102" t="str">
        <f t="shared" si="1"/>
        <v>$772.58</v>
      </c>
      <c r="D183" s="102" t="str">
        <f t="shared" si="9"/>
        <v>$514.49</v>
      </c>
      <c r="E183" s="103" t="str">
        <f t="shared" si="10"/>
        <v>$1,287.08</v>
      </c>
      <c r="F183" s="64"/>
      <c r="G183" s="65"/>
      <c r="H183" s="66"/>
      <c r="I183" s="104"/>
      <c r="J183" s="76"/>
      <c r="K183" s="68"/>
      <c r="L183" s="69" t="str">
        <f t="shared" si="2"/>
        <v/>
      </c>
      <c r="M183" s="5"/>
      <c r="N183" s="70" t="str">
        <f t="shared" si="3"/>
        <v>0</v>
      </c>
      <c r="O183" s="70" t="str">
        <f t="shared" si="4"/>
        <v>2</v>
      </c>
      <c r="P183" s="71" t="str">
        <f t="shared" si="11"/>
        <v>138</v>
      </c>
      <c r="Q183" s="72" t="str">
        <f t="shared" si="12"/>
        <v>0.67%</v>
      </c>
      <c r="R183" s="70"/>
      <c r="S183" s="105" t="str">
        <f t="shared" si="5"/>
        <v>$168,775.50</v>
      </c>
      <c r="T183" s="71" t="str">
        <f t="shared" si="6"/>
        <v>312</v>
      </c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</row>
    <row r="184" ht="12.75" customHeight="1">
      <c r="A184" s="61" t="str">
        <f t="shared" si="7"/>
        <v>176</v>
      </c>
      <c r="B184" s="102" t="str">
        <f t="shared" si="8"/>
        <v>$115,373.25</v>
      </c>
      <c r="C184" s="102" t="str">
        <f t="shared" si="1"/>
        <v>$769.16</v>
      </c>
      <c r="D184" s="102" t="str">
        <f t="shared" si="9"/>
        <v>$517.92</v>
      </c>
      <c r="E184" s="103" t="str">
        <f t="shared" si="10"/>
        <v>$1,287.08</v>
      </c>
      <c r="F184" s="64"/>
      <c r="G184" s="65"/>
      <c r="H184" s="66"/>
      <c r="I184" s="104"/>
      <c r="J184" s="76"/>
      <c r="K184" s="68"/>
      <c r="L184" s="69" t="str">
        <f t="shared" si="2"/>
        <v/>
      </c>
      <c r="M184" s="5"/>
      <c r="N184" s="70" t="str">
        <f t="shared" si="3"/>
        <v>0</v>
      </c>
      <c r="O184" s="70" t="str">
        <f t="shared" si="4"/>
        <v>2</v>
      </c>
      <c r="P184" s="71" t="str">
        <f t="shared" si="11"/>
        <v>137</v>
      </c>
      <c r="Q184" s="72" t="str">
        <f t="shared" si="12"/>
        <v>0.67%</v>
      </c>
      <c r="R184" s="70"/>
      <c r="S184" s="105" t="str">
        <f t="shared" si="5"/>
        <v>$168,775.50</v>
      </c>
      <c r="T184" s="71" t="str">
        <f t="shared" si="6"/>
        <v>312</v>
      </c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</row>
    <row r="185" ht="12.75" customHeight="1">
      <c r="A185" s="61" t="str">
        <f t="shared" si="7"/>
        <v>177</v>
      </c>
      <c r="B185" s="102" t="str">
        <f t="shared" si="8"/>
        <v>$114,855.33</v>
      </c>
      <c r="C185" s="102" t="str">
        <f t="shared" si="1"/>
        <v>$765.70</v>
      </c>
      <c r="D185" s="102" t="str">
        <f t="shared" si="9"/>
        <v>$521.38</v>
      </c>
      <c r="E185" s="103" t="str">
        <f t="shared" si="10"/>
        <v>$1,287.08</v>
      </c>
      <c r="F185" s="64"/>
      <c r="G185" s="65"/>
      <c r="H185" s="66"/>
      <c r="I185" s="104"/>
      <c r="J185" s="76"/>
      <c r="K185" s="68"/>
      <c r="L185" s="69" t="str">
        <f t="shared" si="2"/>
        <v/>
      </c>
      <c r="M185" s="5"/>
      <c r="N185" s="70" t="str">
        <f t="shared" si="3"/>
        <v>0</v>
      </c>
      <c r="O185" s="70" t="str">
        <f t="shared" si="4"/>
        <v>2</v>
      </c>
      <c r="P185" s="71" t="str">
        <f t="shared" si="11"/>
        <v>136</v>
      </c>
      <c r="Q185" s="72" t="str">
        <f t="shared" si="12"/>
        <v>0.67%</v>
      </c>
      <c r="R185" s="70"/>
      <c r="S185" s="105" t="str">
        <f t="shared" si="5"/>
        <v>$168,775.50</v>
      </c>
      <c r="T185" s="71" t="str">
        <f t="shared" si="6"/>
        <v>312</v>
      </c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</row>
    <row r="186" ht="12.75" customHeight="1">
      <c r="A186" s="61" t="str">
        <f t="shared" si="7"/>
        <v>178</v>
      </c>
      <c r="B186" s="102" t="str">
        <f t="shared" si="8"/>
        <v>$114,333.95</v>
      </c>
      <c r="C186" s="102" t="str">
        <f t="shared" si="1"/>
        <v>$762.23</v>
      </c>
      <c r="D186" s="102" t="str">
        <f t="shared" si="9"/>
        <v>$524.85</v>
      </c>
      <c r="E186" s="103" t="str">
        <f t="shared" si="10"/>
        <v>$1,287.08</v>
      </c>
      <c r="F186" s="64"/>
      <c r="G186" s="65"/>
      <c r="H186" s="66"/>
      <c r="I186" s="104"/>
      <c r="J186" s="76"/>
      <c r="K186" s="68"/>
      <c r="L186" s="69" t="str">
        <f t="shared" si="2"/>
        <v/>
      </c>
      <c r="M186" s="5"/>
      <c r="N186" s="70" t="str">
        <f t="shared" si="3"/>
        <v>0</v>
      </c>
      <c r="O186" s="70" t="str">
        <f t="shared" si="4"/>
        <v>2</v>
      </c>
      <c r="P186" s="71" t="str">
        <f t="shared" si="11"/>
        <v>135</v>
      </c>
      <c r="Q186" s="72" t="str">
        <f t="shared" si="12"/>
        <v>0.67%</v>
      </c>
      <c r="R186" s="70"/>
      <c r="S186" s="105" t="str">
        <f t="shared" si="5"/>
        <v>$168,775.50</v>
      </c>
      <c r="T186" s="71" t="str">
        <f t="shared" si="6"/>
        <v>312</v>
      </c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</row>
    <row r="187" ht="12.75" customHeight="1">
      <c r="A187" s="61" t="str">
        <f t="shared" si="7"/>
        <v>179</v>
      </c>
      <c r="B187" s="102" t="str">
        <f t="shared" si="8"/>
        <v>$113,809.10</v>
      </c>
      <c r="C187" s="102" t="str">
        <f t="shared" si="1"/>
        <v>$758.73</v>
      </c>
      <c r="D187" s="102" t="str">
        <f t="shared" si="9"/>
        <v>$528.35</v>
      </c>
      <c r="E187" s="103" t="str">
        <f t="shared" si="10"/>
        <v>$1,287.08</v>
      </c>
      <c r="F187" s="64"/>
      <c r="G187" s="65"/>
      <c r="H187" s="66"/>
      <c r="I187" s="104"/>
      <c r="J187" s="76"/>
      <c r="K187" s="68"/>
      <c r="L187" s="69" t="str">
        <f t="shared" si="2"/>
        <v/>
      </c>
      <c r="M187" s="5"/>
      <c r="N187" s="70" t="str">
        <f t="shared" si="3"/>
        <v>0</v>
      </c>
      <c r="O187" s="70" t="str">
        <f t="shared" si="4"/>
        <v>2</v>
      </c>
      <c r="P187" s="71" t="str">
        <f t="shared" si="11"/>
        <v>134</v>
      </c>
      <c r="Q187" s="72" t="str">
        <f t="shared" si="12"/>
        <v>0.67%</v>
      </c>
      <c r="R187" s="70"/>
      <c r="S187" s="105" t="str">
        <f t="shared" si="5"/>
        <v>$168,775.50</v>
      </c>
      <c r="T187" s="71" t="str">
        <f t="shared" si="6"/>
        <v>312</v>
      </c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</row>
    <row r="188" ht="12.75" customHeight="1">
      <c r="A188" s="61" t="str">
        <f t="shared" si="7"/>
        <v>180</v>
      </c>
      <c r="B188" s="102" t="str">
        <f t="shared" si="8"/>
        <v>$113,280.75</v>
      </c>
      <c r="C188" s="102" t="str">
        <f t="shared" si="1"/>
        <v>$755.20</v>
      </c>
      <c r="D188" s="102" t="str">
        <f t="shared" si="9"/>
        <v>$531.87</v>
      </c>
      <c r="E188" s="103" t="str">
        <f t="shared" si="10"/>
        <v>$1,287.08</v>
      </c>
      <c r="F188" s="64"/>
      <c r="G188" s="65"/>
      <c r="H188" s="66"/>
      <c r="I188" s="104"/>
      <c r="J188" s="76"/>
      <c r="K188" s="68"/>
      <c r="L188" s="69" t="str">
        <f t="shared" si="2"/>
        <v/>
      </c>
      <c r="M188" s="5"/>
      <c r="N188" s="70" t="str">
        <f t="shared" si="3"/>
        <v>0</v>
      </c>
      <c r="O188" s="70" t="str">
        <f t="shared" si="4"/>
        <v>2</v>
      </c>
      <c r="P188" s="71" t="str">
        <f t="shared" si="11"/>
        <v>133</v>
      </c>
      <c r="Q188" s="72" t="str">
        <f t="shared" si="12"/>
        <v>0.67%</v>
      </c>
      <c r="R188" s="70"/>
      <c r="S188" s="105" t="str">
        <f t="shared" si="5"/>
        <v>$168,775.50</v>
      </c>
      <c r="T188" s="71" t="str">
        <f t="shared" si="6"/>
        <v>312</v>
      </c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</row>
    <row r="189" ht="12.75" customHeight="1">
      <c r="A189" s="61" t="str">
        <f t="shared" si="7"/>
        <v>181</v>
      </c>
      <c r="B189" s="102" t="str">
        <f t="shared" si="8"/>
        <v>$112,748.87</v>
      </c>
      <c r="C189" s="102" t="str">
        <f t="shared" si="1"/>
        <v>$751.66</v>
      </c>
      <c r="D189" s="102" t="str">
        <f t="shared" si="9"/>
        <v>$535.42</v>
      </c>
      <c r="E189" s="103" t="str">
        <f t="shared" si="10"/>
        <v>$1,287.08</v>
      </c>
      <c r="F189" s="64"/>
      <c r="G189" s="65"/>
      <c r="H189" s="66"/>
      <c r="I189" s="104"/>
      <c r="J189" s="76"/>
      <c r="K189" s="68"/>
      <c r="L189" s="69" t="str">
        <f t="shared" si="2"/>
        <v/>
      </c>
      <c r="M189" s="5"/>
      <c r="N189" s="70" t="str">
        <f t="shared" si="3"/>
        <v>0</v>
      </c>
      <c r="O189" s="70" t="str">
        <f t="shared" si="4"/>
        <v>2</v>
      </c>
      <c r="P189" s="71" t="str">
        <f t="shared" si="11"/>
        <v>132</v>
      </c>
      <c r="Q189" s="72" t="str">
        <f t="shared" si="12"/>
        <v>0.67%</v>
      </c>
      <c r="R189" s="70"/>
      <c r="S189" s="105" t="str">
        <f t="shared" si="5"/>
        <v>$168,775.50</v>
      </c>
      <c r="T189" s="71" t="str">
        <f t="shared" si="6"/>
        <v>312</v>
      </c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</row>
    <row r="190" ht="12.75" customHeight="1">
      <c r="A190" s="61" t="str">
        <f t="shared" si="7"/>
        <v>182</v>
      </c>
      <c r="B190" s="102" t="str">
        <f t="shared" si="8"/>
        <v>$112,213.45</v>
      </c>
      <c r="C190" s="102" t="str">
        <f t="shared" si="1"/>
        <v>$748.09</v>
      </c>
      <c r="D190" s="102" t="str">
        <f t="shared" si="9"/>
        <v>$538.99</v>
      </c>
      <c r="E190" s="103" t="str">
        <f t="shared" si="10"/>
        <v>$1,287.08</v>
      </c>
      <c r="F190" s="64"/>
      <c r="G190" s="65"/>
      <c r="H190" s="66"/>
      <c r="I190" s="104"/>
      <c r="J190" s="76"/>
      <c r="K190" s="68"/>
      <c r="L190" s="69" t="str">
        <f t="shared" si="2"/>
        <v/>
      </c>
      <c r="M190" s="5"/>
      <c r="N190" s="70" t="str">
        <f t="shared" si="3"/>
        <v>0</v>
      </c>
      <c r="O190" s="70" t="str">
        <f t="shared" si="4"/>
        <v>2</v>
      </c>
      <c r="P190" s="71" t="str">
        <f t="shared" si="11"/>
        <v>131</v>
      </c>
      <c r="Q190" s="72" t="str">
        <f t="shared" si="12"/>
        <v>0.67%</v>
      </c>
      <c r="R190" s="70"/>
      <c r="S190" s="105" t="str">
        <f t="shared" si="5"/>
        <v>$168,775.50</v>
      </c>
      <c r="T190" s="71" t="str">
        <f t="shared" si="6"/>
        <v>312</v>
      </c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</row>
    <row r="191" ht="12.75" customHeight="1">
      <c r="A191" s="61" t="str">
        <f t="shared" si="7"/>
        <v>183</v>
      </c>
      <c r="B191" s="102" t="str">
        <f t="shared" si="8"/>
        <v>$111,674.47</v>
      </c>
      <c r="C191" s="102" t="str">
        <f t="shared" si="1"/>
        <v>$744.50</v>
      </c>
      <c r="D191" s="102" t="str">
        <f t="shared" si="9"/>
        <v>$542.58</v>
      </c>
      <c r="E191" s="103" t="str">
        <f t="shared" si="10"/>
        <v>$1,287.08</v>
      </c>
      <c r="F191" s="64"/>
      <c r="G191" s="65"/>
      <c r="H191" s="66"/>
      <c r="I191" s="104"/>
      <c r="J191" s="76"/>
      <c r="K191" s="68"/>
      <c r="L191" s="69" t="str">
        <f t="shared" si="2"/>
        <v/>
      </c>
      <c r="M191" s="5"/>
      <c r="N191" s="70" t="str">
        <f t="shared" si="3"/>
        <v>0</v>
      </c>
      <c r="O191" s="70" t="str">
        <f t="shared" si="4"/>
        <v>2</v>
      </c>
      <c r="P191" s="71" t="str">
        <f t="shared" si="11"/>
        <v>130</v>
      </c>
      <c r="Q191" s="72" t="str">
        <f t="shared" si="12"/>
        <v>0.67%</v>
      </c>
      <c r="R191" s="70"/>
      <c r="S191" s="105" t="str">
        <f t="shared" si="5"/>
        <v>$168,775.50</v>
      </c>
      <c r="T191" s="71" t="str">
        <f t="shared" si="6"/>
        <v>312</v>
      </c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</row>
    <row r="192" ht="12.75" customHeight="1">
      <c r="A192" s="61" t="str">
        <f t="shared" si="7"/>
        <v>184</v>
      </c>
      <c r="B192" s="102" t="str">
        <f t="shared" si="8"/>
        <v>$111,131.88</v>
      </c>
      <c r="C192" s="102" t="str">
        <f t="shared" si="1"/>
        <v>$740.88</v>
      </c>
      <c r="D192" s="102" t="str">
        <f t="shared" si="9"/>
        <v>$546.20</v>
      </c>
      <c r="E192" s="103" t="str">
        <f t="shared" si="10"/>
        <v>$1,287.08</v>
      </c>
      <c r="F192" s="64"/>
      <c r="G192" s="65"/>
      <c r="H192" s="66"/>
      <c r="I192" s="104"/>
      <c r="J192" s="76"/>
      <c r="K192" s="68"/>
      <c r="L192" s="69" t="str">
        <f t="shared" si="2"/>
        <v/>
      </c>
      <c r="M192" s="5"/>
      <c r="N192" s="70" t="str">
        <f t="shared" si="3"/>
        <v>0</v>
      </c>
      <c r="O192" s="70" t="str">
        <f t="shared" si="4"/>
        <v>2</v>
      </c>
      <c r="P192" s="71" t="str">
        <f t="shared" si="11"/>
        <v>129</v>
      </c>
      <c r="Q192" s="72" t="str">
        <f t="shared" si="12"/>
        <v>0.67%</v>
      </c>
      <c r="R192" s="70"/>
      <c r="S192" s="105" t="str">
        <f t="shared" si="5"/>
        <v>$168,775.50</v>
      </c>
      <c r="T192" s="71" t="str">
        <f t="shared" si="6"/>
        <v>312</v>
      </c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</row>
    <row r="193" ht="12.75" customHeight="1">
      <c r="A193" s="61" t="str">
        <f t="shared" si="7"/>
        <v>185</v>
      </c>
      <c r="B193" s="102" t="str">
        <f t="shared" si="8"/>
        <v>$110,585.68</v>
      </c>
      <c r="C193" s="102" t="str">
        <f t="shared" si="1"/>
        <v>$737.24</v>
      </c>
      <c r="D193" s="102" t="str">
        <f t="shared" si="9"/>
        <v>$549.84</v>
      </c>
      <c r="E193" s="103" t="str">
        <f t="shared" si="10"/>
        <v>$1,287.08</v>
      </c>
      <c r="F193" s="64"/>
      <c r="G193" s="65"/>
      <c r="H193" s="66"/>
      <c r="I193" s="104"/>
      <c r="J193" s="76"/>
      <c r="K193" s="68"/>
      <c r="L193" s="69" t="str">
        <f t="shared" si="2"/>
        <v/>
      </c>
      <c r="M193" s="5"/>
      <c r="N193" s="70" t="str">
        <f t="shared" si="3"/>
        <v>0</v>
      </c>
      <c r="O193" s="70" t="str">
        <f t="shared" si="4"/>
        <v>2</v>
      </c>
      <c r="P193" s="71" t="str">
        <f t="shared" si="11"/>
        <v>128</v>
      </c>
      <c r="Q193" s="72" t="str">
        <f t="shared" si="12"/>
        <v>0.67%</v>
      </c>
      <c r="R193" s="70"/>
      <c r="S193" s="105" t="str">
        <f t="shared" si="5"/>
        <v>$168,775.50</v>
      </c>
      <c r="T193" s="71" t="str">
        <f t="shared" si="6"/>
        <v>312</v>
      </c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</row>
    <row r="194" ht="12.75" customHeight="1">
      <c r="A194" s="61" t="str">
        <f t="shared" si="7"/>
        <v>186</v>
      </c>
      <c r="B194" s="102" t="str">
        <f t="shared" si="8"/>
        <v>$110,035.84</v>
      </c>
      <c r="C194" s="102" t="str">
        <f t="shared" si="1"/>
        <v>$733.57</v>
      </c>
      <c r="D194" s="102" t="str">
        <f t="shared" si="9"/>
        <v>$553.51</v>
      </c>
      <c r="E194" s="103" t="str">
        <f t="shared" si="10"/>
        <v>$1,287.08</v>
      </c>
      <c r="F194" s="64"/>
      <c r="G194" s="65"/>
      <c r="H194" s="66"/>
      <c r="I194" s="104"/>
      <c r="J194" s="76"/>
      <c r="K194" s="68"/>
      <c r="L194" s="69" t="str">
        <f t="shared" si="2"/>
        <v/>
      </c>
      <c r="M194" s="5"/>
      <c r="N194" s="70" t="str">
        <f t="shared" si="3"/>
        <v>0</v>
      </c>
      <c r="O194" s="70" t="str">
        <f t="shared" si="4"/>
        <v>2</v>
      </c>
      <c r="P194" s="71" t="str">
        <f t="shared" si="11"/>
        <v>127</v>
      </c>
      <c r="Q194" s="72" t="str">
        <f t="shared" si="12"/>
        <v>0.67%</v>
      </c>
      <c r="R194" s="70"/>
      <c r="S194" s="105" t="str">
        <f t="shared" si="5"/>
        <v>$168,775.50</v>
      </c>
      <c r="T194" s="71" t="str">
        <f t="shared" si="6"/>
        <v>312</v>
      </c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</row>
    <row r="195" ht="12.75" customHeight="1">
      <c r="A195" s="61" t="str">
        <f t="shared" si="7"/>
        <v>187</v>
      </c>
      <c r="B195" s="102" t="str">
        <f t="shared" si="8"/>
        <v>$109,482.34</v>
      </c>
      <c r="C195" s="102" t="str">
        <f t="shared" si="1"/>
        <v>$729.88</v>
      </c>
      <c r="D195" s="102" t="str">
        <f t="shared" si="9"/>
        <v>$557.20</v>
      </c>
      <c r="E195" s="103" t="str">
        <f t="shared" si="10"/>
        <v>$1,287.08</v>
      </c>
      <c r="F195" s="64"/>
      <c r="G195" s="65"/>
      <c r="H195" s="66"/>
      <c r="I195" s="104"/>
      <c r="J195" s="76"/>
      <c r="K195" s="68"/>
      <c r="L195" s="69" t="str">
        <f t="shared" si="2"/>
        <v/>
      </c>
      <c r="M195" s="5"/>
      <c r="N195" s="70" t="str">
        <f t="shared" si="3"/>
        <v>0</v>
      </c>
      <c r="O195" s="70" t="str">
        <f t="shared" si="4"/>
        <v>2</v>
      </c>
      <c r="P195" s="71" t="str">
        <f t="shared" si="11"/>
        <v>126</v>
      </c>
      <c r="Q195" s="72" t="str">
        <f t="shared" si="12"/>
        <v>0.67%</v>
      </c>
      <c r="R195" s="70"/>
      <c r="S195" s="105" t="str">
        <f t="shared" si="5"/>
        <v>$168,775.50</v>
      </c>
      <c r="T195" s="71" t="str">
        <f t="shared" si="6"/>
        <v>312</v>
      </c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</row>
    <row r="196" ht="12.75" customHeight="1">
      <c r="A196" s="61" t="str">
        <f t="shared" si="7"/>
        <v>188</v>
      </c>
      <c r="B196" s="102" t="str">
        <f t="shared" si="8"/>
        <v>$108,925.14</v>
      </c>
      <c r="C196" s="102" t="str">
        <f t="shared" si="1"/>
        <v>$726.17</v>
      </c>
      <c r="D196" s="102" t="str">
        <f t="shared" si="9"/>
        <v>$560.91</v>
      </c>
      <c r="E196" s="103" t="str">
        <f t="shared" si="10"/>
        <v>$1,287.08</v>
      </c>
      <c r="F196" s="64"/>
      <c r="G196" s="65"/>
      <c r="H196" s="66"/>
      <c r="I196" s="104"/>
      <c r="J196" s="76"/>
      <c r="K196" s="68"/>
      <c r="L196" s="69" t="str">
        <f t="shared" si="2"/>
        <v/>
      </c>
      <c r="M196" s="5"/>
      <c r="N196" s="70" t="str">
        <f t="shared" si="3"/>
        <v>0</v>
      </c>
      <c r="O196" s="70" t="str">
        <f t="shared" si="4"/>
        <v>2</v>
      </c>
      <c r="P196" s="71" t="str">
        <f t="shared" si="11"/>
        <v>125</v>
      </c>
      <c r="Q196" s="72" t="str">
        <f t="shared" si="12"/>
        <v>0.67%</v>
      </c>
      <c r="R196" s="70"/>
      <c r="S196" s="105" t="str">
        <f t="shared" si="5"/>
        <v>$168,775.50</v>
      </c>
      <c r="T196" s="71" t="str">
        <f t="shared" si="6"/>
        <v>312</v>
      </c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</row>
    <row r="197" ht="12.75" customHeight="1">
      <c r="A197" s="61" t="str">
        <f t="shared" si="7"/>
        <v>189</v>
      </c>
      <c r="B197" s="102" t="str">
        <f t="shared" si="8"/>
        <v>$108,364.23</v>
      </c>
      <c r="C197" s="102" t="str">
        <f t="shared" si="1"/>
        <v>$722.43</v>
      </c>
      <c r="D197" s="102" t="str">
        <f t="shared" si="9"/>
        <v>$564.65</v>
      </c>
      <c r="E197" s="103" t="str">
        <f t="shared" si="10"/>
        <v>$1,287.08</v>
      </c>
      <c r="F197" s="64"/>
      <c r="G197" s="65"/>
      <c r="H197" s="66"/>
      <c r="I197" s="104"/>
      <c r="J197" s="76"/>
      <c r="K197" s="68"/>
      <c r="L197" s="69" t="str">
        <f t="shared" si="2"/>
        <v/>
      </c>
      <c r="M197" s="5"/>
      <c r="N197" s="70" t="str">
        <f t="shared" si="3"/>
        <v>0</v>
      </c>
      <c r="O197" s="70" t="str">
        <f t="shared" si="4"/>
        <v>2</v>
      </c>
      <c r="P197" s="71" t="str">
        <f t="shared" si="11"/>
        <v>124</v>
      </c>
      <c r="Q197" s="72" t="str">
        <f t="shared" si="12"/>
        <v>0.67%</v>
      </c>
      <c r="R197" s="70"/>
      <c r="S197" s="105" t="str">
        <f t="shared" si="5"/>
        <v>$168,775.50</v>
      </c>
      <c r="T197" s="71" t="str">
        <f t="shared" si="6"/>
        <v>312</v>
      </c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</row>
    <row r="198" ht="12.75" customHeight="1">
      <c r="A198" s="61" t="str">
        <f t="shared" si="7"/>
        <v>190</v>
      </c>
      <c r="B198" s="102" t="str">
        <f t="shared" si="8"/>
        <v>$107,799.58</v>
      </c>
      <c r="C198" s="102" t="str">
        <f t="shared" si="1"/>
        <v>$718.66</v>
      </c>
      <c r="D198" s="102" t="str">
        <f t="shared" si="9"/>
        <v>$568.41</v>
      </c>
      <c r="E198" s="103" t="str">
        <f t="shared" si="10"/>
        <v>$1,287.08</v>
      </c>
      <c r="F198" s="64"/>
      <c r="G198" s="65"/>
      <c r="H198" s="66"/>
      <c r="I198" s="104"/>
      <c r="J198" s="76"/>
      <c r="K198" s="68"/>
      <c r="L198" s="69" t="str">
        <f t="shared" si="2"/>
        <v/>
      </c>
      <c r="M198" s="5"/>
      <c r="N198" s="70" t="str">
        <f t="shared" si="3"/>
        <v>0</v>
      </c>
      <c r="O198" s="70" t="str">
        <f t="shared" si="4"/>
        <v>2</v>
      </c>
      <c r="P198" s="71" t="str">
        <f t="shared" si="11"/>
        <v>123</v>
      </c>
      <c r="Q198" s="72" t="str">
        <f t="shared" si="12"/>
        <v>0.67%</v>
      </c>
      <c r="R198" s="70"/>
      <c r="S198" s="105" t="str">
        <f t="shared" si="5"/>
        <v>$168,775.50</v>
      </c>
      <c r="T198" s="71" t="str">
        <f t="shared" si="6"/>
        <v>312</v>
      </c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</row>
    <row r="199" ht="12.75" customHeight="1">
      <c r="A199" s="61" t="str">
        <f t="shared" si="7"/>
        <v>191</v>
      </c>
      <c r="B199" s="102" t="str">
        <f t="shared" si="8"/>
        <v>$107,231.16</v>
      </c>
      <c r="C199" s="102" t="str">
        <f t="shared" si="1"/>
        <v>$714.87</v>
      </c>
      <c r="D199" s="102" t="str">
        <f t="shared" si="9"/>
        <v>$572.20</v>
      </c>
      <c r="E199" s="103" t="str">
        <f t="shared" si="10"/>
        <v>$1,287.08</v>
      </c>
      <c r="F199" s="64"/>
      <c r="G199" s="65"/>
      <c r="H199" s="66"/>
      <c r="I199" s="104"/>
      <c r="J199" s="76"/>
      <c r="K199" s="68"/>
      <c r="L199" s="69" t="str">
        <f t="shared" si="2"/>
        <v/>
      </c>
      <c r="M199" s="5"/>
      <c r="N199" s="70" t="str">
        <f t="shared" si="3"/>
        <v>0</v>
      </c>
      <c r="O199" s="70" t="str">
        <f t="shared" si="4"/>
        <v>2</v>
      </c>
      <c r="P199" s="71" t="str">
        <f t="shared" si="11"/>
        <v>122</v>
      </c>
      <c r="Q199" s="72" t="str">
        <f t="shared" si="12"/>
        <v>0.67%</v>
      </c>
      <c r="R199" s="70"/>
      <c r="S199" s="105" t="str">
        <f t="shared" si="5"/>
        <v>$168,775.50</v>
      </c>
      <c r="T199" s="71" t="str">
        <f t="shared" si="6"/>
        <v>312</v>
      </c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</row>
    <row r="200" ht="12.75" customHeight="1">
      <c r="A200" s="61" t="str">
        <f t="shared" si="7"/>
        <v>192</v>
      </c>
      <c r="B200" s="102" t="str">
        <f t="shared" si="8"/>
        <v>$106,658.96</v>
      </c>
      <c r="C200" s="102" t="str">
        <f t="shared" si="1"/>
        <v>$711.06</v>
      </c>
      <c r="D200" s="102" t="str">
        <f t="shared" si="9"/>
        <v>$576.02</v>
      </c>
      <c r="E200" s="103" t="str">
        <f t="shared" si="10"/>
        <v>$1,287.08</v>
      </c>
      <c r="F200" s="64"/>
      <c r="G200" s="65"/>
      <c r="H200" s="66"/>
      <c r="I200" s="104"/>
      <c r="J200" s="76"/>
      <c r="K200" s="68"/>
      <c r="L200" s="69" t="str">
        <f t="shared" si="2"/>
        <v/>
      </c>
      <c r="M200" s="5"/>
      <c r="N200" s="70" t="str">
        <f t="shared" si="3"/>
        <v>0</v>
      </c>
      <c r="O200" s="70" t="str">
        <f t="shared" si="4"/>
        <v>2</v>
      </c>
      <c r="P200" s="71" t="str">
        <f t="shared" si="11"/>
        <v>121</v>
      </c>
      <c r="Q200" s="72" t="str">
        <f t="shared" si="12"/>
        <v>0.67%</v>
      </c>
      <c r="R200" s="70"/>
      <c r="S200" s="105" t="str">
        <f t="shared" si="5"/>
        <v>$168,775.50</v>
      </c>
      <c r="T200" s="71" t="str">
        <f t="shared" si="6"/>
        <v>312</v>
      </c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</row>
    <row r="201" ht="12.75" customHeight="1">
      <c r="A201" s="61" t="str">
        <f t="shared" si="7"/>
        <v>193</v>
      </c>
      <c r="B201" s="102" t="str">
        <f t="shared" si="8"/>
        <v>$106,082.94</v>
      </c>
      <c r="C201" s="102" t="str">
        <f t="shared" si="1"/>
        <v>$707.22</v>
      </c>
      <c r="D201" s="102" t="str">
        <f t="shared" si="9"/>
        <v>$579.86</v>
      </c>
      <c r="E201" s="103" t="str">
        <f t="shared" si="10"/>
        <v>$1,287.08</v>
      </c>
      <c r="F201" s="64"/>
      <c r="G201" s="65"/>
      <c r="H201" s="66"/>
      <c r="I201" s="104"/>
      <c r="J201" s="76"/>
      <c r="K201" s="68"/>
      <c r="L201" s="69" t="str">
        <f t="shared" si="2"/>
        <v/>
      </c>
      <c r="M201" s="5"/>
      <c r="N201" s="70" t="str">
        <f t="shared" si="3"/>
        <v>0</v>
      </c>
      <c r="O201" s="70" t="str">
        <f t="shared" si="4"/>
        <v>2</v>
      </c>
      <c r="P201" s="71" t="str">
        <f t="shared" si="11"/>
        <v>120</v>
      </c>
      <c r="Q201" s="72" t="str">
        <f t="shared" si="12"/>
        <v>0.67%</v>
      </c>
      <c r="R201" s="70"/>
      <c r="S201" s="105" t="str">
        <f t="shared" si="5"/>
        <v>$168,775.50</v>
      </c>
      <c r="T201" s="71" t="str">
        <f t="shared" si="6"/>
        <v>312</v>
      </c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</row>
    <row r="202" ht="12.75" customHeight="1">
      <c r="A202" s="61" t="str">
        <f t="shared" si="7"/>
        <v>194</v>
      </c>
      <c r="B202" s="102" t="str">
        <f t="shared" si="8"/>
        <v>$105,503.08</v>
      </c>
      <c r="C202" s="102" t="str">
        <f t="shared" si="1"/>
        <v>$703.35</v>
      </c>
      <c r="D202" s="102" t="str">
        <f t="shared" si="9"/>
        <v>$583.72</v>
      </c>
      <c r="E202" s="103" t="str">
        <f t="shared" si="10"/>
        <v>$1,287.08</v>
      </c>
      <c r="F202" s="64"/>
      <c r="G202" s="65"/>
      <c r="H202" s="66"/>
      <c r="I202" s="104"/>
      <c r="J202" s="76"/>
      <c r="K202" s="68"/>
      <c r="L202" s="69" t="str">
        <f t="shared" si="2"/>
        <v/>
      </c>
      <c r="M202" s="5"/>
      <c r="N202" s="70" t="str">
        <f t="shared" si="3"/>
        <v>0</v>
      </c>
      <c r="O202" s="70" t="str">
        <f t="shared" si="4"/>
        <v>2</v>
      </c>
      <c r="P202" s="71" t="str">
        <f t="shared" si="11"/>
        <v>119</v>
      </c>
      <c r="Q202" s="72" t="str">
        <f t="shared" si="12"/>
        <v>0.67%</v>
      </c>
      <c r="R202" s="70"/>
      <c r="S202" s="105" t="str">
        <f t="shared" si="5"/>
        <v>$168,775.50</v>
      </c>
      <c r="T202" s="71" t="str">
        <f t="shared" si="6"/>
        <v>312</v>
      </c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</row>
    <row r="203" ht="12.75" customHeight="1">
      <c r="A203" s="61" t="str">
        <f t="shared" si="7"/>
        <v>195</v>
      </c>
      <c r="B203" s="102" t="str">
        <f t="shared" si="8"/>
        <v>$104,919.35</v>
      </c>
      <c r="C203" s="102" t="str">
        <f t="shared" si="1"/>
        <v>$699.46</v>
      </c>
      <c r="D203" s="102" t="str">
        <f t="shared" si="9"/>
        <v>$587.62</v>
      </c>
      <c r="E203" s="103" t="str">
        <f t="shared" si="10"/>
        <v>$1,287.08</v>
      </c>
      <c r="F203" s="64"/>
      <c r="G203" s="65"/>
      <c r="H203" s="66"/>
      <c r="I203" s="104"/>
      <c r="J203" s="76"/>
      <c r="K203" s="68"/>
      <c r="L203" s="69" t="str">
        <f t="shared" si="2"/>
        <v/>
      </c>
      <c r="M203" s="5"/>
      <c r="N203" s="70" t="str">
        <f t="shared" si="3"/>
        <v>0</v>
      </c>
      <c r="O203" s="70" t="str">
        <f t="shared" si="4"/>
        <v>2</v>
      </c>
      <c r="P203" s="71" t="str">
        <f t="shared" si="11"/>
        <v>118</v>
      </c>
      <c r="Q203" s="72" t="str">
        <f t="shared" si="12"/>
        <v>0.67%</v>
      </c>
      <c r="R203" s="70"/>
      <c r="S203" s="105" t="str">
        <f t="shared" si="5"/>
        <v>$168,775.50</v>
      </c>
      <c r="T203" s="71" t="str">
        <f t="shared" si="6"/>
        <v>312</v>
      </c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</row>
    <row r="204" ht="12.75" customHeight="1">
      <c r="A204" s="61" t="str">
        <f t="shared" si="7"/>
        <v>196</v>
      </c>
      <c r="B204" s="102" t="str">
        <f t="shared" si="8"/>
        <v>$104,331.74</v>
      </c>
      <c r="C204" s="102" t="str">
        <f t="shared" si="1"/>
        <v>$695.54</v>
      </c>
      <c r="D204" s="102" t="str">
        <f t="shared" si="9"/>
        <v>$591.53</v>
      </c>
      <c r="E204" s="103" t="str">
        <f t="shared" si="10"/>
        <v>$1,287.08</v>
      </c>
      <c r="F204" s="64"/>
      <c r="G204" s="65"/>
      <c r="H204" s="66"/>
      <c r="I204" s="104"/>
      <c r="J204" s="76"/>
      <c r="K204" s="68"/>
      <c r="L204" s="69" t="str">
        <f t="shared" si="2"/>
        <v/>
      </c>
      <c r="M204" s="5"/>
      <c r="N204" s="70" t="str">
        <f t="shared" si="3"/>
        <v>0</v>
      </c>
      <c r="O204" s="70" t="str">
        <f t="shared" si="4"/>
        <v>2</v>
      </c>
      <c r="P204" s="71" t="str">
        <f t="shared" si="11"/>
        <v>117</v>
      </c>
      <c r="Q204" s="72" t="str">
        <f t="shared" si="12"/>
        <v>0.67%</v>
      </c>
      <c r="R204" s="70"/>
      <c r="S204" s="105" t="str">
        <f t="shared" si="5"/>
        <v>$168,775.50</v>
      </c>
      <c r="T204" s="71" t="str">
        <f t="shared" si="6"/>
        <v>312</v>
      </c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</row>
    <row r="205" ht="12.75" customHeight="1">
      <c r="A205" s="61" t="str">
        <f t="shared" si="7"/>
        <v>197</v>
      </c>
      <c r="B205" s="102" t="str">
        <f t="shared" si="8"/>
        <v>$103,740.20</v>
      </c>
      <c r="C205" s="102" t="str">
        <f t="shared" si="1"/>
        <v>$691.60</v>
      </c>
      <c r="D205" s="102" t="str">
        <f t="shared" si="9"/>
        <v>$595.48</v>
      </c>
      <c r="E205" s="103" t="str">
        <f t="shared" si="10"/>
        <v>$1,287.08</v>
      </c>
      <c r="F205" s="64"/>
      <c r="G205" s="65"/>
      <c r="H205" s="66"/>
      <c r="I205" s="104"/>
      <c r="J205" s="76"/>
      <c r="K205" s="68"/>
      <c r="L205" s="69" t="str">
        <f t="shared" si="2"/>
        <v/>
      </c>
      <c r="M205" s="5"/>
      <c r="N205" s="70" t="str">
        <f t="shared" si="3"/>
        <v>0</v>
      </c>
      <c r="O205" s="70" t="str">
        <f t="shared" si="4"/>
        <v>2</v>
      </c>
      <c r="P205" s="71" t="str">
        <f t="shared" si="11"/>
        <v>116</v>
      </c>
      <c r="Q205" s="72" t="str">
        <f t="shared" si="12"/>
        <v>0.67%</v>
      </c>
      <c r="R205" s="70"/>
      <c r="S205" s="105" t="str">
        <f t="shared" si="5"/>
        <v>$168,775.50</v>
      </c>
      <c r="T205" s="71" t="str">
        <f t="shared" si="6"/>
        <v>312</v>
      </c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</row>
    <row r="206" ht="12.75" customHeight="1">
      <c r="A206" s="61" t="str">
        <f t="shared" si="7"/>
        <v>198</v>
      </c>
      <c r="B206" s="102" t="str">
        <f t="shared" si="8"/>
        <v>$103,144.73</v>
      </c>
      <c r="C206" s="102" t="str">
        <f t="shared" si="1"/>
        <v>$687.63</v>
      </c>
      <c r="D206" s="102" t="str">
        <f t="shared" si="9"/>
        <v>$599.45</v>
      </c>
      <c r="E206" s="103" t="str">
        <f t="shared" si="10"/>
        <v>$1,287.08</v>
      </c>
      <c r="F206" s="64"/>
      <c r="G206" s="65"/>
      <c r="H206" s="66"/>
      <c r="I206" s="104"/>
      <c r="J206" s="76"/>
      <c r="K206" s="68"/>
      <c r="L206" s="69" t="str">
        <f t="shared" si="2"/>
        <v/>
      </c>
      <c r="M206" s="5"/>
      <c r="N206" s="70" t="str">
        <f t="shared" si="3"/>
        <v>0</v>
      </c>
      <c r="O206" s="70" t="str">
        <f t="shared" si="4"/>
        <v>2</v>
      </c>
      <c r="P206" s="71" t="str">
        <f t="shared" si="11"/>
        <v>115</v>
      </c>
      <c r="Q206" s="72" t="str">
        <f t="shared" si="12"/>
        <v>0.67%</v>
      </c>
      <c r="R206" s="70"/>
      <c r="S206" s="105" t="str">
        <f t="shared" si="5"/>
        <v>$168,775.50</v>
      </c>
      <c r="T206" s="71" t="str">
        <f t="shared" si="6"/>
        <v>312</v>
      </c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</row>
    <row r="207" ht="12.75" customHeight="1">
      <c r="A207" s="61" t="str">
        <f t="shared" si="7"/>
        <v>199</v>
      </c>
      <c r="B207" s="102" t="str">
        <f t="shared" si="8"/>
        <v>$102,545.28</v>
      </c>
      <c r="C207" s="102" t="str">
        <f t="shared" si="1"/>
        <v>$683.64</v>
      </c>
      <c r="D207" s="102" t="str">
        <f t="shared" si="9"/>
        <v>$603.44</v>
      </c>
      <c r="E207" s="103" t="str">
        <f t="shared" si="10"/>
        <v>$1,287.08</v>
      </c>
      <c r="F207" s="64"/>
      <c r="G207" s="65"/>
      <c r="H207" s="66"/>
      <c r="I207" s="104"/>
      <c r="J207" s="76"/>
      <c r="K207" s="68"/>
      <c r="L207" s="69" t="str">
        <f t="shared" si="2"/>
        <v/>
      </c>
      <c r="M207" s="5"/>
      <c r="N207" s="70" t="str">
        <f t="shared" si="3"/>
        <v>0</v>
      </c>
      <c r="O207" s="70" t="str">
        <f t="shared" si="4"/>
        <v>2</v>
      </c>
      <c r="P207" s="71" t="str">
        <f t="shared" si="11"/>
        <v>114</v>
      </c>
      <c r="Q207" s="72" t="str">
        <f t="shared" si="12"/>
        <v>0.67%</v>
      </c>
      <c r="R207" s="70"/>
      <c r="S207" s="105" t="str">
        <f t="shared" si="5"/>
        <v>$168,775.50</v>
      </c>
      <c r="T207" s="71" t="str">
        <f t="shared" si="6"/>
        <v>312</v>
      </c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</row>
    <row r="208" ht="12.75" customHeight="1">
      <c r="A208" s="61" t="str">
        <f t="shared" si="7"/>
        <v>200</v>
      </c>
      <c r="B208" s="102" t="str">
        <f t="shared" si="8"/>
        <v>$101,941.84</v>
      </c>
      <c r="C208" s="102" t="str">
        <f t="shared" si="1"/>
        <v>$679.61</v>
      </c>
      <c r="D208" s="102" t="str">
        <f t="shared" si="9"/>
        <v>$607.47</v>
      </c>
      <c r="E208" s="103" t="str">
        <f t="shared" si="10"/>
        <v>$1,287.08</v>
      </c>
      <c r="F208" s="64"/>
      <c r="G208" s="65"/>
      <c r="H208" s="66"/>
      <c r="I208" s="104"/>
      <c r="J208" s="76"/>
      <c r="K208" s="68"/>
      <c r="L208" s="69" t="str">
        <f t="shared" si="2"/>
        <v/>
      </c>
      <c r="M208" s="5"/>
      <c r="N208" s="70" t="str">
        <f t="shared" si="3"/>
        <v>0</v>
      </c>
      <c r="O208" s="70" t="str">
        <f t="shared" si="4"/>
        <v>2</v>
      </c>
      <c r="P208" s="71" t="str">
        <f t="shared" si="11"/>
        <v>113</v>
      </c>
      <c r="Q208" s="72" t="str">
        <f t="shared" si="12"/>
        <v>0.67%</v>
      </c>
      <c r="R208" s="70"/>
      <c r="S208" s="105" t="str">
        <f t="shared" si="5"/>
        <v>$168,775.50</v>
      </c>
      <c r="T208" s="71" t="str">
        <f t="shared" si="6"/>
        <v>312</v>
      </c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</row>
    <row r="209" ht="12.75" customHeight="1">
      <c r="A209" s="61" t="str">
        <f t="shared" si="7"/>
        <v>201</v>
      </c>
      <c r="B209" s="102" t="str">
        <f t="shared" si="8"/>
        <v>$101,334.37</v>
      </c>
      <c r="C209" s="102" t="str">
        <f t="shared" si="1"/>
        <v>$675.56</v>
      </c>
      <c r="D209" s="102" t="str">
        <f t="shared" si="9"/>
        <v>$611.52</v>
      </c>
      <c r="E209" s="103" t="str">
        <f t="shared" si="10"/>
        <v>$1,287.08</v>
      </c>
      <c r="F209" s="64"/>
      <c r="G209" s="65"/>
      <c r="H209" s="66"/>
      <c r="I209" s="104"/>
      <c r="J209" s="76"/>
      <c r="K209" s="68"/>
      <c r="L209" s="69" t="str">
        <f t="shared" si="2"/>
        <v/>
      </c>
      <c r="M209" s="5"/>
      <c r="N209" s="70" t="str">
        <f t="shared" si="3"/>
        <v>0</v>
      </c>
      <c r="O209" s="70" t="str">
        <f t="shared" si="4"/>
        <v>2</v>
      </c>
      <c r="P209" s="71" t="str">
        <f t="shared" si="11"/>
        <v>112</v>
      </c>
      <c r="Q209" s="72" t="str">
        <f t="shared" si="12"/>
        <v>0.67%</v>
      </c>
      <c r="R209" s="70"/>
      <c r="S209" s="105" t="str">
        <f t="shared" si="5"/>
        <v>$168,775.50</v>
      </c>
      <c r="T209" s="71" t="str">
        <f t="shared" si="6"/>
        <v>312</v>
      </c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</row>
    <row r="210" ht="12.75" customHeight="1">
      <c r="A210" s="61" t="str">
        <f t="shared" si="7"/>
        <v>202</v>
      </c>
      <c r="B210" s="102" t="str">
        <f t="shared" si="8"/>
        <v>$100,722.85</v>
      </c>
      <c r="C210" s="102" t="str">
        <f t="shared" si="1"/>
        <v>$671.49</v>
      </c>
      <c r="D210" s="102" t="str">
        <f t="shared" si="9"/>
        <v>$615.59</v>
      </c>
      <c r="E210" s="103" t="str">
        <f t="shared" si="10"/>
        <v>$1,287.08</v>
      </c>
      <c r="F210" s="64"/>
      <c r="G210" s="65"/>
      <c r="H210" s="66"/>
      <c r="I210" s="104"/>
      <c r="J210" s="76"/>
      <c r="K210" s="68"/>
      <c r="L210" s="69" t="str">
        <f t="shared" si="2"/>
        <v/>
      </c>
      <c r="M210" s="5"/>
      <c r="N210" s="70" t="str">
        <f t="shared" si="3"/>
        <v>0</v>
      </c>
      <c r="O210" s="70" t="str">
        <f t="shared" si="4"/>
        <v>2</v>
      </c>
      <c r="P210" s="71" t="str">
        <f t="shared" si="11"/>
        <v>111</v>
      </c>
      <c r="Q210" s="72" t="str">
        <f t="shared" si="12"/>
        <v>0.67%</v>
      </c>
      <c r="R210" s="70"/>
      <c r="S210" s="105" t="str">
        <f t="shared" si="5"/>
        <v>$168,775.50</v>
      </c>
      <c r="T210" s="71" t="str">
        <f t="shared" si="6"/>
        <v>312</v>
      </c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</row>
    <row r="211" ht="12.75" customHeight="1">
      <c r="A211" s="61" t="str">
        <f t="shared" si="7"/>
        <v>203</v>
      </c>
      <c r="B211" s="102" t="str">
        <f t="shared" si="8"/>
        <v>$100,107.26</v>
      </c>
      <c r="C211" s="102" t="str">
        <f t="shared" si="1"/>
        <v>$667.38</v>
      </c>
      <c r="D211" s="102" t="str">
        <f t="shared" si="9"/>
        <v>$619.70</v>
      </c>
      <c r="E211" s="103" t="str">
        <f t="shared" si="10"/>
        <v>$1,287.08</v>
      </c>
      <c r="F211" s="64"/>
      <c r="G211" s="65"/>
      <c r="H211" s="66"/>
      <c r="I211" s="104"/>
      <c r="J211" s="76"/>
      <c r="K211" s="68"/>
      <c r="L211" s="69" t="str">
        <f t="shared" si="2"/>
        <v/>
      </c>
      <c r="M211" s="5"/>
      <c r="N211" s="70" t="str">
        <f t="shared" si="3"/>
        <v>0</v>
      </c>
      <c r="O211" s="70" t="str">
        <f t="shared" si="4"/>
        <v>2</v>
      </c>
      <c r="P211" s="71" t="str">
        <f t="shared" si="11"/>
        <v>110</v>
      </c>
      <c r="Q211" s="72" t="str">
        <f t="shared" si="12"/>
        <v>0.67%</v>
      </c>
      <c r="R211" s="70"/>
      <c r="S211" s="105" t="str">
        <f t="shared" si="5"/>
        <v>$168,775.50</v>
      </c>
      <c r="T211" s="71" t="str">
        <f t="shared" si="6"/>
        <v>312</v>
      </c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</row>
    <row r="212" ht="12.75" customHeight="1">
      <c r="A212" s="61" t="str">
        <f t="shared" si="7"/>
        <v>204</v>
      </c>
      <c r="B212" s="102" t="str">
        <f t="shared" si="8"/>
        <v>$99,487.56</v>
      </c>
      <c r="C212" s="102" t="str">
        <f t="shared" si="1"/>
        <v>$663.25</v>
      </c>
      <c r="D212" s="102" t="str">
        <f t="shared" si="9"/>
        <v>$623.83</v>
      </c>
      <c r="E212" s="103" t="str">
        <f t="shared" si="10"/>
        <v>$1,287.08</v>
      </c>
      <c r="F212" s="64"/>
      <c r="G212" s="65"/>
      <c r="H212" s="66"/>
      <c r="I212" s="104"/>
      <c r="J212" s="76"/>
      <c r="K212" s="68"/>
      <c r="L212" s="69" t="str">
        <f t="shared" si="2"/>
        <v/>
      </c>
      <c r="M212" s="5"/>
      <c r="N212" s="70" t="str">
        <f t="shared" si="3"/>
        <v>0</v>
      </c>
      <c r="O212" s="70" t="str">
        <f t="shared" si="4"/>
        <v>2</v>
      </c>
      <c r="P212" s="71" t="str">
        <f t="shared" si="11"/>
        <v>109</v>
      </c>
      <c r="Q212" s="72" t="str">
        <f t="shared" si="12"/>
        <v>0.67%</v>
      </c>
      <c r="R212" s="70"/>
      <c r="S212" s="105" t="str">
        <f t="shared" si="5"/>
        <v>$168,775.50</v>
      </c>
      <c r="T212" s="71" t="str">
        <f t="shared" si="6"/>
        <v>312</v>
      </c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</row>
    <row r="213" ht="12.75" customHeight="1">
      <c r="A213" s="61" t="str">
        <f t="shared" si="7"/>
        <v>205</v>
      </c>
      <c r="B213" s="102" t="str">
        <f t="shared" si="8"/>
        <v>$98,863.74</v>
      </c>
      <c r="C213" s="102" t="str">
        <f t="shared" si="1"/>
        <v>$659.09</v>
      </c>
      <c r="D213" s="102" t="str">
        <f t="shared" si="9"/>
        <v>$627.99</v>
      </c>
      <c r="E213" s="103" t="str">
        <f t="shared" si="10"/>
        <v>$1,287.08</v>
      </c>
      <c r="F213" s="64"/>
      <c r="G213" s="65"/>
      <c r="H213" s="66"/>
      <c r="I213" s="104"/>
      <c r="J213" s="76"/>
      <c r="K213" s="68"/>
      <c r="L213" s="69" t="str">
        <f t="shared" si="2"/>
        <v/>
      </c>
      <c r="M213" s="5"/>
      <c r="N213" s="70" t="str">
        <f t="shared" si="3"/>
        <v>0</v>
      </c>
      <c r="O213" s="70" t="str">
        <f t="shared" si="4"/>
        <v>2</v>
      </c>
      <c r="P213" s="71" t="str">
        <f t="shared" si="11"/>
        <v>108</v>
      </c>
      <c r="Q213" s="72" t="str">
        <f t="shared" si="12"/>
        <v>0.67%</v>
      </c>
      <c r="R213" s="70"/>
      <c r="S213" s="105" t="str">
        <f t="shared" si="5"/>
        <v>$168,775.50</v>
      </c>
      <c r="T213" s="71" t="str">
        <f t="shared" si="6"/>
        <v>312</v>
      </c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</row>
    <row r="214" ht="12.75" customHeight="1">
      <c r="A214" s="61" t="str">
        <f t="shared" si="7"/>
        <v>206</v>
      </c>
      <c r="B214" s="102" t="str">
        <f t="shared" si="8"/>
        <v>$98,235.75</v>
      </c>
      <c r="C214" s="102" t="str">
        <f t="shared" si="1"/>
        <v>$654.90</v>
      </c>
      <c r="D214" s="102" t="str">
        <f t="shared" si="9"/>
        <v>$632.17</v>
      </c>
      <c r="E214" s="103" t="str">
        <f t="shared" si="10"/>
        <v>$1,287.08</v>
      </c>
      <c r="F214" s="64"/>
      <c r="G214" s="65"/>
      <c r="H214" s="66"/>
      <c r="I214" s="104"/>
      <c r="J214" s="76"/>
      <c r="K214" s="68"/>
      <c r="L214" s="69" t="str">
        <f t="shared" si="2"/>
        <v/>
      </c>
      <c r="M214" s="5"/>
      <c r="N214" s="70" t="str">
        <f t="shared" si="3"/>
        <v>0</v>
      </c>
      <c r="O214" s="70" t="str">
        <f t="shared" si="4"/>
        <v>2</v>
      </c>
      <c r="P214" s="71" t="str">
        <f t="shared" si="11"/>
        <v>107</v>
      </c>
      <c r="Q214" s="72" t="str">
        <f t="shared" si="12"/>
        <v>0.67%</v>
      </c>
      <c r="R214" s="70"/>
      <c r="S214" s="105" t="str">
        <f t="shared" si="5"/>
        <v>$168,775.50</v>
      </c>
      <c r="T214" s="71" t="str">
        <f t="shared" si="6"/>
        <v>312</v>
      </c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</row>
    <row r="215" ht="12.75" customHeight="1">
      <c r="A215" s="61" t="str">
        <f t="shared" si="7"/>
        <v>207</v>
      </c>
      <c r="B215" s="102" t="str">
        <f t="shared" si="8"/>
        <v>$97,603.57</v>
      </c>
      <c r="C215" s="102" t="str">
        <f t="shared" si="1"/>
        <v>$650.69</v>
      </c>
      <c r="D215" s="102" t="str">
        <f t="shared" si="9"/>
        <v>$636.39</v>
      </c>
      <c r="E215" s="103" t="str">
        <f t="shared" si="10"/>
        <v>$1,287.08</v>
      </c>
      <c r="F215" s="64"/>
      <c r="G215" s="65"/>
      <c r="H215" s="66"/>
      <c r="I215" s="104"/>
      <c r="J215" s="76"/>
      <c r="K215" s="68"/>
      <c r="L215" s="69" t="str">
        <f t="shared" si="2"/>
        <v/>
      </c>
      <c r="M215" s="5"/>
      <c r="N215" s="70" t="str">
        <f t="shared" si="3"/>
        <v>0</v>
      </c>
      <c r="O215" s="70" t="str">
        <f t="shared" si="4"/>
        <v>2</v>
      </c>
      <c r="P215" s="71" t="str">
        <f t="shared" si="11"/>
        <v>106</v>
      </c>
      <c r="Q215" s="72" t="str">
        <f t="shared" si="12"/>
        <v>0.67%</v>
      </c>
      <c r="R215" s="70"/>
      <c r="S215" s="105" t="str">
        <f t="shared" si="5"/>
        <v>$168,775.50</v>
      </c>
      <c r="T215" s="71" t="str">
        <f t="shared" si="6"/>
        <v>312</v>
      </c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</row>
    <row r="216" ht="12.75" customHeight="1">
      <c r="A216" s="61" t="str">
        <f t="shared" si="7"/>
        <v>208</v>
      </c>
      <c r="B216" s="102" t="str">
        <f t="shared" si="8"/>
        <v>$96,967.19</v>
      </c>
      <c r="C216" s="102" t="str">
        <f t="shared" si="1"/>
        <v>$646.45</v>
      </c>
      <c r="D216" s="102" t="str">
        <f t="shared" si="9"/>
        <v>$640.63</v>
      </c>
      <c r="E216" s="103" t="str">
        <f t="shared" si="10"/>
        <v>$1,287.08</v>
      </c>
      <c r="F216" s="64"/>
      <c r="G216" s="65"/>
      <c r="H216" s="66"/>
      <c r="I216" s="104"/>
      <c r="J216" s="76"/>
      <c r="K216" s="68"/>
      <c r="L216" s="69" t="str">
        <f t="shared" si="2"/>
        <v/>
      </c>
      <c r="M216" s="5"/>
      <c r="N216" s="70" t="str">
        <f t="shared" si="3"/>
        <v>0</v>
      </c>
      <c r="O216" s="70" t="str">
        <f t="shared" si="4"/>
        <v>2</v>
      </c>
      <c r="P216" s="71" t="str">
        <f t="shared" si="11"/>
        <v>105</v>
      </c>
      <c r="Q216" s="72" t="str">
        <f t="shared" si="12"/>
        <v>0.67%</v>
      </c>
      <c r="R216" s="70"/>
      <c r="S216" s="105" t="str">
        <f t="shared" si="5"/>
        <v>$168,775.50</v>
      </c>
      <c r="T216" s="71" t="str">
        <f t="shared" si="6"/>
        <v>312</v>
      </c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</row>
    <row r="217" ht="12.75" customHeight="1">
      <c r="A217" s="61" t="str">
        <f t="shared" si="7"/>
        <v>209</v>
      </c>
      <c r="B217" s="102" t="str">
        <f t="shared" si="8"/>
        <v>$96,326.55</v>
      </c>
      <c r="C217" s="102" t="str">
        <f t="shared" si="1"/>
        <v>$642.18</v>
      </c>
      <c r="D217" s="102" t="str">
        <f t="shared" si="9"/>
        <v>$644.90</v>
      </c>
      <c r="E217" s="103" t="str">
        <f t="shared" si="10"/>
        <v>$1,287.08</v>
      </c>
      <c r="F217" s="64"/>
      <c r="G217" s="65"/>
      <c r="H217" s="66"/>
      <c r="I217" s="104"/>
      <c r="J217" s="76"/>
      <c r="K217" s="68"/>
      <c r="L217" s="69" t="str">
        <f t="shared" si="2"/>
        <v/>
      </c>
      <c r="M217" s="5"/>
      <c r="N217" s="70" t="str">
        <f t="shared" si="3"/>
        <v>0</v>
      </c>
      <c r="O217" s="70" t="str">
        <f t="shared" si="4"/>
        <v>2</v>
      </c>
      <c r="P217" s="71" t="str">
        <f t="shared" si="11"/>
        <v>104</v>
      </c>
      <c r="Q217" s="72" t="str">
        <f t="shared" si="12"/>
        <v>0.67%</v>
      </c>
      <c r="R217" s="70"/>
      <c r="S217" s="105" t="str">
        <f t="shared" si="5"/>
        <v>$168,775.50</v>
      </c>
      <c r="T217" s="71" t="str">
        <f t="shared" si="6"/>
        <v>312</v>
      </c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</row>
    <row r="218" ht="12.75" customHeight="1">
      <c r="A218" s="61" t="str">
        <f t="shared" si="7"/>
        <v>210</v>
      </c>
      <c r="B218" s="102" t="str">
        <f t="shared" si="8"/>
        <v>$95,681.65</v>
      </c>
      <c r="C218" s="102" t="str">
        <f t="shared" si="1"/>
        <v>$637.88</v>
      </c>
      <c r="D218" s="102" t="str">
        <f t="shared" si="9"/>
        <v>$649.20</v>
      </c>
      <c r="E218" s="103" t="str">
        <f t="shared" si="10"/>
        <v>$1,287.08</v>
      </c>
      <c r="F218" s="64"/>
      <c r="G218" s="65"/>
      <c r="H218" s="66"/>
      <c r="I218" s="104"/>
      <c r="J218" s="76"/>
      <c r="K218" s="68"/>
      <c r="L218" s="69" t="str">
        <f t="shared" si="2"/>
        <v/>
      </c>
      <c r="M218" s="5"/>
      <c r="N218" s="70" t="str">
        <f t="shared" si="3"/>
        <v>0</v>
      </c>
      <c r="O218" s="70" t="str">
        <f t="shared" si="4"/>
        <v>2</v>
      </c>
      <c r="P218" s="71" t="str">
        <f t="shared" si="11"/>
        <v>103</v>
      </c>
      <c r="Q218" s="72" t="str">
        <f t="shared" si="12"/>
        <v>0.67%</v>
      </c>
      <c r="R218" s="70"/>
      <c r="S218" s="105" t="str">
        <f t="shared" si="5"/>
        <v>$168,775.50</v>
      </c>
      <c r="T218" s="71" t="str">
        <f t="shared" si="6"/>
        <v>312</v>
      </c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</row>
    <row r="219" ht="12.75" customHeight="1">
      <c r="A219" s="61" t="str">
        <f t="shared" si="7"/>
        <v>211</v>
      </c>
      <c r="B219" s="102" t="str">
        <f t="shared" si="8"/>
        <v>$95,032.45</v>
      </c>
      <c r="C219" s="102" t="str">
        <f t="shared" si="1"/>
        <v>$633.55</v>
      </c>
      <c r="D219" s="102" t="str">
        <f t="shared" si="9"/>
        <v>$653.53</v>
      </c>
      <c r="E219" s="103" t="str">
        <f t="shared" si="10"/>
        <v>$1,287.08</v>
      </c>
      <c r="F219" s="64"/>
      <c r="G219" s="65"/>
      <c r="H219" s="66"/>
      <c r="I219" s="104"/>
      <c r="J219" s="76"/>
      <c r="K219" s="68"/>
      <c r="L219" s="69" t="str">
        <f t="shared" si="2"/>
        <v/>
      </c>
      <c r="M219" s="5"/>
      <c r="N219" s="70" t="str">
        <f t="shared" si="3"/>
        <v>0</v>
      </c>
      <c r="O219" s="70" t="str">
        <f t="shared" si="4"/>
        <v>2</v>
      </c>
      <c r="P219" s="71" t="str">
        <f t="shared" si="11"/>
        <v>102</v>
      </c>
      <c r="Q219" s="72" t="str">
        <f t="shared" si="12"/>
        <v>0.67%</v>
      </c>
      <c r="R219" s="70"/>
      <c r="S219" s="105" t="str">
        <f t="shared" si="5"/>
        <v>$168,775.50</v>
      </c>
      <c r="T219" s="71" t="str">
        <f t="shared" si="6"/>
        <v>312</v>
      </c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</row>
    <row r="220" ht="12.75" customHeight="1">
      <c r="A220" s="61" t="str">
        <f t="shared" si="7"/>
        <v>212</v>
      </c>
      <c r="B220" s="102" t="str">
        <f t="shared" si="8"/>
        <v>$94,378.92</v>
      </c>
      <c r="C220" s="102" t="str">
        <f t="shared" si="1"/>
        <v>$629.19</v>
      </c>
      <c r="D220" s="102" t="str">
        <f t="shared" si="9"/>
        <v>$657.89</v>
      </c>
      <c r="E220" s="103" t="str">
        <f t="shared" si="10"/>
        <v>$1,287.08</v>
      </c>
      <c r="F220" s="64"/>
      <c r="G220" s="65"/>
      <c r="H220" s="66"/>
      <c r="I220" s="104"/>
      <c r="J220" s="76"/>
      <c r="K220" s="68"/>
      <c r="L220" s="69" t="str">
        <f t="shared" si="2"/>
        <v/>
      </c>
      <c r="M220" s="5"/>
      <c r="N220" s="70" t="str">
        <f t="shared" si="3"/>
        <v>0</v>
      </c>
      <c r="O220" s="70" t="str">
        <f t="shared" si="4"/>
        <v>2</v>
      </c>
      <c r="P220" s="71" t="str">
        <f t="shared" si="11"/>
        <v>101</v>
      </c>
      <c r="Q220" s="72" t="str">
        <f t="shared" si="12"/>
        <v>0.67%</v>
      </c>
      <c r="R220" s="70"/>
      <c r="S220" s="105" t="str">
        <f t="shared" si="5"/>
        <v>$168,775.50</v>
      </c>
      <c r="T220" s="71" t="str">
        <f t="shared" si="6"/>
        <v>312</v>
      </c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</row>
    <row r="221" ht="12.75" customHeight="1">
      <c r="A221" s="61" t="str">
        <f t="shared" si="7"/>
        <v>213</v>
      </c>
      <c r="B221" s="102" t="str">
        <f t="shared" si="8"/>
        <v>$93,721.04</v>
      </c>
      <c r="C221" s="102" t="str">
        <f t="shared" si="1"/>
        <v>$624.81</v>
      </c>
      <c r="D221" s="102" t="str">
        <f t="shared" si="9"/>
        <v>$662.27</v>
      </c>
      <c r="E221" s="103" t="str">
        <f t="shared" si="10"/>
        <v>$1,287.08</v>
      </c>
      <c r="F221" s="64"/>
      <c r="G221" s="65"/>
      <c r="H221" s="66"/>
      <c r="I221" s="104"/>
      <c r="J221" s="76"/>
      <c r="K221" s="68"/>
      <c r="L221" s="69" t="str">
        <f t="shared" si="2"/>
        <v/>
      </c>
      <c r="M221" s="5"/>
      <c r="N221" s="70" t="str">
        <f t="shared" si="3"/>
        <v>0</v>
      </c>
      <c r="O221" s="70" t="str">
        <f t="shared" si="4"/>
        <v>2</v>
      </c>
      <c r="P221" s="71" t="str">
        <f t="shared" si="11"/>
        <v>100</v>
      </c>
      <c r="Q221" s="72" t="str">
        <f t="shared" si="12"/>
        <v>0.67%</v>
      </c>
      <c r="R221" s="70"/>
      <c r="S221" s="105" t="str">
        <f t="shared" si="5"/>
        <v>$168,775.50</v>
      </c>
      <c r="T221" s="71" t="str">
        <f t="shared" si="6"/>
        <v>312</v>
      </c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</row>
    <row r="222" ht="12.75" customHeight="1">
      <c r="A222" s="61" t="str">
        <f t="shared" si="7"/>
        <v>214</v>
      </c>
      <c r="B222" s="102" t="str">
        <f t="shared" si="8"/>
        <v>$93,058.77</v>
      </c>
      <c r="C222" s="102" t="str">
        <f t="shared" si="1"/>
        <v>$620.39</v>
      </c>
      <c r="D222" s="102" t="str">
        <f t="shared" si="9"/>
        <v>$666.69</v>
      </c>
      <c r="E222" s="103" t="str">
        <f t="shared" si="10"/>
        <v>$1,287.08</v>
      </c>
      <c r="F222" s="64"/>
      <c r="G222" s="65"/>
      <c r="H222" s="66"/>
      <c r="I222" s="104"/>
      <c r="J222" s="76"/>
      <c r="K222" s="68"/>
      <c r="L222" s="69" t="str">
        <f t="shared" si="2"/>
        <v/>
      </c>
      <c r="M222" s="5"/>
      <c r="N222" s="70" t="str">
        <f t="shared" si="3"/>
        <v>0</v>
      </c>
      <c r="O222" s="70" t="str">
        <f t="shared" si="4"/>
        <v>2</v>
      </c>
      <c r="P222" s="71" t="str">
        <f t="shared" si="11"/>
        <v>99</v>
      </c>
      <c r="Q222" s="72" t="str">
        <f t="shared" si="12"/>
        <v>0.67%</v>
      </c>
      <c r="R222" s="70"/>
      <c r="S222" s="105" t="str">
        <f t="shared" si="5"/>
        <v>$168,775.50</v>
      </c>
      <c r="T222" s="71" t="str">
        <f t="shared" si="6"/>
        <v>312</v>
      </c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</row>
    <row r="223" ht="12.75" customHeight="1">
      <c r="A223" s="61" t="str">
        <f t="shared" si="7"/>
        <v>215</v>
      </c>
      <c r="B223" s="102" t="str">
        <f t="shared" si="8"/>
        <v>$92,392.08</v>
      </c>
      <c r="C223" s="102" t="str">
        <f t="shared" si="1"/>
        <v>$615.95</v>
      </c>
      <c r="D223" s="102" t="str">
        <f t="shared" si="9"/>
        <v>$671.13</v>
      </c>
      <c r="E223" s="103" t="str">
        <f t="shared" si="10"/>
        <v>$1,287.08</v>
      </c>
      <c r="F223" s="64"/>
      <c r="G223" s="65"/>
      <c r="H223" s="66"/>
      <c r="I223" s="104"/>
      <c r="J223" s="76"/>
      <c r="K223" s="68"/>
      <c r="L223" s="69" t="str">
        <f t="shared" si="2"/>
        <v/>
      </c>
      <c r="M223" s="5"/>
      <c r="N223" s="70" t="str">
        <f t="shared" si="3"/>
        <v>0</v>
      </c>
      <c r="O223" s="70" t="str">
        <f t="shared" si="4"/>
        <v>2</v>
      </c>
      <c r="P223" s="71" t="str">
        <f t="shared" si="11"/>
        <v>98</v>
      </c>
      <c r="Q223" s="72" t="str">
        <f t="shared" si="12"/>
        <v>0.67%</v>
      </c>
      <c r="R223" s="70"/>
      <c r="S223" s="105" t="str">
        <f t="shared" si="5"/>
        <v>$168,775.50</v>
      </c>
      <c r="T223" s="71" t="str">
        <f t="shared" si="6"/>
        <v>312</v>
      </c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</row>
    <row r="224" ht="12.75" customHeight="1">
      <c r="A224" s="61" t="str">
        <f t="shared" si="7"/>
        <v>216</v>
      </c>
      <c r="B224" s="102" t="str">
        <f t="shared" si="8"/>
        <v>$91,720.95</v>
      </c>
      <c r="C224" s="102" t="str">
        <f t="shared" si="1"/>
        <v>$611.47</v>
      </c>
      <c r="D224" s="102" t="str">
        <f t="shared" si="9"/>
        <v>$675.61</v>
      </c>
      <c r="E224" s="103" t="str">
        <f t="shared" si="10"/>
        <v>$1,287.08</v>
      </c>
      <c r="F224" s="64"/>
      <c r="G224" s="65"/>
      <c r="H224" s="66"/>
      <c r="I224" s="104"/>
      <c r="J224" s="76"/>
      <c r="K224" s="68"/>
      <c r="L224" s="69" t="str">
        <f t="shared" si="2"/>
        <v/>
      </c>
      <c r="M224" s="5"/>
      <c r="N224" s="70" t="str">
        <f t="shared" si="3"/>
        <v>0</v>
      </c>
      <c r="O224" s="70" t="str">
        <f t="shared" si="4"/>
        <v>2</v>
      </c>
      <c r="P224" s="71" t="str">
        <f t="shared" si="11"/>
        <v>97</v>
      </c>
      <c r="Q224" s="72" t="str">
        <f t="shared" si="12"/>
        <v>0.67%</v>
      </c>
      <c r="R224" s="70"/>
      <c r="S224" s="105" t="str">
        <f t="shared" si="5"/>
        <v>$168,775.50</v>
      </c>
      <c r="T224" s="71" t="str">
        <f t="shared" si="6"/>
        <v>312</v>
      </c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</row>
    <row r="225" ht="12.75" customHeight="1">
      <c r="A225" s="61" t="str">
        <f t="shared" si="7"/>
        <v>217</v>
      </c>
      <c r="B225" s="102" t="str">
        <f t="shared" si="8"/>
        <v>$91,045.34</v>
      </c>
      <c r="C225" s="102" t="str">
        <f t="shared" si="1"/>
        <v>$606.97</v>
      </c>
      <c r="D225" s="102" t="str">
        <f t="shared" si="9"/>
        <v>$680.11</v>
      </c>
      <c r="E225" s="103" t="str">
        <f t="shared" si="10"/>
        <v>$1,287.08</v>
      </c>
      <c r="F225" s="64"/>
      <c r="G225" s="65"/>
      <c r="H225" s="66"/>
      <c r="I225" s="104"/>
      <c r="J225" s="76"/>
      <c r="K225" s="68"/>
      <c r="L225" s="69" t="str">
        <f t="shared" si="2"/>
        <v/>
      </c>
      <c r="M225" s="5"/>
      <c r="N225" s="70" t="str">
        <f t="shared" si="3"/>
        <v>0</v>
      </c>
      <c r="O225" s="70" t="str">
        <f t="shared" si="4"/>
        <v>2</v>
      </c>
      <c r="P225" s="71" t="str">
        <f t="shared" si="11"/>
        <v>96</v>
      </c>
      <c r="Q225" s="72" t="str">
        <f t="shared" si="12"/>
        <v>0.67%</v>
      </c>
      <c r="R225" s="70"/>
      <c r="S225" s="105" t="str">
        <f t="shared" si="5"/>
        <v>$168,775.50</v>
      </c>
      <c r="T225" s="71" t="str">
        <f t="shared" si="6"/>
        <v>312</v>
      </c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</row>
    <row r="226" ht="12.75" customHeight="1">
      <c r="A226" s="61" t="str">
        <f t="shared" si="7"/>
        <v>218</v>
      </c>
      <c r="B226" s="102" t="str">
        <f t="shared" si="8"/>
        <v>$90,365.23</v>
      </c>
      <c r="C226" s="102" t="str">
        <f t="shared" si="1"/>
        <v>$602.43</v>
      </c>
      <c r="D226" s="102" t="str">
        <f t="shared" si="9"/>
        <v>$684.64</v>
      </c>
      <c r="E226" s="103" t="str">
        <f t="shared" si="10"/>
        <v>$1,287.08</v>
      </c>
      <c r="F226" s="64"/>
      <c r="G226" s="65"/>
      <c r="H226" s="66"/>
      <c r="I226" s="104"/>
      <c r="J226" s="76"/>
      <c r="K226" s="68"/>
      <c r="L226" s="69" t="str">
        <f t="shared" si="2"/>
        <v/>
      </c>
      <c r="M226" s="5"/>
      <c r="N226" s="70" t="str">
        <f t="shared" si="3"/>
        <v>0</v>
      </c>
      <c r="O226" s="70" t="str">
        <f t="shared" si="4"/>
        <v>2</v>
      </c>
      <c r="P226" s="71" t="str">
        <f t="shared" si="11"/>
        <v>95</v>
      </c>
      <c r="Q226" s="72" t="str">
        <f t="shared" si="12"/>
        <v>0.67%</v>
      </c>
      <c r="R226" s="70"/>
      <c r="S226" s="105" t="str">
        <f t="shared" si="5"/>
        <v>$168,775.50</v>
      </c>
      <c r="T226" s="71" t="str">
        <f t="shared" si="6"/>
        <v>312</v>
      </c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</row>
    <row r="227" ht="12.75" customHeight="1">
      <c r="A227" s="61" t="str">
        <f t="shared" si="7"/>
        <v>219</v>
      </c>
      <c r="B227" s="102" t="str">
        <f t="shared" si="8"/>
        <v>$89,680.59</v>
      </c>
      <c r="C227" s="102" t="str">
        <f t="shared" si="1"/>
        <v>$597.87</v>
      </c>
      <c r="D227" s="102" t="str">
        <f t="shared" si="9"/>
        <v>$689.21</v>
      </c>
      <c r="E227" s="103" t="str">
        <f t="shared" si="10"/>
        <v>$1,287.08</v>
      </c>
      <c r="F227" s="64"/>
      <c r="G227" s="65"/>
      <c r="H227" s="66"/>
      <c r="I227" s="104"/>
      <c r="J227" s="76"/>
      <c r="K227" s="68"/>
      <c r="L227" s="69" t="str">
        <f t="shared" si="2"/>
        <v/>
      </c>
      <c r="M227" s="5"/>
      <c r="N227" s="70" t="str">
        <f t="shared" si="3"/>
        <v>0</v>
      </c>
      <c r="O227" s="70" t="str">
        <f t="shared" si="4"/>
        <v>2</v>
      </c>
      <c r="P227" s="71" t="str">
        <f t="shared" si="11"/>
        <v>94</v>
      </c>
      <c r="Q227" s="72" t="str">
        <f t="shared" si="12"/>
        <v>0.67%</v>
      </c>
      <c r="R227" s="70"/>
      <c r="S227" s="105" t="str">
        <f t="shared" si="5"/>
        <v>$168,775.50</v>
      </c>
      <c r="T227" s="71" t="str">
        <f t="shared" si="6"/>
        <v>312</v>
      </c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</row>
    <row r="228" ht="12.75" customHeight="1">
      <c r="A228" s="61" t="str">
        <f t="shared" si="7"/>
        <v>220</v>
      </c>
      <c r="B228" s="102" t="str">
        <f t="shared" si="8"/>
        <v>$88,991.38</v>
      </c>
      <c r="C228" s="102" t="str">
        <f t="shared" si="1"/>
        <v>$593.28</v>
      </c>
      <c r="D228" s="102" t="str">
        <f t="shared" si="9"/>
        <v>$693.80</v>
      </c>
      <c r="E228" s="103" t="str">
        <f t="shared" si="10"/>
        <v>$1,287.08</v>
      </c>
      <c r="F228" s="64"/>
      <c r="G228" s="65"/>
      <c r="H228" s="66"/>
      <c r="I228" s="104"/>
      <c r="J228" s="76"/>
      <c r="K228" s="68"/>
      <c r="L228" s="69" t="str">
        <f t="shared" si="2"/>
        <v/>
      </c>
      <c r="M228" s="5"/>
      <c r="N228" s="70" t="str">
        <f t="shared" si="3"/>
        <v>0</v>
      </c>
      <c r="O228" s="70" t="str">
        <f t="shared" si="4"/>
        <v>2</v>
      </c>
      <c r="P228" s="71" t="str">
        <f t="shared" si="11"/>
        <v>93</v>
      </c>
      <c r="Q228" s="72" t="str">
        <f t="shared" si="12"/>
        <v>0.67%</v>
      </c>
      <c r="R228" s="70"/>
      <c r="S228" s="105" t="str">
        <f t="shared" si="5"/>
        <v>$168,775.50</v>
      </c>
      <c r="T228" s="71" t="str">
        <f t="shared" si="6"/>
        <v>312</v>
      </c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</row>
    <row r="229" ht="12.75" customHeight="1">
      <c r="A229" s="61" t="str">
        <f t="shared" si="7"/>
        <v>221</v>
      </c>
      <c r="B229" s="102" t="str">
        <f t="shared" si="8"/>
        <v>$88,297.58</v>
      </c>
      <c r="C229" s="102" t="str">
        <f t="shared" si="1"/>
        <v>$588.65</v>
      </c>
      <c r="D229" s="102" t="str">
        <f t="shared" si="9"/>
        <v>$698.43</v>
      </c>
      <c r="E229" s="103" t="str">
        <f t="shared" si="10"/>
        <v>$1,287.08</v>
      </c>
      <c r="F229" s="64"/>
      <c r="G229" s="65"/>
      <c r="H229" s="66"/>
      <c r="I229" s="104"/>
      <c r="J229" s="76"/>
      <c r="K229" s="68"/>
      <c r="L229" s="69" t="str">
        <f t="shared" si="2"/>
        <v/>
      </c>
      <c r="M229" s="5"/>
      <c r="N229" s="70" t="str">
        <f t="shared" si="3"/>
        <v>0</v>
      </c>
      <c r="O229" s="70" t="str">
        <f t="shared" si="4"/>
        <v>2</v>
      </c>
      <c r="P229" s="71" t="str">
        <f t="shared" si="11"/>
        <v>92</v>
      </c>
      <c r="Q229" s="72" t="str">
        <f t="shared" si="12"/>
        <v>0.67%</v>
      </c>
      <c r="R229" s="70"/>
      <c r="S229" s="105" t="str">
        <f t="shared" si="5"/>
        <v>$168,775.50</v>
      </c>
      <c r="T229" s="71" t="str">
        <f t="shared" si="6"/>
        <v>312</v>
      </c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</row>
    <row r="230" ht="12.75" customHeight="1">
      <c r="A230" s="61" t="str">
        <f t="shared" si="7"/>
        <v>222</v>
      </c>
      <c r="B230" s="102" t="str">
        <f t="shared" si="8"/>
        <v>$87,599.15</v>
      </c>
      <c r="C230" s="102" t="str">
        <f t="shared" si="1"/>
        <v>$583.99</v>
      </c>
      <c r="D230" s="102" t="str">
        <f t="shared" si="9"/>
        <v>$703.08</v>
      </c>
      <c r="E230" s="103" t="str">
        <f t="shared" si="10"/>
        <v>$1,287.08</v>
      </c>
      <c r="F230" s="64"/>
      <c r="G230" s="65"/>
      <c r="H230" s="66"/>
      <c r="I230" s="104"/>
      <c r="J230" s="76"/>
      <c r="K230" s="68"/>
      <c r="L230" s="69" t="str">
        <f t="shared" si="2"/>
        <v/>
      </c>
      <c r="M230" s="5"/>
      <c r="N230" s="70" t="str">
        <f t="shared" si="3"/>
        <v>0</v>
      </c>
      <c r="O230" s="70" t="str">
        <f t="shared" si="4"/>
        <v>2</v>
      </c>
      <c r="P230" s="71" t="str">
        <f t="shared" si="11"/>
        <v>91</v>
      </c>
      <c r="Q230" s="72" t="str">
        <f t="shared" si="12"/>
        <v>0.67%</v>
      </c>
      <c r="R230" s="70"/>
      <c r="S230" s="105" t="str">
        <f t="shared" si="5"/>
        <v>$168,775.50</v>
      </c>
      <c r="T230" s="71" t="str">
        <f t="shared" si="6"/>
        <v>312</v>
      </c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</row>
    <row r="231" ht="12.75" customHeight="1">
      <c r="A231" s="61" t="str">
        <f t="shared" si="7"/>
        <v>223</v>
      </c>
      <c r="B231" s="102" t="str">
        <f t="shared" si="8"/>
        <v>$86,896.06</v>
      </c>
      <c r="C231" s="102" t="str">
        <f t="shared" si="1"/>
        <v>$579.31</v>
      </c>
      <c r="D231" s="102" t="str">
        <f t="shared" si="9"/>
        <v>$707.77</v>
      </c>
      <c r="E231" s="103" t="str">
        <f t="shared" si="10"/>
        <v>$1,287.08</v>
      </c>
      <c r="F231" s="64"/>
      <c r="G231" s="65"/>
      <c r="H231" s="66"/>
      <c r="I231" s="104"/>
      <c r="J231" s="76"/>
      <c r="K231" s="68"/>
      <c r="L231" s="69" t="str">
        <f t="shared" si="2"/>
        <v/>
      </c>
      <c r="M231" s="5"/>
      <c r="N231" s="70" t="str">
        <f t="shared" si="3"/>
        <v>0</v>
      </c>
      <c r="O231" s="70" t="str">
        <f t="shared" si="4"/>
        <v>2</v>
      </c>
      <c r="P231" s="71" t="str">
        <f t="shared" si="11"/>
        <v>90</v>
      </c>
      <c r="Q231" s="72" t="str">
        <f t="shared" si="12"/>
        <v>0.67%</v>
      </c>
      <c r="R231" s="70"/>
      <c r="S231" s="105" t="str">
        <f t="shared" si="5"/>
        <v>$168,775.50</v>
      </c>
      <c r="T231" s="71" t="str">
        <f t="shared" si="6"/>
        <v>312</v>
      </c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</row>
    <row r="232" ht="12.75" customHeight="1">
      <c r="A232" s="61" t="str">
        <f t="shared" si="7"/>
        <v>224</v>
      </c>
      <c r="B232" s="102" t="str">
        <f t="shared" si="8"/>
        <v>$86,188.29</v>
      </c>
      <c r="C232" s="102" t="str">
        <f t="shared" si="1"/>
        <v>$574.59</v>
      </c>
      <c r="D232" s="102" t="str">
        <f t="shared" si="9"/>
        <v>$712.49</v>
      </c>
      <c r="E232" s="103" t="str">
        <f t="shared" si="10"/>
        <v>$1,287.08</v>
      </c>
      <c r="F232" s="64"/>
      <c r="G232" s="65"/>
      <c r="H232" s="66"/>
      <c r="I232" s="104"/>
      <c r="J232" s="76"/>
      <c r="K232" s="68"/>
      <c r="L232" s="69" t="str">
        <f t="shared" si="2"/>
        <v/>
      </c>
      <c r="M232" s="5"/>
      <c r="N232" s="70" t="str">
        <f t="shared" si="3"/>
        <v>0</v>
      </c>
      <c r="O232" s="70" t="str">
        <f t="shared" si="4"/>
        <v>2</v>
      </c>
      <c r="P232" s="71" t="str">
        <f t="shared" si="11"/>
        <v>89</v>
      </c>
      <c r="Q232" s="72" t="str">
        <f t="shared" si="12"/>
        <v>0.67%</v>
      </c>
      <c r="R232" s="70"/>
      <c r="S232" s="105" t="str">
        <f t="shared" si="5"/>
        <v>$168,775.50</v>
      </c>
      <c r="T232" s="71" t="str">
        <f t="shared" si="6"/>
        <v>312</v>
      </c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</row>
    <row r="233" ht="12.75" customHeight="1">
      <c r="A233" s="61" t="str">
        <f t="shared" si="7"/>
        <v>225</v>
      </c>
      <c r="B233" s="102" t="str">
        <f t="shared" si="8"/>
        <v>$85,475.80</v>
      </c>
      <c r="C233" s="102" t="str">
        <f t="shared" si="1"/>
        <v>$569.84</v>
      </c>
      <c r="D233" s="102" t="str">
        <f t="shared" si="9"/>
        <v>$717.24</v>
      </c>
      <c r="E233" s="103" t="str">
        <f t="shared" si="10"/>
        <v>$1,287.08</v>
      </c>
      <c r="F233" s="64"/>
      <c r="G233" s="65"/>
      <c r="H233" s="66"/>
      <c r="I233" s="104"/>
      <c r="J233" s="76"/>
      <c r="K233" s="68"/>
      <c r="L233" s="69" t="str">
        <f t="shared" si="2"/>
        <v/>
      </c>
      <c r="M233" s="5"/>
      <c r="N233" s="70" t="str">
        <f t="shared" si="3"/>
        <v>0</v>
      </c>
      <c r="O233" s="70" t="str">
        <f t="shared" si="4"/>
        <v>2</v>
      </c>
      <c r="P233" s="71" t="str">
        <f t="shared" si="11"/>
        <v>88</v>
      </c>
      <c r="Q233" s="72" t="str">
        <f t="shared" si="12"/>
        <v>0.67%</v>
      </c>
      <c r="R233" s="70"/>
      <c r="S233" s="105" t="str">
        <f t="shared" si="5"/>
        <v>$168,775.50</v>
      </c>
      <c r="T233" s="71" t="str">
        <f t="shared" si="6"/>
        <v>312</v>
      </c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</row>
    <row r="234" ht="12.75" customHeight="1">
      <c r="A234" s="61" t="str">
        <f t="shared" si="7"/>
        <v>226</v>
      </c>
      <c r="B234" s="102" t="str">
        <f t="shared" si="8"/>
        <v>$84,758.56</v>
      </c>
      <c r="C234" s="102" t="str">
        <f t="shared" si="1"/>
        <v>$565.06</v>
      </c>
      <c r="D234" s="102" t="str">
        <f t="shared" si="9"/>
        <v>$722.02</v>
      </c>
      <c r="E234" s="103" t="str">
        <f t="shared" si="10"/>
        <v>$1,287.08</v>
      </c>
      <c r="F234" s="64"/>
      <c r="G234" s="65"/>
      <c r="H234" s="66"/>
      <c r="I234" s="104"/>
      <c r="J234" s="76"/>
      <c r="K234" s="68"/>
      <c r="L234" s="69" t="str">
        <f t="shared" si="2"/>
        <v/>
      </c>
      <c r="M234" s="5"/>
      <c r="N234" s="70" t="str">
        <f t="shared" si="3"/>
        <v>0</v>
      </c>
      <c r="O234" s="70" t="str">
        <f t="shared" si="4"/>
        <v>2</v>
      </c>
      <c r="P234" s="71" t="str">
        <f t="shared" si="11"/>
        <v>87</v>
      </c>
      <c r="Q234" s="72" t="str">
        <f t="shared" si="12"/>
        <v>0.67%</v>
      </c>
      <c r="R234" s="70"/>
      <c r="S234" s="105" t="str">
        <f t="shared" si="5"/>
        <v>$168,775.50</v>
      </c>
      <c r="T234" s="71" t="str">
        <f t="shared" si="6"/>
        <v>312</v>
      </c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</row>
    <row r="235" ht="12.75" customHeight="1">
      <c r="A235" s="61" t="str">
        <f t="shared" si="7"/>
        <v>227</v>
      </c>
      <c r="B235" s="102" t="str">
        <f t="shared" si="8"/>
        <v>$84,036.54</v>
      </c>
      <c r="C235" s="102" t="str">
        <f t="shared" si="1"/>
        <v>$560.24</v>
      </c>
      <c r="D235" s="102" t="str">
        <f t="shared" si="9"/>
        <v>$726.84</v>
      </c>
      <c r="E235" s="103" t="str">
        <f t="shared" si="10"/>
        <v>$1,287.08</v>
      </c>
      <c r="F235" s="64"/>
      <c r="G235" s="65"/>
      <c r="H235" s="66"/>
      <c r="I235" s="104"/>
      <c r="J235" s="76"/>
      <c r="K235" s="68"/>
      <c r="L235" s="69" t="str">
        <f t="shared" si="2"/>
        <v/>
      </c>
      <c r="M235" s="5"/>
      <c r="N235" s="70" t="str">
        <f t="shared" si="3"/>
        <v>0</v>
      </c>
      <c r="O235" s="70" t="str">
        <f t="shared" si="4"/>
        <v>2</v>
      </c>
      <c r="P235" s="71" t="str">
        <f t="shared" si="11"/>
        <v>86</v>
      </c>
      <c r="Q235" s="72" t="str">
        <f t="shared" si="12"/>
        <v>0.67%</v>
      </c>
      <c r="R235" s="70"/>
      <c r="S235" s="105" t="str">
        <f t="shared" si="5"/>
        <v>$168,775.50</v>
      </c>
      <c r="T235" s="71" t="str">
        <f t="shared" si="6"/>
        <v>312</v>
      </c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</row>
    <row r="236" ht="12.75" customHeight="1">
      <c r="A236" s="61" t="str">
        <f t="shared" si="7"/>
        <v>228</v>
      </c>
      <c r="B236" s="102" t="str">
        <f t="shared" si="8"/>
        <v>$83,309.70</v>
      </c>
      <c r="C236" s="102" t="str">
        <f t="shared" si="1"/>
        <v>$555.40</v>
      </c>
      <c r="D236" s="102" t="str">
        <f t="shared" si="9"/>
        <v>$731.68</v>
      </c>
      <c r="E236" s="103" t="str">
        <f t="shared" si="10"/>
        <v>$1,287.08</v>
      </c>
      <c r="F236" s="64"/>
      <c r="G236" s="65"/>
      <c r="H236" s="66"/>
      <c r="I236" s="104"/>
      <c r="J236" s="76"/>
      <c r="K236" s="68"/>
      <c r="L236" s="69" t="str">
        <f t="shared" si="2"/>
        <v/>
      </c>
      <c r="M236" s="5"/>
      <c r="N236" s="70" t="str">
        <f t="shared" si="3"/>
        <v>0</v>
      </c>
      <c r="O236" s="70" t="str">
        <f t="shared" si="4"/>
        <v>2</v>
      </c>
      <c r="P236" s="71" t="str">
        <f t="shared" si="11"/>
        <v>85</v>
      </c>
      <c r="Q236" s="72" t="str">
        <f t="shared" si="12"/>
        <v>0.67%</v>
      </c>
      <c r="R236" s="70"/>
      <c r="S236" s="105" t="str">
        <f t="shared" si="5"/>
        <v>$168,775.50</v>
      </c>
      <c r="T236" s="71" t="str">
        <f t="shared" si="6"/>
        <v>312</v>
      </c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</row>
    <row r="237" ht="12.75" customHeight="1">
      <c r="A237" s="61" t="str">
        <f t="shared" si="7"/>
        <v>229</v>
      </c>
      <c r="B237" s="102" t="str">
        <f t="shared" si="8"/>
        <v>$82,578.02</v>
      </c>
      <c r="C237" s="102" t="str">
        <f t="shared" si="1"/>
        <v>$550.52</v>
      </c>
      <c r="D237" s="102" t="str">
        <f t="shared" si="9"/>
        <v>$736.56</v>
      </c>
      <c r="E237" s="103" t="str">
        <f t="shared" si="10"/>
        <v>$1,287.08</v>
      </c>
      <c r="F237" s="64"/>
      <c r="G237" s="65"/>
      <c r="H237" s="66"/>
      <c r="I237" s="104"/>
      <c r="J237" s="76"/>
      <c r="K237" s="68"/>
      <c r="L237" s="69" t="str">
        <f t="shared" si="2"/>
        <v/>
      </c>
      <c r="M237" s="5"/>
      <c r="N237" s="70" t="str">
        <f t="shared" si="3"/>
        <v>0</v>
      </c>
      <c r="O237" s="70" t="str">
        <f t="shared" si="4"/>
        <v>2</v>
      </c>
      <c r="P237" s="71" t="str">
        <f t="shared" si="11"/>
        <v>84</v>
      </c>
      <c r="Q237" s="72" t="str">
        <f t="shared" si="12"/>
        <v>0.67%</v>
      </c>
      <c r="R237" s="70"/>
      <c r="S237" s="105" t="str">
        <f t="shared" si="5"/>
        <v>$168,775.50</v>
      </c>
      <c r="T237" s="71" t="str">
        <f t="shared" si="6"/>
        <v>312</v>
      </c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</row>
    <row r="238" ht="12.75" customHeight="1">
      <c r="A238" s="61" t="str">
        <f t="shared" si="7"/>
        <v>230</v>
      </c>
      <c r="B238" s="102" t="str">
        <f t="shared" si="8"/>
        <v>$81,841.46</v>
      </c>
      <c r="C238" s="102" t="str">
        <f t="shared" si="1"/>
        <v>$545.61</v>
      </c>
      <c r="D238" s="102" t="str">
        <f t="shared" si="9"/>
        <v>$741.47</v>
      </c>
      <c r="E238" s="103" t="str">
        <f t="shared" si="10"/>
        <v>$1,287.08</v>
      </c>
      <c r="F238" s="64"/>
      <c r="G238" s="65"/>
      <c r="H238" s="66"/>
      <c r="I238" s="104"/>
      <c r="J238" s="76"/>
      <c r="K238" s="68"/>
      <c r="L238" s="69" t="str">
        <f t="shared" si="2"/>
        <v/>
      </c>
      <c r="M238" s="5"/>
      <c r="N238" s="70" t="str">
        <f t="shared" si="3"/>
        <v>0</v>
      </c>
      <c r="O238" s="70" t="str">
        <f t="shared" si="4"/>
        <v>2</v>
      </c>
      <c r="P238" s="71" t="str">
        <f t="shared" si="11"/>
        <v>83</v>
      </c>
      <c r="Q238" s="72" t="str">
        <f t="shared" si="12"/>
        <v>0.67%</v>
      </c>
      <c r="R238" s="70"/>
      <c r="S238" s="105" t="str">
        <f t="shared" si="5"/>
        <v>$168,775.50</v>
      </c>
      <c r="T238" s="71" t="str">
        <f t="shared" si="6"/>
        <v>312</v>
      </c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</row>
    <row r="239" ht="12.75" customHeight="1">
      <c r="A239" s="61" t="str">
        <f t="shared" si="7"/>
        <v>231</v>
      </c>
      <c r="B239" s="102" t="str">
        <f t="shared" si="8"/>
        <v>$81,100.00</v>
      </c>
      <c r="C239" s="102" t="str">
        <f t="shared" si="1"/>
        <v>$540.67</v>
      </c>
      <c r="D239" s="102" t="str">
        <f t="shared" si="9"/>
        <v>$746.41</v>
      </c>
      <c r="E239" s="103" t="str">
        <f t="shared" si="10"/>
        <v>$1,287.08</v>
      </c>
      <c r="F239" s="64"/>
      <c r="G239" s="65"/>
      <c r="H239" s="66"/>
      <c r="I239" s="104"/>
      <c r="J239" s="76"/>
      <c r="K239" s="68"/>
      <c r="L239" s="69" t="str">
        <f t="shared" si="2"/>
        <v/>
      </c>
      <c r="M239" s="5"/>
      <c r="N239" s="70" t="str">
        <f t="shared" si="3"/>
        <v>0</v>
      </c>
      <c r="O239" s="70" t="str">
        <f t="shared" si="4"/>
        <v>2</v>
      </c>
      <c r="P239" s="71" t="str">
        <f t="shared" si="11"/>
        <v>82</v>
      </c>
      <c r="Q239" s="72" t="str">
        <f t="shared" si="12"/>
        <v>0.67%</v>
      </c>
      <c r="R239" s="70"/>
      <c r="S239" s="105" t="str">
        <f t="shared" si="5"/>
        <v>$168,775.50</v>
      </c>
      <c r="T239" s="71" t="str">
        <f t="shared" si="6"/>
        <v>312</v>
      </c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</row>
    <row r="240" ht="12.75" customHeight="1">
      <c r="A240" s="61" t="str">
        <f t="shared" si="7"/>
        <v>232</v>
      </c>
      <c r="B240" s="102" t="str">
        <f t="shared" si="8"/>
        <v>$80,353.58</v>
      </c>
      <c r="C240" s="102" t="str">
        <f t="shared" si="1"/>
        <v>$535.69</v>
      </c>
      <c r="D240" s="102" t="str">
        <f t="shared" si="9"/>
        <v>$751.39</v>
      </c>
      <c r="E240" s="103" t="str">
        <f t="shared" si="10"/>
        <v>$1,287.08</v>
      </c>
      <c r="F240" s="64"/>
      <c r="G240" s="65"/>
      <c r="H240" s="66"/>
      <c r="I240" s="104"/>
      <c r="J240" s="76"/>
      <c r="K240" s="68"/>
      <c r="L240" s="69" t="str">
        <f t="shared" si="2"/>
        <v/>
      </c>
      <c r="M240" s="5"/>
      <c r="N240" s="70" t="str">
        <f t="shared" si="3"/>
        <v>0</v>
      </c>
      <c r="O240" s="70" t="str">
        <f t="shared" si="4"/>
        <v>2</v>
      </c>
      <c r="P240" s="71" t="str">
        <f t="shared" si="11"/>
        <v>81</v>
      </c>
      <c r="Q240" s="72" t="str">
        <f t="shared" si="12"/>
        <v>0.67%</v>
      </c>
      <c r="R240" s="70"/>
      <c r="S240" s="105" t="str">
        <f t="shared" si="5"/>
        <v>$168,775.50</v>
      </c>
      <c r="T240" s="71" t="str">
        <f t="shared" si="6"/>
        <v>312</v>
      </c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</row>
    <row r="241" ht="12.75" customHeight="1">
      <c r="A241" s="61" t="str">
        <f t="shared" si="7"/>
        <v>233</v>
      </c>
      <c r="B241" s="102" t="str">
        <f t="shared" si="8"/>
        <v>$79,602.20</v>
      </c>
      <c r="C241" s="102" t="str">
        <f t="shared" si="1"/>
        <v>$530.68</v>
      </c>
      <c r="D241" s="102" t="str">
        <f t="shared" si="9"/>
        <v>$756.40</v>
      </c>
      <c r="E241" s="103" t="str">
        <f t="shared" si="10"/>
        <v>$1,287.08</v>
      </c>
      <c r="F241" s="64"/>
      <c r="G241" s="65"/>
      <c r="H241" s="66"/>
      <c r="I241" s="104"/>
      <c r="J241" s="76"/>
      <c r="K241" s="68"/>
      <c r="L241" s="69" t="str">
        <f t="shared" si="2"/>
        <v/>
      </c>
      <c r="M241" s="5"/>
      <c r="N241" s="70" t="str">
        <f t="shared" si="3"/>
        <v>0</v>
      </c>
      <c r="O241" s="70" t="str">
        <f t="shared" si="4"/>
        <v>2</v>
      </c>
      <c r="P241" s="71" t="str">
        <f t="shared" si="11"/>
        <v>80</v>
      </c>
      <c r="Q241" s="72" t="str">
        <f t="shared" si="12"/>
        <v>0.67%</v>
      </c>
      <c r="R241" s="70"/>
      <c r="S241" s="105" t="str">
        <f t="shared" si="5"/>
        <v>$168,775.50</v>
      </c>
      <c r="T241" s="71" t="str">
        <f t="shared" si="6"/>
        <v>312</v>
      </c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</row>
    <row r="242" ht="12.75" customHeight="1">
      <c r="A242" s="61" t="str">
        <f t="shared" si="7"/>
        <v>234</v>
      </c>
      <c r="B242" s="102" t="str">
        <f t="shared" si="8"/>
        <v>$78,845.80</v>
      </c>
      <c r="C242" s="102" t="str">
        <f t="shared" si="1"/>
        <v>$525.64</v>
      </c>
      <c r="D242" s="102" t="str">
        <f t="shared" si="9"/>
        <v>$761.44</v>
      </c>
      <c r="E242" s="103" t="str">
        <f t="shared" si="10"/>
        <v>$1,287.08</v>
      </c>
      <c r="F242" s="64"/>
      <c r="G242" s="65"/>
      <c r="H242" s="66"/>
      <c r="I242" s="104"/>
      <c r="J242" s="76"/>
      <c r="K242" s="68"/>
      <c r="L242" s="69" t="str">
        <f t="shared" si="2"/>
        <v/>
      </c>
      <c r="M242" s="5"/>
      <c r="N242" s="70" t="str">
        <f t="shared" si="3"/>
        <v>0</v>
      </c>
      <c r="O242" s="70" t="str">
        <f t="shared" si="4"/>
        <v>2</v>
      </c>
      <c r="P242" s="71" t="str">
        <f t="shared" si="11"/>
        <v>79</v>
      </c>
      <c r="Q242" s="72" t="str">
        <f t="shared" si="12"/>
        <v>0.67%</v>
      </c>
      <c r="R242" s="70"/>
      <c r="S242" s="105" t="str">
        <f t="shared" si="5"/>
        <v>$168,775.50</v>
      </c>
      <c r="T242" s="71" t="str">
        <f t="shared" si="6"/>
        <v>312</v>
      </c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</row>
    <row r="243" ht="12.75" customHeight="1">
      <c r="A243" s="61" t="str">
        <f t="shared" si="7"/>
        <v>235</v>
      </c>
      <c r="B243" s="102" t="str">
        <f t="shared" si="8"/>
        <v>$78,084.36</v>
      </c>
      <c r="C243" s="102" t="str">
        <f t="shared" si="1"/>
        <v>$520.56</v>
      </c>
      <c r="D243" s="102" t="str">
        <f t="shared" si="9"/>
        <v>$766.52</v>
      </c>
      <c r="E243" s="103" t="str">
        <f t="shared" si="10"/>
        <v>$1,287.08</v>
      </c>
      <c r="F243" s="64"/>
      <c r="G243" s="65"/>
      <c r="H243" s="66"/>
      <c r="I243" s="104"/>
      <c r="J243" s="76"/>
      <c r="K243" s="68"/>
      <c r="L243" s="69" t="str">
        <f t="shared" si="2"/>
        <v/>
      </c>
      <c r="M243" s="5"/>
      <c r="N243" s="70" t="str">
        <f t="shared" si="3"/>
        <v>0</v>
      </c>
      <c r="O243" s="70" t="str">
        <f t="shared" si="4"/>
        <v>2</v>
      </c>
      <c r="P243" s="71" t="str">
        <f t="shared" si="11"/>
        <v>78</v>
      </c>
      <c r="Q243" s="72" t="str">
        <f t="shared" si="12"/>
        <v>0.67%</v>
      </c>
      <c r="R243" s="70"/>
      <c r="S243" s="105" t="str">
        <f t="shared" si="5"/>
        <v>$168,775.50</v>
      </c>
      <c r="T243" s="71" t="str">
        <f t="shared" si="6"/>
        <v>312</v>
      </c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</row>
    <row r="244" ht="12.75" customHeight="1">
      <c r="A244" s="61" t="str">
        <f t="shared" si="7"/>
        <v>236</v>
      </c>
      <c r="B244" s="102" t="str">
        <f t="shared" si="8"/>
        <v>$77,317.84</v>
      </c>
      <c r="C244" s="102" t="str">
        <f t="shared" si="1"/>
        <v>$515.45</v>
      </c>
      <c r="D244" s="102" t="str">
        <f t="shared" si="9"/>
        <v>$771.63</v>
      </c>
      <c r="E244" s="103" t="str">
        <f t="shared" si="10"/>
        <v>$1,287.08</v>
      </c>
      <c r="F244" s="64"/>
      <c r="G244" s="65"/>
      <c r="H244" s="66"/>
      <c r="I244" s="104"/>
      <c r="J244" s="76"/>
      <c r="K244" s="68"/>
      <c r="L244" s="69" t="str">
        <f t="shared" si="2"/>
        <v/>
      </c>
      <c r="M244" s="5"/>
      <c r="N244" s="70" t="str">
        <f t="shared" si="3"/>
        <v>0</v>
      </c>
      <c r="O244" s="70" t="str">
        <f t="shared" si="4"/>
        <v>2</v>
      </c>
      <c r="P244" s="71" t="str">
        <f t="shared" si="11"/>
        <v>77</v>
      </c>
      <c r="Q244" s="72" t="str">
        <f t="shared" si="12"/>
        <v>0.67%</v>
      </c>
      <c r="R244" s="70"/>
      <c r="S244" s="105" t="str">
        <f t="shared" si="5"/>
        <v>$168,775.50</v>
      </c>
      <c r="T244" s="71" t="str">
        <f t="shared" si="6"/>
        <v>312</v>
      </c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</row>
    <row r="245" ht="12.75" customHeight="1">
      <c r="A245" s="61" t="str">
        <f t="shared" si="7"/>
        <v>237</v>
      </c>
      <c r="B245" s="102" t="str">
        <f t="shared" si="8"/>
        <v>$76,546.22</v>
      </c>
      <c r="C245" s="102" t="str">
        <f t="shared" si="1"/>
        <v>$510.31</v>
      </c>
      <c r="D245" s="102" t="str">
        <f t="shared" si="9"/>
        <v>$776.77</v>
      </c>
      <c r="E245" s="103" t="str">
        <f t="shared" si="10"/>
        <v>$1,287.08</v>
      </c>
      <c r="F245" s="64"/>
      <c r="G245" s="65"/>
      <c r="H245" s="66"/>
      <c r="I245" s="104"/>
      <c r="J245" s="76"/>
      <c r="K245" s="68"/>
      <c r="L245" s="69" t="str">
        <f t="shared" si="2"/>
        <v/>
      </c>
      <c r="M245" s="5"/>
      <c r="N245" s="70" t="str">
        <f t="shared" si="3"/>
        <v>0</v>
      </c>
      <c r="O245" s="70" t="str">
        <f t="shared" si="4"/>
        <v>2</v>
      </c>
      <c r="P245" s="71" t="str">
        <f t="shared" si="11"/>
        <v>76</v>
      </c>
      <c r="Q245" s="72" t="str">
        <f t="shared" si="12"/>
        <v>0.67%</v>
      </c>
      <c r="R245" s="70"/>
      <c r="S245" s="105" t="str">
        <f t="shared" si="5"/>
        <v>$168,775.50</v>
      </c>
      <c r="T245" s="71" t="str">
        <f t="shared" si="6"/>
        <v>312</v>
      </c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</row>
    <row r="246" ht="12.75" customHeight="1">
      <c r="A246" s="61" t="str">
        <f t="shared" si="7"/>
        <v>238</v>
      </c>
      <c r="B246" s="102" t="str">
        <f t="shared" si="8"/>
        <v>$75,769.44</v>
      </c>
      <c r="C246" s="102" t="str">
        <f t="shared" si="1"/>
        <v>$505.13</v>
      </c>
      <c r="D246" s="102" t="str">
        <f t="shared" si="9"/>
        <v>$781.95</v>
      </c>
      <c r="E246" s="103" t="str">
        <f t="shared" si="10"/>
        <v>$1,287.08</v>
      </c>
      <c r="F246" s="64"/>
      <c r="G246" s="65"/>
      <c r="H246" s="66"/>
      <c r="I246" s="104"/>
      <c r="J246" s="76"/>
      <c r="K246" s="68"/>
      <c r="L246" s="69" t="str">
        <f t="shared" si="2"/>
        <v/>
      </c>
      <c r="M246" s="5"/>
      <c r="N246" s="70" t="str">
        <f t="shared" si="3"/>
        <v>0</v>
      </c>
      <c r="O246" s="70" t="str">
        <f t="shared" si="4"/>
        <v>2</v>
      </c>
      <c r="P246" s="71" t="str">
        <f t="shared" si="11"/>
        <v>75</v>
      </c>
      <c r="Q246" s="72" t="str">
        <f t="shared" si="12"/>
        <v>0.67%</v>
      </c>
      <c r="R246" s="70"/>
      <c r="S246" s="105" t="str">
        <f t="shared" si="5"/>
        <v>$168,775.50</v>
      </c>
      <c r="T246" s="71" t="str">
        <f t="shared" si="6"/>
        <v>312</v>
      </c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</row>
    <row r="247" ht="12.75" customHeight="1">
      <c r="A247" s="61" t="str">
        <f t="shared" si="7"/>
        <v>239</v>
      </c>
      <c r="B247" s="102" t="str">
        <f t="shared" si="8"/>
        <v>$74,987.50</v>
      </c>
      <c r="C247" s="102" t="str">
        <f t="shared" si="1"/>
        <v>$499.92</v>
      </c>
      <c r="D247" s="102" t="str">
        <f t="shared" si="9"/>
        <v>$787.16</v>
      </c>
      <c r="E247" s="103" t="str">
        <f t="shared" si="10"/>
        <v>$1,287.08</v>
      </c>
      <c r="F247" s="64"/>
      <c r="G247" s="65"/>
      <c r="H247" s="66"/>
      <c r="I247" s="104"/>
      <c r="J247" s="76"/>
      <c r="K247" s="68"/>
      <c r="L247" s="69" t="str">
        <f>IF(K247=$Q$5,CONCATENATE($Q$3,INT(P247-#REF!)," ",$R$3),IF(K247=$Q$4,CONCATENATE($Q$3,INT(E247-#REF!)," ",$R$4),""))</f>
        <v/>
      </c>
      <c r="M247" s="5"/>
      <c r="N247" s="70" t="str">
        <f t="shared" si="3"/>
        <v>0</v>
      </c>
      <c r="O247" s="70" t="str">
        <f t="shared" si="4"/>
        <v>2</v>
      </c>
      <c r="P247" s="71" t="str">
        <f t="shared" si="11"/>
        <v>74</v>
      </c>
      <c r="Q247" s="72" t="str">
        <f t="shared" si="12"/>
        <v>0.67%</v>
      </c>
      <c r="R247" s="70"/>
      <c r="S247" s="105" t="str">
        <f t="shared" si="5"/>
        <v>$168,775.50</v>
      </c>
      <c r="T247" s="71" t="str">
        <f t="shared" si="6"/>
        <v>312</v>
      </c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</row>
    <row r="248" ht="12.75" customHeight="1">
      <c r="A248" s="61" t="str">
        <f t="shared" si="7"/>
        <v>240</v>
      </c>
      <c r="B248" s="102" t="str">
        <f t="shared" si="8"/>
        <v>$74,200.33</v>
      </c>
      <c r="C248" s="102" t="str">
        <f t="shared" si="1"/>
        <v>$494.67</v>
      </c>
      <c r="D248" s="102" t="str">
        <f t="shared" si="9"/>
        <v>$792.41</v>
      </c>
      <c r="E248" s="103" t="str">
        <f t="shared" si="10"/>
        <v>$1,287.08</v>
      </c>
      <c r="F248" s="64"/>
      <c r="G248" s="65"/>
      <c r="H248" s="66"/>
      <c r="I248" s="104"/>
      <c r="J248" s="76"/>
      <c r="K248" s="68"/>
      <c r="L248" s="69"/>
      <c r="M248" s="5"/>
      <c r="N248" s="70" t="str">
        <f t="shared" si="3"/>
        <v>0</v>
      </c>
      <c r="O248" s="70" t="str">
        <f t="shared" si="4"/>
        <v>2</v>
      </c>
      <c r="P248" s="71" t="str">
        <f t="shared" si="11"/>
        <v>73</v>
      </c>
      <c r="Q248" s="72" t="str">
        <f t="shared" si="12"/>
        <v>0.67%</v>
      </c>
      <c r="R248" s="70"/>
      <c r="S248" s="105" t="str">
        <f t="shared" si="5"/>
        <v>$168,775.50</v>
      </c>
      <c r="T248" s="71" t="str">
        <f t="shared" si="6"/>
        <v>312</v>
      </c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</row>
    <row r="249" ht="12.75" customHeight="1">
      <c r="A249" s="61" t="str">
        <f t="shared" si="7"/>
        <v>241</v>
      </c>
      <c r="B249" s="102" t="str">
        <f t="shared" si="8"/>
        <v>$73,407.92</v>
      </c>
      <c r="C249" s="102" t="str">
        <f t="shared" si="1"/>
        <v>$489.39</v>
      </c>
      <c r="D249" s="102" t="str">
        <f t="shared" si="9"/>
        <v>$797.69</v>
      </c>
      <c r="E249" s="103" t="str">
        <f t="shared" si="10"/>
        <v>$1,287.08</v>
      </c>
      <c r="F249" s="64"/>
      <c r="G249" s="65"/>
      <c r="H249" s="66"/>
      <c r="I249" s="104"/>
      <c r="J249" s="76"/>
      <c r="K249" s="68"/>
      <c r="L249" s="69"/>
      <c r="M249" s="5"/>
      <c r="N249" s="70" t="str">
        <f t="shared" si="3"/>
        <v>0</v>
      </c>
      <c r="O249" s="70" t="str">
        <f t="shared" si="4"/>
        <v>2</v>
      </c>
      <c r="P249" s="71" t="str">
        <f t="shared" si="11"/>
        <v>72</v>
      </c>
      <c r="Q249" s="72" t="str">
        <f t="shared" si="12"/>
        <v>0.67%</v>
      </c>
      <c r="R249" s="70"/>
      <c r="S249" s="105" t="str">
        <f t="shared" si="5"/>
        <v>$168,775.50</v>
      </c>
      <c r="T249" s="71" t="str">
        <f t="shared" si="6"/>
        <v>312</v>
      </c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</row>
    <row r="250" ht="12.75" customHeight="1">
      <c r="A250" s="61" t="str">
        <f t="shared" si="7"/>
        <v>242</v>
      </c>
      <c r="B250" s="102" t="str">
        <f t="shared" si="8"/>
        <v>$72,610.23</v>
      </c>
      <c r="C250" s="102" t="str">
        <f t="shared" si="1"/>
        <v>$484.07</v>
      </c>
      <c r="D250" s="102" t="str">
        <f t="shared" si="9"/>
        <v>$803.01</v>
      </c>
      <c r="E250" s="103" t="str">
        <f t="shared" si="10"/>
        <v>$1,287.08</v>
      </c>
      <c r="F250" s="64"/>
      <c r="G250" s="65"/>
      <c r="H250" s="66"/>
      <c r="I250" s="104"/>
      <c r="J250" s="76"/>
      <c r="K250" s="68"/>
      <c r="L250" s="69"/>
      <c r="M250" s="5"/>
      <c r="N250" s="70" t="str">
        <f t="shared" si="3"/>
        <v>0</v>
      </c>
      <c r="O250" s="70" t="str">
        <f t="shared" si="4"/>
        <v>2</v>
      </c>
      <c r="P250" s="71" t="str">
        <f t="shared" si="11"/>
        <v>71</v>
      </c>
      <c r="Q250" s="72" t="str">
        <f t="shared" si="12"/>
        <v>0.67%</v>
      </c>
      <c r="R250" s="70"/>
      <c r="S250" s="105" t="str">
        <f t="shared" si="5"/>
        <v>$168,775.50</v>
      </c>
      <c r="T250" s="71" t="str">
        <f t="shared" si="6"/>
        <v>312</v>
      </c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</row>
    <row r="251" ht="12.75" customHeight="1">
      <c r="A251" s="61" t="str">
        <f t="shared" si="7"/>
        <v>243</v>
      </c>
      <c r="B251" s="102" t="str">
        <f t="shared" si="8"/>
        <v>$71,807.22</v>
      </c>
      <c r="C251" s="102" t="str">
        <f t="shared" si="1"/>
        <v>$478.71</v>
      </c>
      <c r="D251" s="102" t="str">
        <f t="shared" si="9"/>
        <v>$808.36</v>
      </c>
      <c r="E251" s="103" t="str">
        <f t="shared" si="10"/>
        <v>$1,287.08</v>
      </c>
      <c r="F251" s="64"/>
      <c r="G251" s="65"/>
      <c r="H251" s="66"/>
      <c r="I251" s="104"/>
      <c r="J251" s="76"/>
      <c r="K251" s="68"/>
      <c r="L251" s="69"/>
      <c r="M251" s="5"/>
      <c r="N251" s="70" t="str">
        <f t="shared" si="3"/>
        <v>0</v>
      </c>
      <c r="O251" s="70" t="str">
        <f t="shared" si="4"/>
        <v>2</v>
      </c>
      <c r="P251" s="71" t="str">
        <f t="shared" si="11"/>
        <v>70</v>
      </c>
      <c r="Q251" s="72" t="str">
        <f t="shared" si="12"/>
        <v>0.67%</v>
      </c>
      <c r="R251" s="70"/>
      <c r="S251" s="105" t="str">
        <f t="shared" si="5"/>
        <v>$168,775.50</v>
      </c>
      <c r="T251" s="71" t="str">
        <f t="shared" si="6"/>
        <v>312</v>
      </c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</row>
    <row r="252" ht="12.75" customHeight="1">
      <c r="A252" s="61" t="str">
        <f t="shared" si="7"/>
        <v>244</v>
      </c>
      <c r="B252" s="102" t="str">
        <f t="shared" si="8"/>
        <v>$70,998.86</v>
      </c>
      <c r="C252" s="102" t="str">
        <f t="shared" si="1"/>
        <v>$473.33</v>
      </c>
      <c r="D252" s="102" t="str">
        <f t="shared" si="9"/>
        <v>$813.75</v>
      </c>
      <c r="E252" s="103" t="str">
        <f t="shared" si="10"/>
        <v>$1,287.08</v>
      </c>
      <c r="F252" s="64"/>
      <c r="G252" s="65"/>
      <c r="H252" s="66"/>
      <c r="I252" s="104"/>
      <c r="J252" s="76"/>
      <c r="K252" s="68"/>
      <c r="L252" s="69"/>
      <c r="M252" s="5"/>
      <c r="N252" s="70" t="str">
        <f t="shared" si="3"/>
        <v>0</v>
      </c>
      <c r="O252" s="70" t="str">
        <f t="shared" si="4"/>
        <v>2</v>
      </c>
      <c r="P252" s="71" t="str">
        <f t="shared" si="11"/>
        <v>69</v>
      </c>
      <c r="Q252" s="72" t="str">
        <f t="shared" si="12"/>
        <v>0.67%</v>
      </c>
      <c r="R252" s="70"/>
      <c r="S252" s="105" t="str">
        <f t="shared" si="5"/>
        <v>$168,775.50</v>
      </c>
      <c r="T252" s="71" t="str">
        <f t="shared" si="6"/>
        <v>312</v>
      </c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</row>
    <row r="253" ht="12.75" customHeight="1">
      <c r="A253" s="61" t="str">
        <f t="shared" si="7"/>
        <v>245</v>
      </c>
      <c r="B253" s="102" t="str">
        <f t="shared" si="8"/>
        <v>$70,185.10</v>
      </c>
      <c r="C253" s="102" t="str">
        <f t="shared" si="1"/>
        <v>$467.90</v>
      </c>
      <c r="D253" s="102" t="str">
        <f t="shared" si="9"/>
        <v>$819.18</v>
      </c>
      <c r="E253" s="103" t="str">
        <f t="shared" si="10"/>
        <v>$1,287.08</v>
      </c>
      <c r="F253" s="64"/>
      <c r="G253" s="65"/>
      <c r="H253" s="66"/>
      <c r="I253" s="104"/>
      <c r="J253" s="76"/>
      <c r="K253" s="68"/>
      <c r="L253" s="69"/>
      <c r="M253" s="5"/>
      <c r="N253" s="70" t="str">
        <f t="shared" si="3"/>
        <v>0</v>
      </c>
      <c r="O253" s="70" t="str">
        <f t="shared" si="4"/>
        <v>2</v>
      </c>
      <c r="P253" s="71" t="str">
        <f t="shared" si="11"/>
        <v>68</v>
      </c>
      <c r="Q253" s="72" t="str">
        <f t="shared" si="12"/>
        <v>0.67%</v>
      </c>
      <c r="R253" s="70"/>
      <c r="S253" s="105" t="str">
        <f t="shared" si="5"/>
        <v>$168,775.50</v>
      </c>
      <c r="T253" s="71" t="str">
        <f t="shared" si="6"/>
        <v>312</v>
      </c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</row>
    <row r="254" ht="12.75" customHeight="1">
      <c r="A254" s="61" t="str">
        <f t="shared" si="7"/>
        <v>246</v>
      </c>
      <c r="B254" s="102" t="str">
        <f t="shared" si="8"/>
        <v>$69,365.92</v>
      </c>
      <c r="C254" s="102" t="str">
        <f t="shared" si="1"/>
        <v>$462.44</v>
      </c>
      <c r="D254" s="102" t="str">
        <f t="shared" si="9"/>
        <v>$824.64</v>
      </c>
      <c r="E254" s="103" t="str">
        <f t="shared" si="10"/>
        <v>$1,287.08</v>
      </c>
      <c r="F254" s="64"/>
      <c r="G254" s="65"/>
      <c r="H254" s="66"/>
      <c r="I254" s="104"/>
      <c r="J254" s="76"/>
      <c r="K254" s="68"/>
      <c r="L254" s="69"/>
      <c r="M254" s="5"/>
      <c r="N254" s="70" t="str">
        <f t="shared" si="3"/>
        <v>0</v>
      </c>
      <c r="O254" s="70" t="str">
        <f t="shared" si="4"/>
        <v>2</v>
      </c>
      <c r="P254" s="71" t="str">
        <f t="shared" si="11"/>
        <v>67</v>
      </c>
      <c r="Q254" s="72" t="str">
        <f t="shared" si="12"/>
        <v>0.67%</v>
      </c>
      <c r="R254" s="70"/>
      <c r="S254" s="105" t="str">
        <f t="shared" si="5"/>
        <v>$168,775.50</v>
      </c>
      <c r="T254" s="71" t="str">
        <f t="shared" si="6"/>
        <v>312</v>
      </c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</row>
    <row r="255" ht="12.75" customHeight="1">
      <c r="A255" s="61" t="str">
        <f t="shared" si="7"/>
        <v>247</v>
      </c>
      <c r="B255" s="102" t="str">
        <f t="shared" si="8"/>
        <v>$68,541.29</v>
      </c>
      <c r="C255" s="102" t="str">
        <f t="shared" si="1"/>
        <v>$456.94</v>
      </c>
      <c r="D255" s="102" t="str">
        <f t="shared" si="9"/>
        <v>$830.14</v>
      </c>
      <c r="E255" s="103" t="str">
        <f t="shared" si="10"/>
        <v>$1,287.08</v>
      </c>
      <c r="F255" s="64"/>
      <c r="G255" s="65"/>
      <c r="H255" s="66"/>
      <c r="I255" s="104"/>
      <c r="J255" s="76"/>
      <c r="K255" s="68"/>
      <c r="L255" s="69"/>
      <c r="M255" s="5"/>
      <c r="N255" s="70" t="str">
        <f t="shared" si="3"/>
        <v>0</v>
      </c>
      <c r="O255" s="70" t="str">
        <f t="shared" si="4"/>
        <v>2</v>
      </c>
      <c r="P255" s="71" t="str">
        <f t="shared" si="11"/>
        <v>66</v>
      </c>
      <c r="Q255" s="72" t="str">
        <f t="shared" si="12"/>
        <v>0.67%</v>
      </c>
      <c r="R255" s="70"/>
      <c r="S255" s="105" t="str">
        <f t="shared" si="5"/>
        <v>$168,775.50</v>
      </c>
      <c r="T255" s="71" t="str">
        <f t="shared" si="6"/>
        <v>312</v>
      </c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</row>
    <row r="256" ht="12.75" customHeight="1">
      <c r="A256" s="61" t="str">
        <f t="shared" si="7"/>
        <v>248</v>
      </c>
      <c r="B256" s="102" t="str">
        <f t="shared" si="8"/>
        <v>$67,711.15</v>
      </c>
      <c r="C256" s="102" t="str">
        <f t="shared" si="1"/>
        <v>$451.41</v>
      </c>
      <c r="D256" s="102" t="str">
        <f t="shared" si="9"/>
        <v>$835.67</v>
      </c>
      <c r="E256" s="103" t="str">
        <f t="shared" si="10"/>
        <v>$1,287.08</v>
      </c>
      <c r="F256" s="64"/>
      <c r="G256" s="65"/>
      <c r="H256" s="66"/>
      <c r="I256" s="104"/>
      <c r="J256" s="76"/>
      <c r="K256" s="68"/>
      <c r="L256" s="69"/>
      <c r="M256" s="5"/>
      <c r="N256" s="70" t="str">
        <f t="shared" si="3"/>
        <v>0</v>
      </c>
      <c r="O256" s="70" t="str">
        <f t="shared" si="4"/>
        <v>2</v>
      </c>
      <c r="P256" s="71" t="str">
        <f t="shared" si="11"/>
        <v>65</v>
      </c>
      <c r="Q256" s="72" t="str">
        <f t="shared" si="12"/>
        <v>0.67%</v>
      </c>
      <c r="R256" s="70"/>
      <c r="S256" s="105" t="str">
        <f t="shared" si="5"/>
        <v>$168,775.50</v>
      </c>
      <c r="T256" s="71" t="str">
        <f t="shared" si="6"/>
        <v>312</v>
      </c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</row>
    <row r="257" ht="12.75" customHeight="1">
      <c r="A257" s="61" t="str">
        <f t="shared" si="7"/>
        <v>249</v>
      </c>
      <c r="B257" s="102" t="str">
        <f t="shared" si="8"/>
        <v>$66,875.48</v>
      </c>
      <c r="C257" s="102" t="str">
        <f t="shared" si="1"/>
        <v>$445.84</v>
      </c>
      <c r="D257" s="102" t="str">
        <f t="shared" si="9"/>
        <v>$841.24</v>
      </c>
      <c r="E257" s="103" t="str">
        <f t="shared" si="10"/>
        <v>$1,287.08</v>
      </c>
      <c r="F257" s="64"/>
      <c r="G257" s="65"/>
      <c r="H257" s="66"/>
      <c r="I257" s="104"/>
      <c r="J257" s="76"/>
      <c r="K257" s="68"/>
      <c r="L257" s="69"/>
      <c r="M257" s="5"/>
      <c r="N257" s="70" t="str">
        <f t="shared" si="3"/>
        <v>0</v>
      </c>
      <c r="O257" s="70" t="str">
        <f t="shared" si="4"/>
        <v>2</v>
      </c>
      <c r="P257" s="71" t="str">
        <f t="shared" si="11"/>
        <v>64</v>
      </c>
      <c r="Q257" s="72" t="str">
        <f t="shared" si="12"/>
        <v>0.67%</v>
      </c>
      <c r="R257" s="70"/>
      <c r="S257" s="105" t="str">
        <f t="shared" si="5"/>
        <v>$168,775.50</v>
      </c>
      <c r="T257" s="71" t="str">
        <f t="shared" si="6"/>
        <v>312</v>
      </c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</row>
    <row r="258" ht="12.75" customHeight="1">
      <c r="A258" s="61" t="str">
        <f t="shared" si="7"/>
        <v>250</v>
      </c>
      <c r="B258" s="102" t="str">
        <f t="shared" si="8"/>
        <v>$66,034.24</v>
      </c>
      <c r="C258" s="102" t="str">
        <f t="shared" si="1"/>
        <v>$440.23</v>
      </c>
      <c r="D258" s="102" t="str">
        <f t="shared" si="9"/>
        <v>$846.85</v>
      </c>
      <c r="E258" s="103" t="str">
        <f t="shared" si="10"/>
        <v>$1,287.08</v>
      </c>
      <c r="F258" s="64"/>
      <c r="G258" s="65"/>
      <c r="H258" s="66"/>
      <c r="I258" s="104"/>
      <c r="J258" s="76"/>
      <c r="K258" s="68"/>
      <c r="L258" s="69"/>
      <c r="M258" s="5"/>
      <c r="N258" s="70" t="str">
        <f t="shared" si="3"/>
        <v>0</v>
      </c>
      <c r="O258" s="70" t="str">
        <f t="shared" si="4"/>
        <v>2</v>
      </c>
      <c r="P258" s="71" t="str">
        <f t="shared" si="11"/>
        <v>63</v>
      </c>
      <c r="Q258" s="72" t="str">
        <f t="shared" si="12"/>
        <v>0.67%</v>
      </c>
      <c r="R258" s="70"/>
      <c r="S258" s="105" t="str">
        <f t="shared" si="5"/>
        <v>$168,775.50</v>
      </c>
      <c r="T258" s="71" t="str">
        <f t="shared" si="6"/>
        <v>312</v>
      </c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</row>
    <row r="259" ht="12.75" customHeight="1">
      <c r="A259" s="61" t="str">
        <f t="shared" si="7"/>
        <v>251</v>
      </c>
      <c r="B259" s="102" t="str">
        <f t="shared" si="8"/>
        <v>$65,187.38</v>
      </c>
      <c r="C259" s="102" t="str">
        <f t="shared" si="1"/>
        <v>$434.58</v>
      </c>
      <c r="D259" s="102" t="str">
        <f t="shared" si="9"/>
        <v>$852.50</v>
      </c>
      <c r="E259" s="103" t="str">
        <f t="shared" si="10"/>
        <v>$1,287.08</v>
      </c>
      <c r="F259" s="64"/>
      <c r="G259" s="65"/>
      <c r="H259" s="66"/>
      <c r="I259" s="104"/>
      <c r="J259" s="76"/>
      <c r="K259" s="68"/>
      <c r="L259" s="69"/>
      <c r="M259" s="5"/>
      <c r="N259" s="70" t="str">
        <f t="shared" si="3"/>
        <v>0</v>
      </c>
      <c r="O259" s="70" t="str">
        <f t="shared" si="4"/>
        <v>2</v>
      </c>
      <c r="P259" s="71" t="str">
        <f t="shared" si="11"/>
        <v>62</v>
      </c>
      <c r="Q259" s="72" t="str">
        <f t="shared" si="12"/>
        <v>0.67%</v>
      </c>
      <c r="R259" s="70"/>
      <c r="S259" s="105" t="str">
        <f t="shared" si="5"/>
        <v>$168,775.50</v>
      </c>
      <c r="T259" s="71" t="str">
        <f t="shared" si="6"/>
        <v>312</v>
      </c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</row>
    <row r="260" ht="12.75" customHeight="1">
      <c r="A260" s="61" t="str">
        <f t="shared" si="7"/>
        <v>252</v>
      </c>
      <c r="B260" s="102" t="str">
        <f t="shared" si="8"/>
        <v>$64,334.89</v>
      </c>
      <c r="C260" s="102" t="str">
        <f t="shared" si="1"/>
        <v>$428.90</v>
      </c>
      <c r="D260" s="102" t="str">
        <f t="shared" si="9"/>
        <v>$858.18</v>
      </c>
      <c r="E260" s="103" t="str">
        <f t="shared" si="10"/>
        <v>$1,287.08</v>
      </c>
      <c r="F260" s="64"/>
      <c r="G260" s="65"/>
      <c r="H260" s="66"/>
      <c r="I260" s="104"/>
      <c r="J260" s="76"/>
      <c r="K260" s="68"/>
      <c r="L260" s="69"/>
      <c r="M260" s="5"/>
      <c r="N260" s="70" t="str">
        <f t="shared" si="3"/>
        <v>0</v>
      </c>
      <c r="O260" s="70" t="str">
        <f t="shared" si="4"/>
        <v>2</v>
      </c>
      <c r="P260" s="71" t="str">
        <f t="shared" si="11"/>
        <v>61</v>
      </c>
      <c r="Q260" s="72" t="str">
        <f t="shared" si="12"/>
        <v>0.67%</v>
      </c>
      <c r="R260" s="70"/>
      <c r="S260" s="105" t="str">
        <f t="shared" si="5"/>
        <v>$168,775.50</v>
      </c>
      <c r="T260" s="71" t="str">
        <f t="shared" si="6"/>
        <v>312</v>
      </c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</row>
    <row r="261" ht="12.75" customHeight="1">
      <c r="A261" s="61" t="str">
        <f t="shared" si="7"/>
        <v>253</v>
      </c>
      <c r="B261" s="102" t="str">
        <f t="shared" si="8"/>
        <v>$63,476.71</v>
      </c>
      <c r="C261" s="102" t="str">
        <f t="shared" si="1"/>
        <v>$423.18</v>
      </c>
      <c r="D261" s="102" t="str">
        <f t="shared" si="9"/>
        <v>$863.90</v>
      </c>
      <c r="E261" s="103" t="str">
        <f t="shared" si="10"/>
        <v>$1,287.08</v>
      </c>
      <c r="F261" s="64"/>
      <c r="G261" s="65"/>
      <c r="H261" s="66"/>
      <c r="I261" s="104"/>
      <c r="J261" s="76"/>
      <c r="K261" s="68"/>
      <c r="L261" s="69"/>
      <c r="M261" s="5"/>
      <c r="N261" s="70" t="str">
        <f t="shared" si="3"/>
        <v>0</v>
      </c>
      <c r="O261" s="70" t="str">
        <f t="shared" si="4"/>
        <v>2</v>
      </c>
      <c r="P261" s="71" t="str">
        <f t="shared" si="11"/>
        <v>60</v>
      </c>
      <c r="Q261" s="72" t="str">
        <f t="shared" si="12"/>
        <v>0.67%</v>
      </c>
      <c r="R261" s="70"/>
      <c r="S261" s="105" t="str">
        <f t="shared" si="5"/>
        <v>$168,775.50</v>
      </c>
      <c r="T261" s="71" t="str">
        <f t="shared" si="6"/>
        <v>312</v>
      </c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</row>
    <row r="262" ht="12.75" customHeight="1">
      <c r="A262" s="61" t="str">
        <f t="shared" si="7"/>
        <v>254</v>
      </c>
      <c r="B262" s="102" t="str">
        <f t="shared" si="8"/>
        <v>$62,612.81</v>
      </c>
      <c r="C262" s="102" t="str">
        <f t="shared" si="1"/>
        <v>$417.42</v>
      </c>
      <c r="D262" s="102" t="str">
        <f t="shared" si="9"/>
        <v>$869.66</v>
      </c>
      <c r="E262" s="103" t="str">
        <f t="shared" si="10"/>
        <v>$1,287.08</v>
      </c>
      <c r="F262" s="64"/>
      <c r="G262" s="65"/>
      <c r="H262" s="66"/>
      <c r="I262" s="104"/>
      <c r="J262" s="76"/>
      <c r="K262" s="68"/>
      <c r="L262" s="69"/>
      <c r="M262" s="5"/>
      <c r="N262" s="70" t="str">
        <f t="shared" si="3"/>
        <v>0</v>
      </c>
      <c r="O262" s="70" t="str">
        <f t="shared" si="4"/>
        <v>2</v>
      </c>
      <c r="P262" s="71" t="str">
        <f t="shared" si="11"/>
        <v>59</v>
      </c>
      <c r="Q262" s="72" t="str">
        <f t="shared" si="12"/>
        <v>0.67%</v>
      </c>
      <c r="R262" s="70"/>
      <c r="S262" s="105" t="str">
        <f t="shared" si="5"/>
        <v>$168,775.50</v>
      </c>
      <c r="T262" s="71" t="str">
        <f t="shared" si="6"/>
        <v>312</v>
      </c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</row>
    <row r="263" ht="12.75" customHeight="1">
      <c r="A263" s="61" t="str">
        <f t="shared" si="7"/>
        <v>255</v>
      </c>
      <c r="B263" s="102" t="str">
        <f t="shared" si="8"/>
        <v>$61,743.15</v>
      </c>
      <c r="C263" s="102" t="str">
        <f t="shared" si="1"/>
        <v>$411.62</v>
      </c>
      <c r="D263" s="102" t="str">
        <f t="shared" si="9"/>
        <v>$875.46</v>
      </c>
      <c r="E263" s="103" t="str">
        <f t="shared" si="10"/>
        <v>$1,287.08</v>
      </c>
      <c r="F263" s="64"/>
      <c r="G263" s="65"/>
      <c r="H263" s="66"/>
      <c r="I263" s="104"/>
      <c r="J263" s="76"/>
      <c r="K263" s="68"/>
      <c r="L263" s="69"/>
      <c r="M263" s="5"/>
      <c r="N263" s="70" t="str">
        <f t="shared" si="3"/>
        <v>0</v>
      </c>
      <c r="O263" s="70" t="str">
        <f t="shared" si="4"/>
        <v>2</v>
      </c>
      <c r="P263" s="71" t="str">
        <f t="shared" si="11"/>
        <v>58</v>
      </c>
      <c r="Q263" s="72" t="str">
        <f t="shared" si="12"/>
        <v>0.67%</v>
      </c>
      <c r="R263" s="70"/>
      <c r="S263" s="105" t="str">
        <f t="shared" si="5"/>
        <v>$168,775.50</v>
      </c>
      <c r="T263" s="71" t="str">
        <f t="shared" si="6"/>
        <v>312</v>
      </c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</row>
    <row r="264" ht="12.75" customHeight="1">
      <c r="A264" s="61" t="str">
        <f t="shared" si="7"/>
        <v>256</v>
      </c>
      <c r="B264" s="102" t="str">
        <f t="shared" si="8"/>
        <v>$60,867.69</v>
      </c>
      <c r="C264" s="102" t="str">
        <f t="shared" si="1"/>
        <v>$405.78</v>
      </c>
      <c r="D264" s="102" t="str">
        <f t="shared" si="9"/>
        <v>$881.29</v>
      </c>
      <c r="E264" s="103" t="str">
        <f t="shared" si="10"/>
        <v>$1,287.08</v>
      </c>
      <c r="F264" s="64"/>
      <c r="G264" s="65"/>
      <c r="H264" s="66"/>
      <c r="I264" s="104"/>
      <c r="J264" s="76"/>
      <c r="K264" s="68"/>
      <c r="L264" s="69"/>
      <c r="M264" s="5"/>
      <c r="N264" s="70" t="str">
        <f t="shared" si="3"/>
        <v>0</v>
      </c>
      <c r="O264" s="70" t="str">
        <f t="shared" si="4"/>
        <v>2</v>
      </c>
      <c r="P264" s="71" t="str">
        <f t="shared" si="11"/>
        <v>57</v>
      </c>
      <c r="Q264" s="72" t="str">
        <f t="shared" si="12"/>
        <v>0.67%</v>
      </c>
      <c r="R264" s="70"/>
      <c r="S264" s="105" t="str">
        <f t="shared" si="5"/>
        <v>$168,775.50</v>
      </c>
      <c r="T264" s="71" t="str">
        <f t="shared" si="6"/>
        <v>312</v>
      </c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</row>
    <row r="265" ht="12.75" customHeight="1">
      <c r="A265" s="61" t="str">
        <f t="shared" si="7"/>
        <v>257</v>
      </c>
      <c r="B265" s="102" t="str">
        <f t="shared" si="8"/>
        <v>$59,986.40</v>
      </c>
      <c r="C265" s="102" t="str">
        <f t="shared" si="1"/>
        <v>$399.91</v>
      </c>
      <c r="D265" s="102" t="str">
        <f t="shared" si="9"/>
        <v>$887.17</v>
      </c>
      <c r="E265" s="103" t="str">
        <f t="shared" si="10"/>
        <v>$1,287.08</v>
      </c>
      <c r="F265" s="64"/>
      <c r="G265" s="65"/>
      <c r="H265" s="66"/>
      <c r="I265" s="104"/>
      <c r="J265" s="76"/>
      <c r="K265" s="68"/>
      <c r="L265" s="69"/>
      <c r="M265" s="5"/>
      <c r="N265" s="70" t="str">
        <f t="shared" si="3"/>
        <v>0</v>
      </c>
      <c r="O265" s="70" t="str">
        <f t="shared" si="4"/>
        <v>2</v>
      </c>
      <c r="P265" s="71" t="str">
        <f t="shared" si="11"/>
        <v>56</v>
      </c>
      <c r="Q265" s="72" t="str">
        <f t="shared" si="12"/>
        <v>0.67%</v>
      </c>
      <c r="R265" s="70"/>
      <c r="S265" s="105" t="str">
        <f t="shared" si="5"/>
        <v>$168,775.50</v>
      </c>
      <c r="T265" s="71" t="str">
        <f t="shared" si="6"/>
        <v>312</v>
      </c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</row>
    <row r="266" ht="12.75" customHeight="1">
      <c r="A266" s="61" t="str">
        <f t="shared" si="7"/>
        <v>258</v>
      </c>
      <c r="B266" s="102" t="str">
        <f t="shared" si="8"/>
        <v>$59,099.23</v>
      </c>
      <c r="C266" s="102" t="str">
        <f t="shared" si="1"/>
        <v>$393.99</v>
      </c>
      <c r="D266" s="102" t="str">
        <f t="shared" si="9"/>
        <v>$893.08</v>
      </c>
      <c r="E266" s="103" t="str">
        <f t="shared" si="10"/>
        <v>$1,287.08</v>
      </c>
      <c r="F266" s="64"/>
      <c r="G266" s="65"/>
      <c r="H266" s="66"/>
      <c r="I266" s="104"/>
      <c r="J266" s="76"/>
      <c r="K266" s="68"/>
      <c r="L266" s="69"/>
      <c r="M266" s="5"/>
      <c r="N266" s="70" t="str">
        <f t="shared" si="3"/>
        <v>0</v>
      </c>
      <c r="O266" s="70" t="str">
        <f t="shared" si="4"/>
        <v>2</v>
      </c>
      <c r="P266" s="71" t="str">
        <f t="shared" si="11"/>
        <v>55</v>
      </c>
      <c r="Q266" s="72" t="str">
        <f t="shared" si="12"/>
        <v>0.67%</v>
      </c>
      <c r="R266" s="70"/>
      <c r="S266" s="105" t="str">
        <f t="shared" si="5"/>
        <v>$168,775.50</v>
      </c>
      <c r="T266" s="71" t="str">
        <f t="shared" si="6"/>
        <v>312</v>
      </c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</row>
    <row r="267" ht="12.75" customHeight="1">
      <c r="A267" s="61" t="str">
        <f t="shared" si="7"/>
        <v>259</v>
      </c>
      <c r="B267" s="102" t="str">
        <f t="shared" si="8"/>
        <v>$58,206.14</v>
      </c>
      <c r="C267" s="102" t="str">
        <f t="shared" si="1"/>
        <v>$388.04</v>
      </c>
      <c r="D267" s="102" t="str">
        <f t="shared" si="9"/>
        <v>$899.04</v>
      </c>
      <c r="E267" s="103" t="str">
        <f t="shared" si="10"/>
        <v>$1,287.08</v>
      </c>
      <c r="F267" s="64"/>
      <c r="G267" s="65"/>
      <c r="H267" s="66"/>
      <c r="I267" s="104"/>
      <c r="J267" s="76"/>
      <c r="K267" s="68"/>
      <c r="L267" s="69"/>
      <c r="M267" s="5"/>
      <c r="N267" s="70" t="str">
        <f t="shared" si="3"/>
        <v>0</v>
      </c>
      <c r="O267" s="70" t="str">
        <f t="shared" si="4"/>
        <v>2</v>
      </c>
      <c r="P267" s="71" t="str">
        <f t="shared" si="11"/>
        <v>54</v>
      </c>
      <c r="Q267" s="72" t="str">
        <f t="shared" si="12"/>
        <v>0.67%</v>
      </c>
      <c r="R267" s="70"/>
      <c r="S267" s="105" t="str">
        <f t="shared" si="5"/>
        <v>$168,775.50</v>
      </c>
      <c r="T267" s="71" t="str">
        <f t="shared" si="6"/>
        <v>312</v>
      </c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</row>
    <row r="268" ht="12.75" customHeight="1">
      <c r="A268" s="61" t="str">
        <f t="shared" si="7"/>
        <v>260</v>
      </c>
      <c r="B268" s="102" t="str">
        <f t="shared" si="8"/>
        <v>$57,307.11</v>
      </c>
      <c r="C268" s="102" t="str">
        <f t="shared" si="1"/>
        <v>$382.05</v>
      </c>
      <c r="D268" s="102" t="str">
        <f t="shared" si="9"/>
        <v>$905.03</v>
      </c>
      <c r="E268" s="103" t="str">
        <f t="shared" si="10"/>
        <v>$1,287.08</v>
      </c>
      <c r="F268" s="64"/>
      <c r="G268" s="65"/>
      <c r="H268" s="66"/>
      <c r="I268" s="104"/>
      <c r="J268" s="76"/>
      <c r="K268" s="68"/>
      <c r="L268" s="69"/>
      <c r="M268" s="5"/>
      <c r="N268" s="70" t="str">
        <f t="shared" si="3"/>
        <v>0</v>
      </c>
      <c r="O268" s="70" t="str">
        <f t="shared" si="4"/>
        <v>2</v>
      </c>
      <c r="P268" s="71" t="str">
        <f t="shared" si="11"/>
        <v>53</v>
      </c>
      <c r="Q268" s="72" t="str">
        <f t="shared" si="12"/>
        <v>0.67%</v>
      </c>
      <c r="R268" s="70"/>
      <c r="S268" s="105" t="str">
        <f t="shared" si="5"/>
        <v>$168,775.50</v>
      </c>
      <c r="T268" s="71" t="str">
        <f t="shared" si="6"/>
        <v>312</v>
      </c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</row>
    <row r="269" ht="12.75" customHeight="1">
      <c r="A269" s="61" t="str">
        <f t="shared" si="7"/>
        <v>261</v>
      </c>
      <c r="B269" s="102" t="str">
        <f t="shared" si="8"/>
        <v>$56,402.07</v>
      </c>
      <c r="C269" s="102" t="str">
        <f t="shared" si="1"/>
        <v>$376.01</v>
      </c>
      <c r="D269" s="102" t="str">
        <f t="shared" si="9"/>
        <v>$911.06</v>
      </c>
      <c r="E269" s="103" t="str">
        <f t="shared" si="10"/>
        <v>$1,287.08</v>
      </c>
      <c r="F269" s="64"/>
      <c r="G269" s="65"/>
      <c r="H269" s="66"/>
      <c r="I269" s="104"/>
      <c r="J269" s="76"/>
      <c r="K269" s="68"/>
      <c r="L269" s="69"/>
      <c r="M269" s="5"/>
      <c r="N269" s="70" t="str">
        <f t="shared" si="3"/>
        <v>0</v>
      </c>
      <c r="O269" s="70" t="str">
        <f t="shared" si="4"/>
        <v>2</v>
      </c>
      <c r="P269" s="71" t="str">
        <f t="shared" si="11"/>
        <v>52</v>
      </c>
      <c r="Q269" s="72" t="str">
        <f t="shared" si="12"/>
        <v>0.67%</v>
      </c>
      <c r="R269" s="70"/>
      <c r="S269" s="105" t="str">
        <f t="shared" si="5"/>
        <v>$168,775.50</v>
      </c>
      <c r="T269" s="71" t="str">
        <f t="shared" si="6"/>
        <v>312</v>
      </c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</row>
    <row r="270" ht="12.75" customHeight="1">
      <c r="A270" s="61" t="str">
        <f t="shared" si="7"/>
        <v>262</v>
      </c>
      <c r="B270" s="102" t="str">
        <f t="shared" si="8"/>
        <v>$55,491.01</v>
      </c>
      <c r="C270" s="102" t="str">
        <f t="shared" si="1"/>
        <v>$369.94</v>
      </c>
      <c r="D270" s="102" t="str">
        <f t="shared" si="9"/>
        <v>$917.14</v>
      </c>
      <c r="E270" s="103" t="str">
        <f t="shared" si="10"/>
        <v>$1,287.08</v>
      </c>
      <c r="F270" s="64"/>
      <c r="G270" s="65"/>
      <c r="H270" s="66"/>
      <c r="I270" s="104"/>
      <c r="J270" s="76"/>
      <c r="K270" s="68"/>
      <c r="L270" s="69"/>
      <c r="M270" s="5"/>
      <c r="N270" s="70" t="str">
        <f t="shared" si="3"/>
        <v>0</v>
      </c>
      <c r="O270" s="70" t="str">
        <f t="shared" si="4"/>
        <v>2</v>
      </c>
      <c r="P270" s="71" t="str">
        <f t="shared" si="11"/>
        <v>51</v>
      </c>
      <c r="Q270" s="72" t="str">
        <f t="shared" si="12"/>
        <v>0.67%</v>
      </c>
      <c r="R270" s="70"/>
      <c r="S270" s="105" t="str">
        <f t="shared" si="5"/>
        <v>$168,775.50</v>
      </c>
      <c r="T270" s="71" t="str">
        <f t="shared" si="6"/>
        <v>312</v>
      </c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</row>
    <row r="271" ht="12.75" customHeight="1">
      <c r="A271" s="61" t="str">
        <f t="shared" si="7"/>
        <v>263</v>
      </c>
      <c r="B271" s="102" t="str">
        <f t="shared" si="8"/>
        <v>$54,573.87</v>
      </c>
      <c r="C271" s="102" t="str">
        <f t="shared" si="1"/>
        <v>$363.83</v>
      </c>
      <c r="D271" s="102" t="str">
        <f t="shared" si="9"/>
        <v>$923.25</v>
      </c>
      <c r="E271" s="103" t="str">
        <f t="shared" si="10"/>
        <v>$1,287.08</v>
      </c>
      <c r="F271" s="64"/>
      <c r="G271" s="65"/>
      <c r="H271" s="66"/>
      <c r="I271" s="104"/>
      <c r="J271" s="76"/>
      <c r="K271" s="68"/>
      <c r="L271" s="69"/>
      <c r="M271" s="5"/>
      <c r="N271" s="70" t="str">
        <f t="shared" si="3"/>
        <v>0</v>
      </c>
      <c r="O271" s="70" t="str">
        <f t="shared" si="4"/>
        <v>2</v>
      </c>
      <c r="P271" s="71" t="str">
        <f t="shared" si="11"/>
        <v>50</v>
      </c>
      <c r="Q271" s="72" t="str">
        <f t="shared" si="12"/>
        <v>0.67%</v>
      </c>
      <c r="R271" s="70"/>
      <c r="S271" s="105" t="str">
        <f t="shared" si="5"/>
        <v>$168,775.50</v>
      </c>
      <c r="T271" s="71" t="str">
        <f t="shared" si="6"/>
        <v>312</v>
      </c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</row>
    <row r="272" ht="12.75" customHeight="1">
      <c r="A272" s="61" t="str">
        <f t="shared" si="7"/>
        <v>264</v>
      </c>
      <c r="B272" s="102" t="str">
        <f t="shared" si="8"/>
        <v>$53,650.62</v>
      </c>
      <c r="C272" s="102" t="str">
        <f t="shared" si="1"/>
        <v>$357.67</v>
      </c>
      <c r="D272" s="102" t="str">
        <f t="shared" si="9"/>
        <v>$929.41</v>
      </c>
      <c r="E272" s="103" t="str">
        <f t="shared" si="10"/>
        <v>$1,287.08</v>
      </c>
      <c r="F272" s="64"/>
      <c r="G272" s="65"/>
      <c r="H272" s="66"/>
      <c r="I272" s="104"/>
      <c r="J272" s="76"/>
      <c r="K272" s="68"/>
      <c r="L272" s="69"/>
      <c r="M272" s="5"/>
      <c r="N272" s="70" t="str">
        <f t="shared" si="3"/>
        <v>0</v>
      </c>
      <c r="O272" s="70" t="str">
        <f t="shared" si="4"/>
        <v>2</v>
      </c>
      <c r="P272" s="71" t="str">
        <f t="shared" si="11"/>
        <v>49</v>
      </c>
      <c r="Q272" s="72" t="str">
        <f t="shared" si="12"/>
        <v>0.67%</v>
      </c>
      <c r="R272" s="70"/>
      <c r="S272" s="105" t="str">
        <f t="shared" si="5"/>
        <v>$168,775.50</v>
      </c>
      <c r="T272" s="71" t="str">
        <f t="shared" si="6"/>
        <v>312</v>
      </c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</row>
    <row r="273" ht="12.75" customHeight="1">
      <c r="A273" s="61" t="str">
        <f t="shared" si="7"/>
        <v>265</v>
      </c>
      <c r="B273" s="102" t="str">
        <f t="shared" si="8"/>
        <v>$52,721.21</v>
      </c>
      <c r="C273" s="102" t="str">
        <f t="shared" si="1"/>
        <v>$351.47</v>
      </c>
      <c r="D273" s="102" t="str">
        <f t="shared" si="9"/>
        <v>$935.60</v>
      </c>
      <c r="E273" s="103" t="str">
        <f t="shared" si="10"/>
        <v>$1,287.08</v>
      </c>
      <c r="F273" s="64"/>
      <c r="G273" s="65"/>
      <c r="H273" s="66"/>
      <c r="I273" s="104"/>
      <c r="J273" s="76"/>
      <c r="K273" s="68"/>
      <c r="L273" s="69"/>
      <c r="M273" s="5"/>
      <c r="N273" s="70" t="str">
        <f t="shared" si="3"/>
        <v>0</v>
      </c>
      <c r="O273" s="70" t="str">
        <f t="shared" si="4"/>
        <v>2</v>
      </c>
      <c r="P273" s="71" t="str">
        <f t="shared" si="11"/>
        <v>48</v>
      </c>
      <c r="Q273" s="72" t="str">
        <f t="shared" si="12"/>
        <v>0.67%</v>
      </c>
      <c r="R273" s="70"/>
      <c r="S273" s="105" t="str">
        <f t="shared" si="5"/>
        <v>$168,775.50</v>
      </c>
      <c r="T273" s="71" t="str">
        <f t="shared" si="6"/>
        <v>312</v>
      </c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</row>
    <row r="274" ht="12.75" customHeight="1">
      <c r="A274" s="61" t="str">
        <f t="shared" si="7"/>
        <v>266</v>
      </c>
      <c r="B274" s="102" t="str">
        <f t="shared" si="8"/>
        <v>$51,785.60</v>
      </c>
      <c r="C274" s="102" t="str">
        <f t="shared" si="1"/>
        <v>$345.24</v>
      </c>
      <c r="D274" s="102" t="str">
        <f t="shared" si="9"/>
        <v>$941.84</v>
      </c>
      <c r="E274" s="103" t="str">
        <f t="shared" si="10"/>
        <v>$1,287.08</v>
      </c>
      <c r="F274" s="64"/>
      <c r="G274" s="65"/>
      <c r="H274" s="66"/>
      <c r="I274" s="104"/>
      <c r="J274" s="76"/>
      <c r="K274" s="68"/>
      <c r="L274" s="69"/>
      <c r="M274" s="5"/>
      <c r="N274" s="70" t="str">
        <f t="shared" si="3"/>
        <v>0</v>
      </c>
      <c r="O274" s="70" t="str">
        <f t="shared" si="4"/>
        <v>2</v>
      </c>
      <c r="P274" s="71" t="str">
        <f t="shared" si="11"/>
        <v>47</v>
      </c>
      <c r="Q274" s="72" t="str">
        <f t="shared" si="12"/>
        <v>0.67%</v>
      </c>
      <c r="R274" s="70"/>
      <c r="S274" s="105" t="str">
        <f t="shared" si="5"/>
        <v>$168,775.50</v>
      </c>
      <c r="T274" s="71" t="str">
        <f t="shared" si="6"/>
        <v>312</v>
      </c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</row>
    <row r="275" ht="12.75" customHeight="1">
      <c r="A275" s="61" t="str">
        <f t="shared" si="7"/>
        <v>267</v>
      </c>
      <c r="B275" s="102" t="str">
        <f t="shared" si="8"/>
        <v>$50,843.76</v>
      </c>
      <c r="C275" s="102" t="str">
        <f t="shared" si="1"/>
        <v>$338.96</v>
      </c>
      <c r="D275" s="102" t="str">
        <f t="shared" si="9"/>
        <v>$948.12</v>
      </c>
      <c r="E275" s="103" t="str">
        <f t="shared" si="10"/>
        <v>$1,287.08</v>
      </c>
      <c r="F275" s="64"/>
      <c r="G275" s="65"/>
      <c r="H275" s="66"/>
      <c r="I275" s="104"/>
      <c r="J275" s="76"/>
      <c r="K275" s="68"/>
      <c r="L275" s="69"/>
      <c r="M275" s="5"/>
      <c r="N275" s="70" t="str">
        <f t="shared" si="3"/>
        <v>0</v>
      </c>
      <c r="O275" s="70" t="str">
        <f t="shared" si="4"/>
        <v>2</v>
      </c>
      <c r="P275" s="71" t="str">
        <f t="shared" si="11"/>
        <v>46</v>
      </c>
      <c r="Q275" s="72" t="str">
        <f t="shared" si="12"/>
        <v>0.67%</v>
      </c>
      <c r="R275" s="70"/>
      <c r="S275" s="105" t="str">
        <f t="shared" si="5"/>
        <v>$168,775.50</v>
      </c>
      <c r="T275" s="71" t="str">
        <f t="shared" si="6"/>
        <v>312</v>
      </c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</row>
    <row r="276" ht="12.75" customHeight="1">
      <c r="A276" s="61" t="str">
        <f t="shared" si="7"/>
        <v>268</v>
      </c>
      <c r="B276" s="102" t="str">
        <f t="shared" si="8"/>
        <v>$49,895.64</v>
      </c>
      <c r="C276" s="102" t="str">
        <f t="shared" si="1"/>
        <v>$332.64</v>
      </c>
      <c r="D276" s="102" t="str">
        <f t="shared" si="9"/>
        <v>$954.44</v>
      </c>
      <c r="E276" s="103" t="str">
        <f t="shared" si="10"/>
        <v>$1,287.08</v>
      </c>
      <c r="F276" s="64"/>
      <c r="G276" s="65"/>
      <c r="H276" s="66"/>
      <c r="I276" s="104"/>
      <c r="J276" s="76"/>
      <c r="K276" s="68"/>
      <c r="L276" s="69"/>
      <c r="M276" s="5"/>
      <c r="N276" s="70" t="str">
        <f t="shared" si="3"/>
        <v>0</v>
      </c>
      <c r="O276" s="70" t="str">
        <f t="shared" si="4"/>
        <v>2</v>
      </c>
      <c r="P276" s="71" t="str">
        <f t="shared" si="11"/>
        <v>45</v>
      </c>
      <c r="Q276" s="72" t="str">
        <f t="shared" si="12"/>
        <v>0.67%</v>
      </c>
      <c r="R276" s="70"/>
      <c r="S276" s="105" t="str">
        <f t="shared" si="5"/>
        <v>$168,775.50</v>
      </c>
      <c r="T276" s="71" t="str">
        <f t="shared" si="6"/>
        <v>312</v>
      </c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</row>
    <row r="277" ht="12.75" customHeight="1">
      <c r="A277" s="61" t="str">
        <f t="shared" si="7"/>
        <v>269</v>
      </c>
      <c r="B277" s="102" t="str">
        <f t="shared" si="8"/>
        <v>$48,941.20</v>
      </c>
      <c r="C277" s="102" t="str">
        <f t="shared" si="1"/>
        <v>$326.27</v>
      </c>
      <c r="D277" s="102" t="str">
        <f t="shared" si="9"/>
        <v>$960.80</v>
      </c>
      <c r="E277" s="103" t="str">
        <f t="shared" si="10"/>
        <v>$1,287.08</v>
      </c>
      <c r="F277" s="64"/>
      <c r="G277" s="65"/>
      <c r="H277" s="66"/>
      <c r="I277" s="104"/>
      <c r="J277" s="76"/>
      <c r="K277" s="68"/>
      <c r="L277" s="69"/>
      <c r="M277" s="5"/>
      <c r="N277" s="70" t="str">
        <f t="shared" si="3"/>
        <v>0</v>
      </c>
      <c r="O277" s="70" t="str">
        <f t="shared" si="4"/>
        <v>2</v>
      </c>
      <c r="P277" s="71" t="str">
        <f t="shared" si="11"/>
        <v>44</v>
      </c>
      <c r="Q277" s="72" t="str">
        <f t="shared" si="12"/>
        <v>0.67%</v>
      </c>
      <c r="R277" s="70"/>
      <c r="S277" s="105" t="str">
        <f t="shared" si="5"/>
        <v>$168,775.50</v>
      </c>
      <c r="T277" s="71" t="str">
        <f t="shared" si="6"/>
        <v>312</v>
      </c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</row>
    <row r="278" ht="12.75" customHeight="1">
      <c r="A278" s="61" t="str">
        <f t="shared" si="7"/>
        <v>270</v>
      </c>
      <c r="B278" s="102" t="str">
        <f t="shared" si="8"/>
        <v>$47,980.40</v>
      </c>
      <c r="C278" s="102" t="str">
        <f t="shared" si="1"/>
        <v>$319.87</v>
      </c>
      <c r="D278" s="102" t="str">
        <f t="shared" si="9"/>
        <v>$967.21</v>
      </c>
      <c r="E278" s="103" t="str">
        <f t="shared" si="10"/>
        <v>$1,287.08</v>
      </c>
      <c r="F278" s="64"/>
      <c r="G278" s="65"/>
      <c r="H278" s="66"/>
      <c r="I278" s="104"/>
      <c r="J278" s="76"/>
      <c r="K278" s="68"/>
      <c r="L278" s="69"/>
      <c r="M278" s="5"/>
      <c r="N278" s="70" t="str">
        <f t="shared" si="3"/>
        <v>0</v>
      </c>
      <c r="O278" s="70" t="str">
        <f t="shared" si="4"/>
        <v>2</v>
      </c>
      <c r="P278" s="71" t="str">
        <f t="shared" si="11"/>
        <v>43</v>
      </c>
      <c r="Q278" s="72" t="str">
        <f t="shared" si="12"/>
        <v>0.67%</v>
      </c>
      <c r="R278" s="70"/>
      <c r="S278" s="105" t="str">
        <f t="shared" si="5"/>
        <v>$168,775.50</v>
      </c>
      <c r="T278" s="71" t="str">
        <f t="shared" si="6"/>
        <v>312</v>
      </c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</row>
    <row r="279" ht="12.75" customHeight="1">
      <c r="A279" s="61" t="str">
        <f t="shared" si="7"/>
        <v>271</v>
      </c>
      <c r="B279" s="102" t="str">
        <f t="shared" si="8"/>
        <v>$47,013.19</v>
      </c>
      <c r="C279" s="102" t="str">
        <f t="shared" si="1"/>
        <v>$313.42</v>
      </c>
      <c r="D279" s="102" t="str">
        <f t="shared" si="9"/>
        <v>$973.66</v>
      </c>
      <c r="E279" s="103" t="str">
        <f t="shared" si="10"/>
        <v>$1,287.08</v>
      </c>
      <c r="F279" s="64"/>
      <c r="G279" s="65"/>
      <c r="H279" s="66"/>
      <c r="I279" s="104"/>
      <c r="J279" s="76"/>
      <c r="K279" s="68"/>
      <c r="L279" s="69"/>
      <c r="M279" s="5"/>
      <c r="N279" s="70" t="str">
        <f t="shared" si="3"/>
        <v>0</v>
      </c>
      <c r="O279" s="70" t="str">
        <f t="shared" si="4"/>
        <v>2</v>
      </c>
      <c r="P279" s="71" t="str">
        <f t="shared" si="11"/>
        <v>42</v>
      </c>
      <c r="Q279" s="72" t="str">
        <f t="shared" si="12"/>
        <v>0.67%</v>
      </c>
      <c r="R279" s="70"/>
      <c r="S279" s="105" t="str">
        <f t="shared" si="5"/>
        <v>$168,775.50</v>
      </c>
      <c r="T279" s="71" t="str">
        <f t="shared" si="6"/>
        <v>312</v>
      </c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</row>
    <row r="280" ht="12.75" customHeight="1">
      <c r="A280" s="61" t="str">
        <f t="shared" si="7"/>
        <v>272</v>
      </c>
      <c r="B280" s="102" t="str">
        <f t="shared" si="8"/>
        <v>$46,039.53</v>
      </c>
      <c r="C280" s="102" t="str">
        <f t="shared" si="1"/>
        <v>$306.93</v>
      </c>
      <c r="D280" s="102" t="str">
        <f t="shared" si="9"/>
        <v>$980.15</v>
      </c>
      <c r="E280" s="103" t="str">
        <f t="shared" si="10"/>
        <v>$1,287.08</v>
      </c>
      <c r="F280" s="64"/>
      <c r="G280" s="65"/>
      <c r="H280" s="66"/>
      <c r="I280" s="104"/>
      <c r="J280" s="76"/>
      <c r="K280" s="68"/>
      <c r="L280" s="69"/>
      <c r="M280" s="5"/>
      <c r="N280" s="70" t="str">
        <f t="shared" si="3"/>
        <v>0</v>
      </c>
      <c r="O280" s="70" t="str">
        <f t="shared" si="4"/>
        <v>2</v>
      </c>
      <c r="P280" s="71" t="str">
        <f t="shared" si="11"/>
        <v>41</v>
      </c>
      <c r="Q280" s="72" t="str">
        <f t="shared" si="12"/>
        <v>0.67%</v>
      </c>
      <c r="R280" s="70"/>
      <c r="S280" s="105" t="str">
        <f t="shared" si="5"/>
        <v>$168,775.50</v>
      </c>
      <c r="T280" s="71" t="str">
        <f t="shared" si="6"/>
        <v>312</v>
      </c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</row>
    <row r="281" ht="12.75" customHeight="1">
      <c r="A281" s="61" t="str">
        <f t="shared" si="7"/>
        <v>273</v>
      </c>
      <c r="B281" s="102" t="str">
        <f t="shared" si="8"/>
        <v>$45,059.38</v>
      </c>
      <c r="C281" s="102" t="str">
        <f t="shared" si="1"/>
        <v>$300.40</v>
      </c>
      <c r="D281" s="102" t="str">
        <f t="shared" si="9"/>
        <v>$986.68</v>
      </c>
      <c r="E281" s="103" t="str">
        <f t="shared" si="10"/>
        <v>$1,287.08</v>
      </c>
      <c r="F281" s="64"/>
      <c r="G281" s="65"/>
      <c r="H281" s="66"/>
      <c r="I281" s="104"/>
      <c r="J281" s="76"/>
      <c r="K281" s="68"/>
      <c r="L281" s="69"/>
      <c r="M281" s="5"/>
      <c r="N281" s="70" t="str">
        <f t="shared" si="3"/>
        <v>0</v>
      </c>
      <c r="O281" s="70" t="str">
        <f t="shared" si="4"/>
        <v>2</v>
      </c>
      <c r="P281" s="71" t="str">
        <f t="shared" si="11"/>
        <v>40</v>
      </c>
      <c r="Q281" s="72" t="str">
        <f t="shared" si="12"/>
        <v>0.67%</v>
      </c>
      <c r="R281" s="70"/>
      <c r="S281" s="105" t="str">
        <f t="shared" si="5"/>
        <v>$168,775.50</v>
      </c>
      <c r="T281" s="71" t="str">
        <f t="shared" si="6"/>
        <v>312</v>
      </c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</row>
    <row r="282" ht="12.75" customHeight="1">
      <c r="A282" s="61" t="str">
        <f t="shared" si="7"/>
        <v>274</v>
      </c>
      <c r="B282" s="102" t="str">
        <f t="shared" si="8"/>
        <v>$44,072.70</v>
      </c>
      <c r="C282" s="102" t="str">
        <f t="shared" si="1"/>
        <v>$293.82</v>
      </c>
      <c r="D282" s="102" t="str">
        <f t="shared" si="9"/>
        <v>$993.26</v>
      </c>
      <c r="E282" s="103" t="str">
        <f t="shared" si="10"/>
        <v>$1,287.08</v>
      </c>
      <c r="F282" s="64"/>
      <c r="G282" s="65"/>
      <c r="H282" s="66"/>
      <c r="I282" s="104"/>
      <c r="J282" s="76"/>
      <c r="K282" s="68"/>
      <c r="L282" s="69"/>
      <c r="M282" s="5"/>
      <c r="N282" s="70" t="str">
        <f t="shared" si="3"/>
        <v>0</v>
      </c>
      <c r="O282" s="70" t="str">
        <f t="shared" si="4"/>
        <v>2</v>
      </c>
      <c r="P282" s="71" t="str">
        <f t="shared" si="11"/>
        <v>39</v>
      </c>
      <c r="Q282" s="72" t="str">
        <f t="shared" si="12"/>
        <v>0.67%</v>
      </c>
      <c r="R282" s="70"/>
      <c r="S282" s="105" t="str">
        <f t="shared" si="5"/>
        <v>$168,775.50</v>
      </c>
      <c r="T282" s="71" t="str">
        <f t="shared" si="6"/>
        <v>312</v>
      </c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</row>
    <row r="283" ht="12.75" customHeight="1">
      <c r="A283" s="61" t="str">
        <f t="shared" si="7"/>
        <v>275</v>
      </c>
      <c r="B283" s="102" t="str">
        <f t="shared" si="8"/>
        <v>$43,079.44</v>
      </c>
      <c r="C283" s="102" t="str">
        <f t="shared" si="1"/>
        <v>$287.20</v>
      </c>
      <c r="D283" s="102" t="str">
        <f t="shared" si="9"/>
        <v>$999.88</v>
      </c>
      <c r="E283" s="103" t="str">
        <f t="shared" si="10"/>
        <v>$1,287.08</v>
      </c>
      <c r="F283" s="64"/>
      <c r="G283" s="65"/>
      <c r="H283" s="66"/>
      <c r="I283" s="104"/>
      <c r="J283" s="76"/>
      <c r="K283" s="68"/>
      <c r="L283" s="69"/>
      <c r="M283" s="5"/>
      <c r="N283" s="70" t="str">
        <f t="shared" si="3"/>
        <v>0</v>
      </c>
      <c r="O283" s="70" t="str">
        <f t="shared" si="4"/>
        <v>2</v>
      </c>
      <c r="P283" s="71" t="str">
        <f t="shared" si="11"/>
        <v>38</v>
      </c>
      <c r="Q283" s="72" t="str">
        <f t="shared" si="12"/>
        <v>0.67%</v>
      </c>
      <c r="R283" s="70"/>
      <c r="S283" s="105" t="str">
        <f t="shared" si="5"/>
        <v>$168,775.50</v>
      </c>
      <c r="T283" s="71" t="str">
        <f t="shared" si="6"/>
        <v>312</v>
      </c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</row>
    <row r="284" ht="12.75" customHeight="1">
      <c r="A284" s="61" t="str">
        <f t="shared" si="7"/>
        <v>276</v>
      </c>
      <c r="B284" s="102" t="str">
        <f t="shared" si="8"/>
        <v>$42,079.56</v>
      </c>
      <c r="C284" s="102" t="str">
        <f t="shared" si="1"/>
        <v>$280.53</v>
      </c>
      <c r="D284" s="102" t="str">
        <f t="shared" si="9"/>
        <v>$1,006.55</v>
      </c>
      <c r="E284" s="103" t="str">
        <f t="shared" si="10"/>
        <v>$1,287.08</v>
      </c>
      <c r="F284" s="64"/>
      <c r="G284" s="65"/>
      <c r="H284" s="66"/>
      <c r="I284" s="104"/>
      <c r="J284" s="76"/>
      <c r="K284" s="68"/>
      <c r="L284" s="69"/>
      <c r="M284" s="5"/>
      <c r="N284" s="70" t="str">
        <f t="shared" si="3"/>
        <v>0</v>
      </c>
      <c r="O284" s="70" t="str">
        <f t="shared" si="4"/>
        <v>2</v>
      </c>
      <c r="P284" s="71" t="str">
        <f t="shared" si="11"/>
        <v>37</v>
      </c>
      <c r="Q284" s="72" t="str">
        <f t="shared" si="12"/>
        <v>0.67%</v>
      </c>
      <c r="R284" s="70"/>
      <c r="S284" s="105" t="str">
        <f t="shared" si="5"/>
        <v>$168,775.50</v>
      </c>
      <c r="T284" s="71" t="str">
        <f t="shared" si="6"/>
        <v>312</v>
      </c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</row>
    <row r="285" ht="12.75" customHeight="1">
      <c r="A285" s="61" t="str">
        <f t="shared" si="7"/>
        <v>277</v>
      </c>
      <c r="B285" s="102" t="str">
        <f t="shared" si="8"/>
        <v>$41,073.01</v>
      </c>
      <c r="C285" s="102" t="str">
        <f t="shared" si="1"/>
        <v>$273.82</v>
      </c>
      <c r="D285" s="102" t="str">
        <f t="shared" si="9"/>
        <v>$1,013.26</v>
      </c>
      <c r="E285" s="103" t="str">
        <f t="shared" si="10"/>
        <v>$1,287.08</v>
      </c>
      <c r="F285" s="64"/>
      <c r="G285" s="65"/>
      <c r="H285" s="66"/>
      <c r="I285" s="104"/>
      <c r="J285" s="76"/>
      <c r="K285" s="68"/>
      <c r="L285" s="69"/>
      <c r="M285" s="5"/>
      <c r="N285" s="70" t="str">
        <f t="shared" si="3"/>
        <v>0</v>
      </c>
      <c r="O285" s="70" t="str">
        <f t="shared" si="4"/>
        <v>2</v>
      </c>
      <c r="P285" s="71" t="str">
        <f t="shared" si="11"/>
        <v>36</v>
      </c>
      <c r="Q285" s="72" t="str">
        <f t="shared" si="12"/>
        <v>0.67%</v>
      </c>
      <c r="R285" s="70"/>
      <c r="S285" s="105" t="str">
        <f t="shared" si="5"/>
        <v>$168,775.50</v>
      </c>
      <c r="T285" s="71" t="str">
        <f t="shared" si="6"/>
        <v>312</v>
      </c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</row>
    <row r="286" ht="12.75" customHeight="1">
      <c r="A286" s="61" t="str">
        <f t="shared" si="7"/>
        <v>278</v>
      </c>
      <c r="B286" s="102" t="str">
        <f t="shared" si="8"/>
        <v>$40,059.75</v>
      </c>
      <c r="C286" s="102" t="str">
        <f t="shared" si="1"/>
        <v>$267.06</v>
      </c>
      <c r="D286" s="102" t="str">
        <f t="shared" si="9"/>
        <v>$1,020.01</v>
      </c>
      <c r="E286" s="103" t="str">
        <f t="shared" si="10"/>
        <v>$1,287.08</v>
      </c>
      <c r="F286" s="64"/>
      <c r="G286" s="65"/>
      <c r="H286" s="66"/>
      <c r="I286" s="104"/>
      <c r="J286" s="76"/>
      <c r="K286" s="68"/>
      <c r="L286" s="69"/>
      <c r="M286" s="5"/>
      <c r="N286" s="70" t="str">
        <f t="shared" si="3"/>
        <v>0</v>
      </c>
      <c r="O286" s="70" t="str">
        <f t="shared" si="4"/>
        <v>2</v>
      </c>
      <c r="P286" s="71" t="str">
        <f t="shared" si="11"/>
        <v>35</v>
      </c>
      <c r="Q286" s="72" t="str">
        <f t="shared" si="12"/>
        <v>0.67%</v>
      </c>
      <c r="R286" s="70"/>
      <c r="S286" s="105" t="str">
        <f t="shared" si="5"/>
        <v>$168,775.50</v>
      </c>
      <c r="T286" s="71" t="str">
        <f t="shared" si="6"/>
        <v>312</v>
      </c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</row>
    <row r="287" ht="12.75" customHeight="1">
      <c r="A287" s="61" t="str">
        <f t="shared" si="7"/>
        <v>279</v>
      </c>
      <c r="B287" s="102" t="str">
        <f t="shared" si="8"/>
        <v>$39,039.74</v>
      </c>
      <c r="C287" s="102" t="str">
        <f t="shared" si="1"/>
        <v>$260.26</v>
      </c>
      <c r="D287" s="102" t="str">
        <f t="shared" si="9"/>
        <v>$1,026.81</v>
      </c>
      <c r="E287" s="103" t="str">
        <f t="shared" si="10"/>
        <v>$1,287.08</v>
      </c>
      <c r="F287" s="64"/>
      <c r="G287" s="65"/>
      <c r="H287" s="66"/>
      <c r="I287" s="104"/>
      <c r="J287" s="76"/>
      <c r="K287" s="68"/>
      <c r="L287" s="69"/>
      <c r="M287" s="5"/>
      <c r="N287" s="70" t="str">
        <f t="shared" si="3"/>
        <v>0</v>
      </c>
      <c r="O287" s="70" t="str">
        <f t="shared" si="4"/>
        <v>2</v>
      </c>
      <c r="P287" s="71" t="str">
        <f t="shared" si="11"/>
        <v>34</v>
      </c>
      <c r="Q287" s="72" t="str">
        <f t="shared" si="12"/>
        <v>0.67%</v>
      </c>
      <c r="R287" s="70"/>
      <c r="S287" s="105" t="str">
        <f t="shared" si="5"/>
        <v>$168,775.50</v>
      </c>
      <c r="T287" s="71" t="str">
        <f t="shared" si="6"/>
        <v>312</v>
      </c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</row>
    <row r="288" ht="12.75" customHeight="1">
      <c r="A288" s="61" t="str">
        <f t="shared" si="7"/>
        <v>280</v>
      </c>
      <c r="B288" s="102" t="str">
        <f t="shared" si="8"/>
        <v>$38,012.92</v>
      </c>
      <c r="C288" s="102" t="str">
        <f t="shared" si="1"/>
        <v>$253.42</v>
      </c>
      <c r="D288" s="102" t="str">
        <f t="shared" si="9"/>
        <v>$1,033.66</v>
      </c>
      <c r="E288" s="103" t="str">
        <f t="shared" si="10"/>
        <v>$1,287.08</v>
      </c>
      <c r="F288" s="64"/>
      <c r="G288" s="65"/>
      <c r="H288" s="66"/>
      <c r="I288" s="104"/>
      <c r="J288" s="76"/>
      <c r="K288" s="68"/>
      <c r="L288" s="69"/>
      <c r="M288" s="5"/>
      <c r="N288" s="70" t="str">
        <f t="shared" si="3"/>
        <v>0</v>
      </c>
      <c r="O288" s="70" t="str">
        <f t="shared" si="4"/>
        <v>2</v>
      </c>
      <c r="P288" s="71" t="str">
        <f t="shared" si="11"/>
        <v>33</v>
      </c>
      <c r="Q288" s="72" t="str">
        <f t="shared" si="12"/>
        <v>0.67%</v>
      </c>
      <c r="R288" s="70"/>
      <c r="S288" s="105" t="str">
        <f t="shared" si="5"/>
        <v>$168,775.50</v>
      </c>
      <c r="T288" s="71" t="str">
        <f t="shared" si="6"/>
        <v>312</v>
      </c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</row>
    <row r="289" ht="12.75" customHeight="1">
      <c r="A289" s="61" t="str">
        <f t="shared" si="7"/>
        <v>281</v>
      </c>
      <c r="B289" s="102" t="str">
        <f t="shared" si="8"/>
        <v>$36,979.26</v>
      </c>
      <c r="C289" s="102" t="str">
        <f t="shared" si="1"/>
        <v>$246.53</v>
      </c>
      <c r="D289" s="102" t="str">
        <f t="shared" si="9"/>
        <v>$1,040.55</v>
      </c>
      <c r="E289" s="103" t="str">
        <f t="shared" si="10"/>
        <v>$1,287.08</v>
      </c>
      <c r="F289" s="64"/>
      <c r="G289" s="65"/>
      <c r="H289" s="66"/>
      <c r="I289" s="104"/>
      <c r="J289" s="76"/>
      <c r="K289" s="68"/>
      <c r="L289" s="69"/>
      <c r="M289" s="5"/>
      <c r="N289" s="70" t="str">
        <f t="shared" si="3"/>
        <v>0</v>
      </c>
      <c r="O289" s="70" t="str">
        <f t="shared" si="4"/>
        <v>2</v>
      </c>
      <c r="P289" s="71" t="str">
        <f t="shared" si="11"/>
        <v>32</v>
      </c>
      <c r="Q289" s="72" t="str">
        <f t="shared" si="12"/>
        <v>0.67%</v>
      </c>
      <c r="R289" s="70"/>
      <c r="S289" s="105" t="str">
        <f t="shared" si="5"/>
        <v>$168,775.50</v>
      </c>
      <c r="T289" s="71" t="str">
        <f t="shared" si="6"/>
        <v>312</v>
      </c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</row>
    <row r="290" ht="12.75" customHeight="1">
      <c r="A290" s="61" t="str">
        <f t="shared" si="7"/>
        <v>282</v>
      </c>
      <c r="B290" s="102" t="str">
        <f t="shared" si="8"/>
        <v>$35,938.71</v>
      </c>
      <c r="C290" s="102" t="str">
        <f t="shared" si="1"/>
        <v>$239.59</v>
      </c>
      <c r="D290" s="102" t="str">
        <f t="shared" si="9"/>
        <v>$1,047.49</v>
      </c>
      <c r="E290" s="103" t="str">
        <f t="shared" si="10"/>
        <v>$1,287.08</v>
      </c>
      <c r="F290" s="64"/>
      <c r="G290" s="65"/>
      <c r="H290" s="66"/>
      <c r="I290" s="104"/>
      <c r="J290" s="76"/>
      <c r="K290" s="68"/>
      <c r="L290" s="69"/>
      <c r="M290" s="5"/>
      <c r="N290" s="70" t="str">
        <f t="shared" si="3"/>
        <v>0</v>
      </c>
      <c r="O290" s="70" t="str">
        <f t="shared" si="4"/>
        <v>2</v>
      </c>
      <c r="P290" s="71" t="str">
        <f t="shared" si="11"/>
        <v>31</v>
      </c>
      <c r="Q290" s="72" t="str">
        <f t="shared" si="12"/>
        <v>0.67%</v>
      </c>
      <c r="R290" s="70"/>
      <c r="S290" s="105" t="str">
        <f t="shared" si="5"/>
        <v>$168,775.50</v>
      </c>
      <c r="T290" s="71" t="str">
        <f t="shared" si="6"/>
        <v>312</v>
      </c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</row>
    <row r="291" ht="12.75" customHeight="1">
      <c r="A291" s="61" t="str">
        <f t="shared" si="7"/>
        <v>283</v>
      </c>
      <c r="B291" s="102" t="str">
        <f t="shared" si="8"/>
        <v>$34,891.22</v>
      </c>
      <c r="C291" s="102" t="str">
        <f t="shared" si="1"/>
        <v>$232.61</v>
      </c>
      <c r="D291" s="102" t="str">
        <f t="shared" si="9"/>
        <v>$1,054.47</v>
      </c>
      <c r="E291" s="103" t="str">
        <f t="shared" si="10"/>
        <v>$1,287.08</v>
      </c>
      <c r="F291" s="64"/>
      <c r="G291" s="65"/>
      <c r="H291" s="66"/>
      <c r="I291" s="104"/>
      <c r="J291" s="76"/>
      <c r="K291" s="68"/>
      <c r="L291" s="69"/>
      <c r="M291" s="5"/>
      <c r="N291" s="70" t="str">
        <f t="shared" si="3"/>
        <v>0</v>
      </c>
      <c r="O291" s="70" t="str">
        <f t="shared" si="4"/>
        <v>2</v>
      </c>
      <c r="P291" s="71" t="str">
        <f t="shared" si="11"/>
        <v>30</v>
      </c>
      <c r="Q291" s="72" t="str">
        <f t="shared" si="12"/>
        <v>0.67%</v>
      </c>
      <c r="R291" s="70"/>
      <c r="S291" s="105" t="str">
        <f t="shared" si="5"/>
        <v>$168,775.50</v>
      </c>
      <c r="T291" s="71" t="str">
        <f t="shared" si="6"/>
        <v>312</v>
      </c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</row>
    <row r="292" ht="12.75" customHeight="1">
      <c r="A292" s="61" t="str">
        <f t="shared" si="7"/>
        <v>284</v>
      </c>
      <c r="B292" s="102" t="str">
        <f t="shared" si="8"/>
        <v>$33,836.75</v>
      </c>
      <c r="C292" s="102" t="str">
        <f t="shared" si="1"/>
        <v>$225.58</v>
      </c>
      <c r="D292" s="102" t="str">
        <f t="shared" si="9"/>
        <v>$1,061.50</v>
      </c>
      <c r="E292" s="103" t="str">
        <f t="shared" si="10"/>
        <v>$1,287.08</v>
      </c>
      <c r="F292" s="64"/>
      <c r="G292" s="65"/>
      <c r="H292" s="66"/>
      <c r="I292" s="104"/>
      <c r="J292" s="76"/>
      <c r="K292" s="68"/>
      <c r="L292" s="69"/>
      <c r="M292" s="5"/>
      <c r="N292" s="70" t="str">
        <f t="shared" si="3"/>
        <v>0</v>
      </c>
      <c r="O292" s="70" t="str">
        <f t="shared" si="4"/>
        <v>2</v>
      </c>
      <c r="P292" s="71" t="str">
        <f t="shared" si="11"/>
        <v>29</v>
      </c>
      <c r="Q292" s="72" t="str">
        <f t="shared" si="12"/>
        <v>0.67%</v>
      </c>
      <c r="R292" s="70"/>
      <c r="S292" s="105" t="str">
        <f t="shared" si="5"/>
        <v>$168,775.50</v>
      </c>
      <c r="T292" s="71" t="str">
        <f t="shared" si="6"/>
        <v>312</v>
      </c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</row>
    <row r="293" ht="12.75" customHeight="1">
      <c r="A293" s="61" t="str">
        <f t="shared" si="7"/>
        <v>285</v>
      </c>
      <c r="B293" s="102" t="str">
        <f t="shared" si="8"/>
        <v>$32,775.25</v>
      </c>
      <c r="C293" s="102" t="str">
        <f t="shared" si="1"/>
        <v>$218.50</v>
      </c>
      <c r="D293" s="102" t="str">
        <f t="shared" si="9"/>
        <v>$1,068.58</v>
      </c>
      <c r="E293" s="103" t="str">
        <f t="shared" si="10"/>
        <v>$1,287.08</v>
      </c>
      <c r="F293" s="64"/>
      <c r="G293" s="65"/>
      <c r="H293" s="66"/>
      <c r="I293" s="104"/>
      <c r="J293" s="76"/>
      <c r="K293" s="68"/>
      <c r="L293" s="69"/>
      <c r="M293" s="5"/>
      <c r="N293" s="70" t="str">
        <f t="shared" si="3"/>
        <v>0</v>
      </c>
      <c r="O293" s="70" t="str">
        <f t="shared" si="4"/>
        <v>2</v>
      </c>
      <c r="P293" s="71" t="str">
        <f t="shared" si="11"/>
        <v>28</v>
      </c>
      <c r="Q293" s="72" t="str">
        <f t="shared" si="12"/>
        <v>0.67%</v>
      </c>
      <c r="R293" s="70"/>
      <c r="S293" s="105" t="str">
        <f t="shared" si="5"/>
        <v>$168,775.50</v>
      </c>
      <c r="T293" s="71" t="str">
        <f t="shared" si="6"/>
        <v>312</v>
      </c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</row>
    <row r="294" ht="12.75" customHeight="1">
      <c r="A294" s="61" t="str">
        <f t="shared" si="7"/>
        <v>286</v>
      </c>
      <c r="B294" s="102" t="str">
        <f t="shared" si="8"/>
        <v>$31,706.68</v>
      </c>
      <c r="C294" s="102" t="str">
        <f t="shared" si="1"/>
        <v>$211.38</v>
      </c>
      <c r="D294" s="102" t="str">
        <f t="shared" si="9"/>
        <v>$1,075.70</v>
      </c>
      <c r="E294" s="103" t="str">
        <f t="shared" si="10"/>
        <v>$1,287.08</v>
      </c>
      <c r="F294" s="64"/>
      <c r="G294" s="65"/>
      <c r="H294" s="66"/>
      <c r="I294" s="104"/>
      <c r="J294" s="76"/>
      <c r="K294" s="68"/>
      <c r="L294" s="69"/>
      <c r="M294" s="5"/>
      <c r="N294" s="70" t="str">
        <f t="shared" si="3"/>
        <v>0</v>
      </c>
      <c r="O294" s="70" t="str">
        <f t="shared" si="4"/>
        <v>2</v>
      </c>
      <c r="P294" s="71" t="str">
        <f t="shared" si="11"/>
        <v>27</v>
      </c>
      <c r="Q294" s="72" t="str">
        <f t="shared" si="12"/>
        <v>0.67%</v>
      </c>
      <c r="R294" s="70"/>
      <c r="S294" s="105" t="str">
        <f t="shared" si="5"/>
        <v>$168,775.50</v>
      </c>
      <c r="T294" s="71" t="str">
        <f t="shared" si="6"/>
        <v>312</v>
      </c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</row>
    <row r="295" ht="12.75" customHeight="1">
      <c r="A295" s="61" t="str">
        <f t="shared" si="7"/>
        <v>287</v>
      </c>
      <c r="B295" s="102" t="str">
        <f t="shared" si="8"/>
        <v>$30,630.98</v>
      </c>
      <c r="C295" s="102" t="str">
        <f t="shared" si="1"/>
        <v>$204.21</v>
      </c>
      <c r="D295" s="102" t="str">
        <f t="shared" si="9"/>
        <v>$1,082.87</v>
      </c>
      <c r="E295" s="103" t="str">
        <f t="shared" si="10"/>
        <v>$1,287.08</v>
      </c>
      <c r="F295" s="64"/>
      <c r="G295" s="65"/>
      <c r="H295" s="66"/>
      <c r="I295" s="104"/>
      <c r="J295" s="76"/>
      <c r="K295" s="68"/>
      <c r="L295" s="69"/>
      <c r="M295" s="5"/>
      <c r="N295" s="70" t="str">
        <f t="shared" si="3"/>
        <v>0</v>
      </c>
      <c r="O295" s="70" t="str">
        <f t="shared" si="4"/>
        <v>2</v>
      </c>
      <c r="P295" s="71" t="str">
        <f t="shared" si="11"/>
        <v>26</v>
      </c>
      <c r="Q295" s="72" t="str">
        <f t="shared" si="12"/>
        <v>0.67%</v>
      </c>
      <c r="R295" s="70"/>
      <c r="S295" s="105" t="str">
        <f t="shared" si="5"/>
        <v>$168,775.50</v>
      </c>
      <c r="T295" s="71" t="str">
        <f t="shared" si="6"/>
        <v>312</v>
      </c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</row>
    <row r="296" ht="12.75" customHeight="1">
      <c r="A296" s="61" t="str">
        <f t="shared" si="7"/>
        <v>288</v>
      </c>
      <c r="B296" s="102" t="str">
        <f t="shared" si="8"/>
        <v>$29,548.10</v>
      </c>
      <c r="C296" s="102" t="str">
        <f t="shared" si="1"/>
        <v>$196.99</v>
      </c>
      <c r="D296" s="102" t="str">
        <f t="shared" si="9"/>
        <v>$1,090.09</v>
      </c>
      <c r="E296" s="103" t="str">
        <f t="shared" si="10"/>
        <v>$1,287.08</v>
      </c>
      <c r="F296" s="64"/>
      <c r="G296" s="65"/>
      <c r="H296" s="66"/>
      <c r="I296" s="104"/>
      <c r="J296" s="76"/>
      <c r="K296" s="68"/>
      <c r="L296" s="69"/>
      <c r="M296" s="5"/>
      <c r="N296" s="70" t="str">
        <f t="shared" si="3"/>
        <v>0</v>
      </c>
      <c r="O296" s="70" t="str">
        <f t="shared" si="4"/>
        <v>2</v>
      </c>
      <c r="P296" s="71" t="str">
        <f t="shared" si="11"/>
        <v>25</v>
      </c>
      <c r="Q296" s="72" t="str">
        <f t="shared" si="12"/>
        <v>0.67%</v>
      </c>
      <c r="R296" s="70"/>
      <c r="S296" s="105" t="str">
        <f t="shared" si="5"/>
        <v>$168,775.50</v>
      </c>
      <c r="T296" s="71" t="str">
        <f t="shared" si="6"/>
        <v>312</v>
      </c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</row>
    <row r="297" ht="12.75" customHeight="1">
      <c r="A297" s="61" t="str">
        <f t="shared" si="7"/>
        <v>289</v>
      </c>
      <c r="B297" s="102" t="str">
        <f t="shared" si="8"/>
        <v>$28,458.01</v>
      </c>
      <c r="C297" s="102" t="str">
        <f t="shared" si="1"/>
        <v>$189.72</v>
      </c>
      <c r="D297" s="102" t="str">
        <f t="shared" si="9"/>
        <v>$1,097.36</v>
      </c>
      <c r="E297" s="103" t="str">
        <f t="shared" si="10"/>
        <v>$1,287.08</v>
      </c>
      <c r="F297" s="64"/>
      <c r="G297" s="65"/>
      <c r="H297" s="66"/>
      <c r="I297" s="104"/>
      <c r="J297" s="76"/>
      <c r="K297" s="68"/>
      <c r="L297" s="69"/>
      <c r="M297" s="5"/>
      <c r="N297" s="70" t="str">
        <f t="shared" si="3"/>
        <v>0</v>
      </c>
      <c r="O297" s="70" t="str">
        <f t="shared" si="4"/>
        <v>2</v>
      </c>
      <c r="P297" s="71" t="str">
        <f t="shared" si="11"/>
        <v>24</v>
      </c>
      <c r="Q297" s="72" t="str">
        <f t="shared" si="12"/>
        <v>0.67%</v>
      </c>
      <c r="R297" s="70"/>
      <c r="S297" s="105" t="str">
        <f t="shared" si="5"/>
        <v>$168,775.50</v>
      </c>
      <c r="T297" s="71" t="str">
        <f t="shared" si="6"/>
        <v>312</v>
      </c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</row>
    <row r="298" ht="12.75" customHeight="1">
      <c r="A298" s="61" t="str">
        <f t="shared" si="7"/>
        <v>290</v>
      </c>
      <c r="B298" s="102" t="str">
        <f t="shared" si="8"/>
        <v>$27,360.65</v>
      </c>
      <c r="C298" s="102" t="str">
        <f t="shared" si="1"/>
        <v>$182.40</v>
      </c>
      <c r="D298" s="102" t="str">
        <f t="shared" si="9"/>
        <v>$1,104.67</v>
      </c>
      <c r="E298" s="103" t="str">
        <f t="shared" si="10"/>
        <v>$1,287.08</v>
      </c>
      <c r="F298" s="64"/>
      <c r="G298" s="65"/>
      <c r="H298" s="66"/>
      <c r="I298" s="104"/>
      <c r="J298" s="76"/>
      <c r="K298" s="68"/>
      <c r="L298" s="69"/>
      <c r="M298" s="5"/>
      <c r="N298" s="70" t="str">
        <f t="shared" si="3"/>
        <v>0</v>
      </c>
      <c r="O298" s="70" t="str">
        <f t="shared" si="4"/>
        <v>2</v>
      </c>
      <c r="P298" s="71" t="str">
        <f t="shared" si="11"/>
        <v>23</v>
      </c>
      <c r="Q298" s="72" t="str">
        <f t="shared" si="12"/>
        <v>0.67%</v>
      </c>
      <c r="R298" s="70"/>
      <c r="S298" s="105" t="str">
        <f t="shared" si="5"/>
        <v>$168,775.50</v>
      </c>
      <c r="T298" s="71" t="str">
        <f t="shared" si="6"/>
        <v>312</v>
      </c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</row>
    <row r="299" ht="12.75" customHeight="1">
      <c r="A299" s="61" t="str">
        <f t="shared" si="7"/>
        <v>291</v>
      </c>
      <c r="B299" s="102" t="str">
        <f t="shared" si="8"/>
        <v>$26,255.98</v>
      </c>
      <c r="C299" s="102" t="str">
        <f t="shared" si="1"/>
        <v>$175.04</v>
      </c>
      <c r="D299" s="102" t="str">
        <f t="shared" si="9"/>
        <v>$1,112.04</v>
      </c>
      <c r="E299" s="103" t="str">
        <f t="shared" si="10"/>
        <v>$1,287.08</v>
      </c>
      <c r="F299" s="64"/>
      <c r="G299" s="65"/>
      <c r="H299" s="66"/>
      <c r="I299" s="104"/>
      <c r="J299" s="76"/>
      <c r="K299" s="68"/>
      <c r="L299" s="69"/>
      <c r="M299" s="5"/>
      <c r="N299" s="70" t="str">
        <f t="shared" si="3"/>
        <v>0</v>
      </c>
      <c r="O299" s="70" t="str">
        <f t="shared" si="4"/>
        <v>2</v>
      </c>
      <c r="P299" s="71" t="str">
        <f t="shared" si="11"/>
        <v>22</v>
      </c>
      <c r="Q299" s="72" t="str">
        <f t="shared" si="12"/>
        <v>0.67%</v>
      </c>
      <c r="R299" s="70"/>
      <c r="S299" s="105" t="str">
        <f t="shared" si="5"/>
        <v>$168,775.50</v>
      </c>
      <c r="T299" s="71" t="str">
        <f t="shared" si="6"/>
        <v>312</v>
      </c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</row>
    <row r="300" ht="12.75" customHeight="1">
      <c r="A300" s="61" t="str">
        <f t="shared" si="7"/>
        <v>292</v>
      </c>
      <c r="B300" s="102" t="str">
        <f t="shared" si="8"/>
        <v>$25,143.94</v>
      </c>
      <c r="C300" s="102" t="str">
        <f t="shared" si="1"/>
        <v>$167.63</v>
      </c>
      <c r="D300" s="102" t="str">
        <f t="shared" si="9"/>
        <v>$1,119.45</v>
      </c>
      <c r="E300" s="103" t="str">
        <f t="shared" si="10"/>
        <v>$1,287.08</v>
      </c>
      <c r="F300" s="64"/>
      <c r="G300" s="65"/>
      <c r="H300" s="66"/>
      <c r="I300" s="104"/>
      <c r="J300" s="76"/>
      <c r="K300" s="68"/>
      <c r="L300" s="69"/>
      <c r="M300" s="5"/>
      <c r="N300" s="70" t="str">
        <f t="shared" si="3"/>
        <v>0</v>
      </c>
      <c r="O300" s="70" t="str">
        <f t="shared" si="4"/>
        <v>2</v>
      </c>
      <c r="P300" s="71" t="str">
        <f t="shared" si="11"/>
        <v>21</v>
      </c>
      <c r="Q300" s="72" t="str">
        <f t="shared" si="12"/>
        <v>0.67%</v>
      </c>
      <c r="R300" s="70"/>
      <c r="S300" s="105" t="str">
        <f t="shared" si="5"/>
        <v>$168,775.50</v>
      </c>
      <c r="T300" s="71" t="str">
        <f t="shared" si="6"/>
        <v>312</v>
      </c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</row>
    <row r="301" ht="12.75" customHeight="1">
      <c r="A301" s="61" t="str">
        <f t="shared" si="7"/>
        <v>293</v>
      </c>
      <c r="B301" s="102" t="str">
        <f t="shared" si="8"/>
        <v>$24,024.49</v>
      </c>
      <c r="C301" s="102" t="str">
        <f t="shared" si="1"/>
        <v>$160.16</v>
      </c>
      <c r="D301" s="102" t="str">
        <f t="shared" si="9"/>
        <v>$1,126.92</v>
      </c>
      <c r="E301" s="103" t="str">
        <f t="shared" si="10"/>
        <v>$1,287.08</v>
      </c>
      <c r="F301" s="64"/>
      <c r="G301" s="65"/>
      <c r="H301" s="66"/>
      <c r="I301" s="104"/>
      <c r="J301" s="76"/>
      <c r="K301" s="68"/>
      <c r="L301" s="69"/>
      <c r="M301" s="5"/>
      <c r="N301" s="70" t="str">
        <f t="shared" si="3"/>
        <v>0</v>
      </c>
      <c r="O301" s="70" t="str">
        <f t="shared" si="4"/>
        <v>2</v>
      </c>
      <c r="P301" s="71" t="str">
        <f t="shared" si="11"/>
        <v>20</v>
      </c>
      <c r="Q301" s="72" t="str">
        <f t="shared" si="12"/>
        <v>0.67%</v>
      </c>
      <c r="R301" s="70"/>
      <c r="S301" s="105" t="str">
        <f t="shared" si="5"/>
        <v>$168,775.50</v>
      </c>
      <c r="T301" s="71" t="str">
        <f t="shared" si="6"/>
        <v>312</v>
      </c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</row>
    <row r="302" ht="12.75" customHeight="1">
      <c r="A302" s="61" t="str">
        <f t="shared" si="7"/>
        <v>294</v>
      </c>
      <c r="B302" s="102" t="str">
        <f t="shared" si="8"/>
        <v>$22,897.57</v>
      </c>
      <c r="C302" s="102" t="str">
        <f t="shared" si="1"/>
        <v>$152.65</v>
      </c>
      <c r="D302" s="102" t="str">
        <f t="shared" si="9"/>
        <v>$1,134.43</v>
      </c>
      <c r="E302" s="103" t="str">
        <f t="shared" si="10"/>
        <v>$1,287.08</v>
      </c>
      <c r="F302" s="64"/>
      <c r="G302" s="65"/>
      <c r="H302" s="66"/>
      <c r="I302" s="104"/>
      <c r="J302" s="76"/>
      <c r="K302" s="68"/>
      <c r="L302" s="69"/>
      <c r="M302" s="5"/>
      <c r="N302" s="70" t="str">
        <f t="shared" si="3"/>
        <v>0</v>
      </c>
      <c r="O302" s="70" t="str">
        <f t="shared" si="4"/>
        <v>2</v>
      </c>
      <c r="P302" s="71" t="str">
        <f t="shared" si="11"/>
        <v>19</v>
      </c>
      <c r="Q302" s="72" t="str">
        <f t="shared" si="12"/>
        <v>0.67%</v>
      </c>
      <c r="R302" s="70"/>
      <c r="S302" s="105" t="str">
        <f t="shared" si="5"/>
        <v>$168,775.50</v>
      </c>
      <c r="T302" s="71" t="str">
        <f t="shared" si="6"/>
        <v>312</v>
      </c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</row>
    <row r="303" ht="12.75" customHeight="1">
      <c r="A303" s="61" t="str">
        <f t="shared" si="7"/>
        <v>295</v>
      </c>
      <c r="B303" s="102" t="str">
        <f t="shared" si="8"/>
        <v>$21,763.14</v>
      </c>
      <c r="C303" s="102" t="str">
        <f t="shared" si="1"/>
        <v>$145.09</v>
      </c>
      <c r="D303" s="102" t="str">
        <f t="shared" si="9"/>
        <v>$1,141.99</v>
      </c>
      <c r="E303" s="103" t="str">
        <f t="shared" si="10"/>
        <v>$1,287.08</v>
      </c>
      <c r="F303" s="64"/>
      <c r="G303" s="65"/>
      <c r="H303" s="66"/>
      <c r="I303" s="104"/>
      <c r="J303" s="76"/>
      <c r="K303" s="68"/>
      <c r="L303" s="69"/>
      <c r="M303" s="5"/>
      <c r="N303" s="70" t="str">
        <f t="shared" si="3"/>
        <v>0</v>
      </c>
      <c r="O303" s="70" t="str">
        <f t="shared" si="4"/>
        <v>2</v>
      </c>
      <c r="P303" s="71" t="str">
        <f t="shared" si="11"/>
        <v>18</v>
      </c>
      <c r="Q303" s="72" t="str">
        <f t="shared" si="12"/>
        <v>0.67%</v>
      </c>
      <c r="R303" s="70"/>
      <c r="S303" s="105" t="str">
        <f t="shared" si="5"/>
        <v>$168,775.50</v>
      </c>
      <c r="T303" s="71" t="str">
        <f t="shared" si="6"/>
        <v>312</v>
      </c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</row>
    <row r="304" ht="12.75" customHeight="1">
      <c r="A304" s="61" t="str">
        <f t="shared" si="7"/>
        <v>296</v>
      </c>
      <c r="B304" s="102" t="str">
        <f t="shared" si="8"/>
        <v>$20,621.15</v>
      </c>
      <c r="C304" s="102" t="str">
        <f t="shared" si="1"/>
        <v>$137.47</v>
      </c>
      <c r="D304" s="102" t="str">
        <f t="shared" si="9"/>
        <v>$1,149.60</v>
      </c>
      <c r="E304" s="103" t="str">
        <f t="shared" si="10"/>
        <v>$1,287.08</v>
      </c>
      <c r="F304" s="64"/>
      <c r="G304" s="65"/>
      <c r="H304" s="66"/>
      <c r="I304" s="104"/>
      <c r="J304" s="76"/>
      <c r="K304" s="68"/>
      <c r="L304" s="69"/>
      <c r="M304" s="5"/>
      <c r="N304" s="70" t="str">
        <f t="shared" si="3"/>
        <v>0</v>
      </c>
      <c r="O304" s="70" t="str">
        <f t="shared" si="4"/>
        <v>2</v>
      </c>
      <c r="P304" s="71" t="str">
        <f t="shared" si="11"/>
        <v>17</v>
      </c>
      <c r="Q304" s="72" t="str">
        <f t="shared" si="12"/>
        <v>0.67%</v>
      </c>
      <c r="R304" s="70"/>
      <c r="S304" s="105" t="str">
        <f t="shared" si="5"/>
        <v>$168,775.50</v>
      </c>
      <c r="T304" s="71" t="str">
        <f t="shared" si="6"/>
        <v>312</v>
      </c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</row>
    <row r="305" ht="12.75" customHeight="1">
      <c r="A305" s="61" t="str">
        <f t="shared" si="7"/>
        <v>297</v>
      </c>
      <c r="B305" s="102" t="str">
        <f t="shared" si="8"/>
        <v>$19,471.55</v>
      </c>
      <c r="C305" s="102" t="str">
        <f t="shared" si="1"/>
        <v>$129.81</v>
      </c>
      <c r="D305" s="102" t="str">
        <f t="shared" si="9"/>
        <v>$1,157.27</v>
      </c>
      <c r="E305" s="103" t="str">
        <f t="shared" si="10"/>
        <v>$1,287.08</v>
      </c>
      <c r="F305" s="64"/>
      <c r="G305" s="65"/>
      <c r="H305" s="66"/>
      <c r="I305" s="104"/>
      <c r="J305" s="76"/>
      <c r="K305" s="68"/>
      <c r="L305" s="69"/>
      <c r="M305" s="5"/>
      <c r="N305" s="70" t="str">
        <f t="shared" si="3"/>
        <v>0</v>
      </c>
      <c r="O305" s="70" t="str">
        <f t="shared" si="4"/>
        <v>2</v>
      </c>
      <c r="P305" s="71" t="str">
        <f t="shared" si="11"/>
        <v>16</v>
      </c>
      <c r="Q305" s="72" t="str">
        <f t="shared" si="12"/>
        <v>0.67%</v>
      </c>
      <c r="R305" s="70"/>
      <c r="S305" s="105" t="str">
        <f t="shared" si="5"/>
        <v>$168,775.50</v>
      </c>
      <c r="T305" s="71" t="str">
        <f t="shared" si="6"/>
        <v>312</v>
      </c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</row>
    <row r="306" ht="12.75" customHeight="1">
      <c r="A306" s="61" t="str">
        <f t="shared" si="7"/>
        <v>298</v>
      </c>
      <c r="B306" s="102" t="str">
        <f t="shared" si="8"/>
        <v>$18,314.28</v>
      </c>
      <c r="C306" s="102" t="str">
        <f t="shared" si="1"/>
        <v>$122.10</v>
      </c>
      <c r="D306" s="102" t="str">
        <f t="shared" si="9"/>
        <v>$1,164.98</v>
      </c>
      <c r="E306" s="103" t="str">
        <f t="shared" si="10"/>
        <v>$1,287.08</v>
      </c>
      <c r="F306" s="64"/>
      <c r="G306" s="65"/>
      <c r="H306" s="66"/>
      <c r="I306" s="104"/>
      <c r="J306" s="76"/>
      <c r="K306" s="68"/>
      <c r="L306" s="69"/>
      <c r="M306" s="5"/>
      <c r="N306" s="70" t="str">
        <f t="shared" si="3"/>
        <v>0</v>
      </c>
      <c r="O306" s="70" t="str">
        <f t="shared" si="4"/>
        <v>2</v>
      </c>
      <c r="P306" s="71" t="str">
        <f t="shared" si="11"/>
        <v>15</v>
      </c>
      <c r="Q306" s="72" t="str">
        <f t="shared" si="12"/>
        <v>0.67%</v>
      </c>
      <c r="R306" s="70"/>
      <c r="S306" s="105" t="str">
        <f t="shared" si="5"/>
        <v>$168,775.50</v>
      </c>
      <c r="T306" s="71" t="str">
        <f t="shared" si="6"/>
        <v>312</v>
      </c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</row>
    <row r="307" ht="12.75" customHeight="1">
      <c r="A307" s="61" t="str">
        <f t="shared" si="7"/>
        <v>299</v>
      </c>
      <c r="B307" s="102" t="str">
        <f t="shared" si="8"/>
        <v>$17,149.30</v>
      </c>
      <c r="C307" s="102" t="str">
        <f t="shared" si="1"/>
        <v>$114.33</v>
      </c>
      <c r="D307" s="102" t="str">
        <f t="shared" si="9"/>
        <v>$1,172.75</v>
      </c>
      <c r="E307" s="103" t="str">
        <f t="shared" si="10"/>
        <v>$1,287.08</v>
      </c>
      <c r="F307" s="64"/>
      <c r="G307" s="65"/>
      <c r="H307" s="66"/>
      <c r="I307" s="104"/>
      <c r="J307" s="76"/>
      <c r="K307" s="68"/>
      <c r="L307" s="69"/>
      <c r="M307" s="5"/>
      <c r="N307" s="70" t="str">
        <f t="shared" si="3"/>
        <v>0</v>
      </c>
      <c r="O307" s="70" t="str">
        <f t="shared" si="4"/>
        <v>2</v>
      </c>
      <c r="P307" s="71" t="str">
        <f t="shared" si="11"/>
        <v>14</v>
      </c>
      <c r="Q307" s="72" t="str">
        <f t="shared" si="12"/>
        <v>0.67%</v>
      </c>
      <c r="R307" s="70"/>
      <c r="S307" s="105" t="str">
        <f t="shared" si="5"/>
        <v>$168,775.50</v>
      </c>
      <c r="T307" s="71" t="str">
        <f t="shared" si="6"/>
        <v>312</v>
      </c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</row>
    <row r="308" ht="12.75" customHeight="1">
      <c r="A308" s="61" t="str">
        <f t="shared" si="7"/>
        <v>300</v>
      </c>
      <c r="B308" s="102" t="str">
        <f t="shared" si="8"/>
        <v>$15,976.55</v>
      </c>
      <c r="C308" s="102" t="str">
        <f t="shared" si="1"/>
        <v>$106.51</v>
      </c>
      <c r="D308" s="102" t="str">
        <f t="shared" si="9"/>
        <v>$1,180.57</v>
      </c>
      <c r="E308" s="103" t="str">
        <f t="shared" si="10"/>
        <v>$1,287.08</v>
      </c>
      <c r="F308" s="64"/>
      <c r="G308" s="65"/>
      <c r="H308" s="66"/>
      <c r="I308" s="104"/>
      <c r="J308" s="76"/>
      <c r="K308" s="68"/>
      <c r="L308" s="69"/>
      <c r="M308" s="5"/>
      <c r="N308" s="70" t="str">
        <f t="shared" si="3"/>
        <v>0</v>
      </c>
      <c r="O308" s="70" t="str">
        <f t="shared" si="4"/>
        <v>2</v>
      </c>
      <c r="P308" s="71" t="str">
        <f t="shared" si="11"/>
        <v>13</v>
      </c>
      <c r="Q308" s="72" t="str">
        <f t="shared" si="12"/>
        <v>0.67%</v>
      </c>
      <c r="R308" s="70"/>
      <c r="S308" s="105" t="str">
        <f t="shared" si="5"/>
        <v>$168,775.50</v>
      </c>
      <c r="T308" s="71" t="str">
        <f t="shared" si="6"/>
        <v>312</v>
      </c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</row>
    <row r="309" ht="12.75" customHeight="1">
      <c r="A309" s="61" t="str">
        <f t="shared" si="7"/>
        <v>301</v>
      </c>
      <c r="B309" s="102" t="str">
        <f t="shared" si="8"/>
        <v>$14,795.98</v>
      </c>
      <c r="C309" s="102" t="str">
        <f t="shared" si="1"/>
        <v>$98.64</v>
      </c>
      <c r="D309" s="102" t="str">
        <f t="shared" si="9"/>
        <v>$1,188.44</v>
      </c>
      <c r="E309" s="103" t="str">
        <f t="shared" si="10"/>
        <v>$1,287.08</v>
      </c>
      <c r="F309" s="64"/>
      <c r="G309" s="65"/>
      <c r="H309" s="66"/>
      <c r="I309" s="104"/>
      <c r="J309" s="76"/>
      <c r="K309" s="68"/>
      <c r="L309" s="69"/>
      <c r="M309" s="5"/>
      <c r="N309" s="70" t="str">
        <f t="shared" si="3"/>
        <v>0</v>
      </c>
      <c r="O309" s="70" t="str">
        <f t="shared" si="4"/>
        <v>2</v>
      </c>
      <c r="P309" s="71" t="str">
        <f t="shared" si="11"/>
        <v>12</v>
      </c>
      <c r="Q309" s="72" t="str">
        <f t="shared" si="12"/>
        <v>0.67%</v>
      </c>
      <c r="R309" s="70"/>
      <c r="S309" s="105" t="str">
        <f t="shared" si="5"/>
        <v>$168,775.50</v>
      </c>
      <c r="T309" s="71" t="str">
        <f t="shared" si="6"/>
        <v>312</v>
      </c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</row>
    <row r="310" ht="12.75" customHeight="1">
      <c r="A310" s="61" t="str">
        <f t="shared" si="7"/>
        <v>302</v>
      </c>
      <c r="B310" s="102" t="str">
        <f t="shared" si="8"/>
        <v>$13,607.54</v>
      </c>
      <c r="C310" s="102" t="str">
        <f t="shared" si="1"/>
        <v>$90.72</v>
      </c>
      <c r="D310" s="102" t="str">
        <f t="shared" si="9"/>
        <v>$1,196.36</v>
      </c>
      <c r="E310" s="103" t="str">
        <f t="shared" si="10"/>
        <v>$1,287.08</v>
      </c>
      <c r="F310" s="64"/>
      <c r="G310" s="65"/>
      <c r="H310" s="66"/>
      <c r="I310" s="104"/>
      <c r="J310" s="76"/>
      <c r="K310" s="68"/>
      <c r="L310" s="69"/>
      <c r="M310" s="5"/>
      <c r="N310" s="70" t="str">
        <f t="shared" si="3"/>
        <v>0</v>
      </c>
      <c r="O310" s="70" t="str">
        <f t="shared" si="4"/>
        <v>2</v>
      </c>
      <c r="P310" s="71" t="str">
        <f t="shared" si="11"/>
        <v>11</v>
      </c>
      <c r="Q310" s="72" t="str">
        <f t="shared" si="12"/>
        <v>0.67%</v>
      </c>
      <c r="R310" s="70"/>
      <c r="S310" s="105" t="str">
        <f t="shared" si="5"/>
        <v>$168,775.50</v>
      </c>
      <c r="T310" s="71" t="str">
        <f t="shared" si="6"/>
        <v>312</v>
      </c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</row>
    <row r="311" ht="12.75" customHeight="1">
      <c r="A311" s="61" t="str">
        <f t="shared" si="7"/>
        <v>303</v>
      </c>
      <c r="B311" s="102" t="str">
        <f t="shared" si="8"/>
        <v>$12,411.18</v>
      </c>
      <c r="C311" s="102" t="str">
        <f t="shared" si="1"/>
        <v>$82.74</v>
      </c>
      <c r="D311" s="102" t="str">
        <f t="shared" si="9"/>
        <v>$1,204.34</v>
      </c>
      <c r="E311" s="103" t="str">
        <f t="shared" si="10"/>
        <v>$1,287.08</v>
      </c>
      <c r="F311" s="64"/>
      <c r="G311" s="65"/>
      <c r="H311" s="66"/>
      <c r="I311" s="104"/>
      <c r="J311" s="76"/>
      <c r="K311" s="68"/>
      <c r="L311" s="69"/>
      <c r="M311" s="5"/>
      <c r="N311" s="70" t="str">
        <f t="shared" si="3"/>
        <v>0</v>
      </c>
      <c r="O311" s="70" t="str">
        <f t="shared" si="4"/>
        <v>2</v>
      </c>
      <c r="P311" s="71" t="str">
        <f t="shared" si="11"/>
        <v>10</v>
      </c>
      <c r="Q311" s="72" t="str">
        <f t="shared" si="12"/>
        <v>0.67%</v>
      </c>
      <c r="R311" s="70"/>
      <c r="S311" s="105" t="str">
        <f t="shared" si="5"/>
        <v>$168,775.50</v>
      </c>
      <c r="T311" s="71" t="str">
        <f t="shared" si="6"/>
        <v>312</v>
      </c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</row>
    <row r="312" ht="12.75" customHeight="1">
      <c r="A312" s="61" t="str">
        <f t="shared" si="7"/>
        <v>304</v>
      </c>
      <c r="B312" s="102" t="str">
        <f t="shared" si="8"/>
        <v>$11,206.84</v>
      </c>
      <c r="C312" s="102" t="str">
        <f t="shared" si="1"/>
        <v>$74.71</v>
      </c>
      <c r="D312" s="102" t="str">
        <f t="shared" si="9"/>
        <v>$1,212.37</v>
      </c>
      <c r="E312" s="103" t="str">
        <f t="shared" si="10"/>
        <v>$1,287.08</v>
      </c>
      <c r="F312" s="64"/>
      <c r="G312" s="65"/>
      <c r="H312" s="66"/>
      <c r="I312" s="104"/>
      <c r="J312" s="76"/>
      <c r="K312" s="68"/>
      <c r="L312" s="69"/>
      <c r="M312" s="5"/>
      <c r="N312" s="70" t="str">
        <f t="shared" si="3"/>
        <v>0</v>
      </c>
      <c r="O312" s="70" t="str">
        <f t="shared" si="4"/>
        <v>2</v>
      </c>
      <c r="P312" s="71" t="str">
        <f t="shared" si="11"/>
        <v>9</v>
      </c>
      <c r="Q312" s="72" t="str">
        <f t="shared" si="12"/>
        <v>0.67%</v>
      </c>
      <c r="R312" s="70"/>
      <c r="S312" s="105" t="str">
        <f t="shared" si="5"/>
        <v>$168,775.50</v>
      </c>
      <c r="T312" s="71" t="str">
        <f t="shared" si="6"/>
        <v>312</v>
      </c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</row>
    <row r="313" ht="12.75" customHeight="1">
      <c r="A313" s="61" t="str">
        <f t="shared" si="7"/>
        <v>305</v>
      </c>
      <c r="B313" s="102" t="str">
        <f t="shared" si="8"/>
        <v>$9,994.47</v>
      </c>
      <c r="C313" s="102" t="str">
        <f t="shared" si="1"/>
        <v>$66.63</v>
      </c>
      <c r="D313" s="102" t="str">
        <f t="shared" si="9"/>
        <v>$1,220.45</v>
      </c>
      <c r="E313" s="103" t="str">
        <f t="shared" si="10"/>
        <v>$1,287.08</v>
      </c>
      <c r="F313" s="64"/>
      <c r="G313" s="65"/>
      <c r="H313" s="66"/>
      <c r="I313" s="104"/>
      <c r="J313" s="76"/>
      <c r="K313" s="68"/>
      <c r="L313" s="69"/>
      <c r="M313" s="5"/>
      <c r="N313" s="70" t="str">
        <f t="shared" si="3"/>
        <v>0</v>
      </c>
      <c r="O313" s="70" t="str">
        <f t="shared" si="4"/>
        <v>2</v>
      </c>
      <c r="P313" s="71" t="str">
        <f t="shared" si="11"/>
        <v>8</v>
      </c>
      <c r="Q313" s="72" t="str">
        <f t="shared" si="12"/>
        <v>0.67%</v>
      </c>
      <c r="R313" s="70"/>
      <c r="S313" s="105" t="str">
        <f t="shared" si="5"/>
        <v>$168,775.50</v>
      </c>
      <c r="T313" s="71" t="str">
        <f t="shared" si="6"/>
        <v>312</v>
      </c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</row>
    <row r="314" ht="12.75" customHeight="1">
      <c r="A314" s="61" t="str">
        <f t="shared" si="7"/>
        <v>306</v>
      </c>
      <c r="B314" s="102" t="str">
        <f t="shared" si="8"/>
        <v>$8,774.02</v>
      </c>
      <c r="C314" s="102" t="str">
        <f t="shared" si="1"/>
        <v>$58.49</v>
      </c>
      <c r="D314" s="102" t="str">
        <f t="shared" si="9"/>
        <v>$1,228.59</v>
      </c>
      <c r="E314" s="103" t="str">
        <f t="shared" si="10"/>
        <v>$1,287.08</v>
      </c>
      <c r="F314" s="64"/>
      <c r="G314" s="65"/>
      <c r="H314" s="66"/>
      <c r="I314" s="104"/>
      <c r="J314" s="76"/>
      <c r="K314" s="68"/>
      <c r="L314" s="69"/>
      <c r="M314" s="5"/>
      <c r="N314" s="70" t="str">
        <f t="shared" si="3"/>
        <v>0</v>
      </c>
      <c r="O314" s="70" t="str">
        <f t="shared" si="4"/>
        <v>2</v>
      </c>
      <c r="P314" s="71" t="str">
        <f t="shared" si="11"/>
        <v>7</v>
      </c>
      <c r="Q314" s="72" t="str">
        <f t="shared" si="12"/>
        <v>0.67%</v>
      </c>
      <c r="R314" s="70"/>
      <c r="S314" s="105" t="str">
        <f t="shared" si="5"/>
        <v>$168,775.50</v>
      </c>
      <c r="T314" s="71" t="str">
        <f t="shared" si="6"/>
        <v>312</v>
      </c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</row>
    <row r="315" ht="12.75" customHeight="1">
      <c r="A315" s="61" t="str">
        <f t="shared" si="7"/>
        <v>307</v>
      </c>
      <c r="B315" s="102" t="str">
        <f t="shared" si="8"/>
        <v>$7,545.44</v>
      </c>
      <c r="C315" s="102" t="str">
        <f t="shared" si="1"/>
        <v>$50.30</v>
      </c>
      <c r="D315" s="102" t="str">
        <f t="shared" si="9"/>
        <v>$1,236.78</v>
      </c>
      <c r="E315" s="103" t="str">
        <f t="shared" si="10"/>
        <v>$1,287.08</v>
      </c>
      <c r="F315" s="64"/>
      <c r="G315" s="65"/>
      <c r="H315" s="66"/>
      <c r="I315" s="104"/>
      <c r="J315" s="76"/>
      <c r="K315" s="68"/>
      <c r="L315" s="69"/>
      <c r="M315" s="5"/>
      <c r="N315" s="70" t="str">
        <f t="shared" si="3"/>
        <v>0</v>
      </c>
      <c r="O315" s="70" t="str">
        <f t="shared" si="4"/>
        <v>2</v>
      </c>
      <c r="P315" s="71" t="str">
        <f t="shared" si="11"/>
        <v>6</v>
      </c>
      <c r="Q315" s="72" t="str">
        <f t="shared" si="12"/>
        <v>0.67%</v>
      </c>
      <c r="R315" s="70"/>
      <c r="S315" s="105" t="str">
        <f t="shared" si="5"/>
        <v>$168,775.50</v>
      </c>
      <c r="T315" s="71" t="str">
        <f t="shared" si="6"/>
        <v>312</v>
      </c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</row>
    <row r="316" ht="12.75" customHeight="1">
      <c r="A316" s="61" t="str">
        <f t="shared" si="7"/>
        <v>308</v>
      </c>
      <c r="B316" s="102" t="str">
        <f t="shared" si="8"/>
        <v>$6,308.66</v>
      </c>
      <c r="C316" s="102" t="str">
        <f t="shared" si="1"/>
        <v>$42.06</v>
      </c>
      <c r="D316" s="102" t="str">
        <f t="shared" si="9"/>
        <v>$1,245.02</v>
      </c>
      <c r="E316" s="103" t="str">
        <f t="shared" si="10"/>
        <v>$1,287.08</v>
      </c>
      <c r="F316" s="64"/>
      <c r="G316" s="65"/>
      <c r="H316" s="66"/>
      <c r="I316" s="104"/>
      <c r="J316" s="76"/>
      <c r="K316" s="68"/>
      <c r="L316" s="69"/>
      <c r="M316" s="5"/>
      <c r="N316" s="70" t="str">
        <f t="shared" si="3"/>
        <v>0</v>
      </c>
      <c r="O316" s="70" t="str">
        <f t="shared" si="4"/>
        <v>2</v>
      </c>
      <c r="P316" s="71" t="str">
        <f t="shared" si="11"/>
        <v>5</v>
      </c>
      <c r="Q316" s="72" t="str">
        <f t="shared" si="12"/>
        <v>0.67%</v>
      </c>
      <c r="R316" s="70"/>
      <c r="S316" s="105" t="str">
        <f t="shared" si="5"/>
        <v>$168,775.50</v>
      </c>
      <c r="T316" s="71" t="str">
        <f t="shared" si="6"/>
        <v>312</v>
      </c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</row>
    <row r="317" ht="12.75" customHeight="1">
      <c r="A317" s="61" t="str">
        <f t="shared" si="7"/>
        <v>309</v>
      </c>
      <c r="B317" s="102" t="str">
        <f t="shared" si="8"/>
        <v>$5,063.64</v>
      </c>
      <c r="C317" s="102" t="str">
        <f t="shared" si="1"/>
        <v>$33.76</v>
      </c>
      <c r="D317" s="102" t="str">
        <f t="shared" si="9"/>
        <v>$1,253.32</v>
      </c>
      <c r="E317" s="103" t="str">
        <f t="shared" si="10"/>
        <v>$1,287.08</v>
      </c>
      <c r="F317" s="64"/>
      <c r="G317" s="65"/>
      <c r="H317" s="66"/>
      <c r="I317" s="104"/>
      <c r="J317" s="76"/>
      <c r="K317" s="68"/>
      <c r="L317" s="69"/>
      <c r="M317" s="5"/>
      <c r="N317" s="70" t="str">
        <f t="shared" si="3"/>
        <v>0</v>
      </c>
      <c r="O317" s="70" t="str">
        <f t="shared" si="4"/>
        <v>2</v>
      </c>
      <c r="P317" s="71" t="str">
        <f t="shared" si="11"/>
        <v>4</v>
      </c>
      <c r="Q317" s="72" t="str">
        <f t="shared" si="12"/>
        <v>0.67%</v>
      </c>
      <c r="R317" s="70"/>
      <c r="S317" s="105" t="str">
        <f t="shared" si="5"/>
        <v>$168,775.50</v>
      </c>
      <c r="T317" s="71" t="str">
        <f t="shared" si="6"/>
        <v>312</v>
      </c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</row>
    <row r="318" ht="12.75" customHeight="1">
      <c r="A318" s="61" t="str">
        <f t="shared" si="7"/>
        <v>310</v>
      </c>
      <c r="B318" s="102" t="str">
        <f t="shared" si="8"/>
        <v>$3,810.32</v>
      </c>
      <c r="C318" s="102" t="str">
        <f t="shared" si="1"/>
        <v>$25.40</v>
      </c>
      <c r="D318" s="102" t="str">
        <f t="shared" si="9"/>
        <v>$1,261.68</v>
      </c>
      <c r="E318" s="103" t="str">
        <f t="shared" si="10"/>
        <v>$1,287.08</v>
      </c>
      <c r="F318" s="64"/>
      <c r="G318" s="65"/>
      <c r="H318" s="66"/>
      <c r="I318" s="104"/>
      <c r="J318" s="76"/>
      <c r="K318" s="68"/>
      <c r="L318" s="69"/>
      <c r="M318" s="5"/>
      <c r="N318" s="70" t="str">
        <f t="shared" si="3"/>
        <v>0</v>
      </c>
      <c r="O318" s="70" t="str">
        <f t="shared" si="4"/>
        <v>2</v>
      </c>
      <c r="P318" s="71" t="str">
        <f t="shared" si="11"/>
        <v>3</v>
      </c>
      <c r="Q318" s="72" t="str">
        <f t="shared" si="12"/>
        <v>0.67%</v>
      </c>
      <c r="R318" s="70"/>
      <c r="S318" s="105" t="str">
        <f t="shared" si="5"/>
        <v>$168,775.50</v>
      </c>
      <c r="T318" s="71" t="str">
        <f t="shared" si="6"/>
        <v>312</v>
      </c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</row>
    <row r="319" ht="12.75" customHeight="1">
      <c r="A319" s="61" t="str">
        <f t="shared" si="7"/>
        <v>311</v>
      </c>
      <c r="B319" s="102" t="str">
        <f t="shared" si="8"/>
        <v>$2,548.64</v>
      </c>
      <c r="C319" s="102" t="str">
        <f t="shared" si="1"/>
        <v>$16.99</v>
      </c>
      <c r="D319" s="102" t="str">
        <f t="shared" si="9"/>
        <v>$1,270.09</v>
      </c>
      <c r="E319" s="103" t="str">
        <f t="shared" si="10"/>
        <v>$1,287.08</v>
      </c>
      <c r="F319" s="64"/>
      <c r="G319" s="65"/>
      <c r="H319" s="66"/>
      <c r="I319" s="104"/>
      <c r="J319" s="76"/>
      <c r="K319" s="68"/>
      <c r="L319" s="69"/>
      <c r="M319" s="5"/>
      <c r="N319" s="70" t="str">
        <f t="shared" si="3"/>
        <v>0</v>
      </c>
      <c r="O319" s="70" t="str">
        <f t="shared" si="4"/>
        <v>2</v>
      </c>
      <c r="P319" s="71" t="str">
        <f t="shared" si="11"/>
        <v>2</v>
      </c>
      <c r="Q319" s="72" t="str">
        <f t="shared" si="12"/>
        <v>0.67%</v>
      </c>
      <c r="R319" s="70"/>
      <c r="S319" s="105" t="str">
        <f t="shared" si="5"/>
        <v>$168,775.50</v>
      </c>
      <c r="T319" s="71" t="str">
        <f t="shared" si="6"/>
        <v>312</v>
      </c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</row>
    <row r="320" ht="12.75" customHeight="1">
      <c r="A320" s="61" t="str">
        <f t="shared" si="7"/>
        <v>312</v>
      </c>
      <c r="B320" s="102" t="str">
        <f t="shared" si="8"/>
        <v>$1,278.56</v>
      </c>
      <c r="C320" s="102" t="str">
        <f t="shared" si="1"/>
        <v>$8.52</v>
      </c>
      <c r="D320" s="102" t="str">
        <f t="shared" si="9"/>
        <v>$1,278.56</v>
      </c>
      <c r="E320" s="103" t="str">
        <f t="shared" si="10"/>
        <v>$1,287.08</v>
      </c>
      <c r="F320" s="64"/>
      <c r="G320" s="65"/>
      <c r="H320" s="66"/>
      <c r="I320" s="104"/>
      <c r="J320" s="76"/>
      <c r="K320" s="68"/>
      <c r="L320" s="69"/>
      <c r="M320" s="5"/>
      <c r="N320" s="70" t="str">
        <f t="shared" si="3"/>
        <v>0</v>
      </c>
      <c r="O320" s="70" t="str">
        <f t="shared" si="4"/>
        <v>2</v>
      </c>
      <c r="P320" s="71" t="str">
        <f t="shared" si="11"/>
        <v>1</v>
      </c>
      <c r="Q320" s="72" t="str">
        <f t="shared" si="12"/>
        <v>0.67%</v>
      </c>
      <c r="R320" s="70"/>
      <c r="S320" s="105" t="str">
        <f t="shared" si="5"/>
        <v>$168,775.50</v>
      </c>
      <c r="T320" s="71" t="str">
        <f t="shared" si="6"/>
        <v>312</v>
      </c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</row>
    <row r="321" ht="12.75" customHeight="1">
      <c r="A321" s="61" t="str">
        <f t="shared" si="7"/>
        <v>313</v>
      </c>
      <c r="B321" s="102" t="str">
        <f t="shared" si="8"/>
        <v>$0.00</v>
      </c>
      <c r="C321" s="102" t="str">
        <f t="shared" si="1"/>
        <v>$0.00</v>
      </c>
      <c r="D321" s="102" t="str">
        <f t="shared" si="9"/>
        <v>$0.00</v>
      </c>
      <c r="E321" s="103" t="str">
        <f t="shared" si="10"/>
        <v>$0.00</v>
      </c>
      <c r="F321" s="64"/>
      <c r="G321" s="65"/>
      <c r="H321" s="66"/>
      <c r="I321" s="104"/>
      <c r="J321" s="76"/>
      <c r="K321" s="68"/>
      <c r="L321" s="69"/>
      <c r="M321" s="5"/>
      <c r="N321" s="70" t="str">
        <f t="shared" si="3"/>
        <v>0</v>
      </c>
      <c r="O321" s="70" t="str">
        <f t="shared" si="4"/>
        <v>2</v>
      </c>
      <c r="P321" s="71" t="str">
        <f t="shared" si="11"/>
        <v>0</v>
      </c>
      <c r="Q321" s="72" t="str">
        <f t="shared" si="12"/>
        <v>0.67%</v>
      </c>
      <c r="R321" s="70"/>
      <c r="S321" s="105" t="str">
        <f t="shared" si="5"/>
        <v>$168,775.50</v>
      </c>
      <c r="T321" s="71" t="str">
        <f t="shared" si="6"/>
        <v>312</v>
      </c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</row>
    <row r="322" ht="12.75" customHeight="1">
      <c r="A322" s="61" t="str">
        <f t="shared" si="7"/>
        <v>314</v>
      </c>
      <c r="B322" s="102" t="str">
        <f t="shared" si="8"/>
        <v>$0.00</v>
      </c>
      <c r="C322" s="102" t="str">
        <f t="shared" si="1"/>
        <v>$0.00</v>
      </c>
      <c r="D322" s="102" t="str">
        <f t="shared" si="9"/>
        <v>$0.00</v>
      </c>
      <c r="E322" s="103" t="str">
        <f t="shared" si="10"/>
        <v>$0.00</v>
      </c>
      <c r="F322" s="64"/>
      <c r="G322" s="65"/>
      <c r="H322" s="66"/>
      <c r="I322" s="104"/>
      <c r="J322" s="76"/>
      <c r="K322" s="68"/>
      <c r="L322" s="69"/>
      <c r="M322" s="5"/>
      <c r="N322" s="70" t="str">
        <f t="shared" si="3"/>
        <v>0</v>
      </c>
      <c r="O322" s="70" t="str">
        <f t="shared" si="4"/>
        <v>2</v>
      </c>
      <c r="P322" s="71" t="str">
        <f t="shared" si="11"/>
        <v>-1</v>
      </c>
      <c r="Q322" s="72" t="str">
        <f t="shared" si="12"/>
        <v>0.67%</v>
      </c>
      <c r="R322" s="70"/>
      <c r="S322" s="105" t="str">
        <f t="shared" si="5"/>
        <v>$168,775.50</v>
      </c>
      <c r="T322" s="71" t="str">
        <f t="shared" si="6"/>
        <v>312</v>
      </c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</row>
    <row r="323" ht="12.75" customHeight="1">
      <c r="A323" s="61" t="str">
        <f t="shared" si="7"/>
        <v>315</v>
      </c>
      <c r="B323" s="102" t="str">
        <f t="shared" si="8"/>
        <v>$0.00</v>
      </c>
      <c r="C323" s="102" t="str">
        <f t="shared" si="1"/>
        <v>$0.00</v>
      </c>
      <c r="D323" s="102" t="str">
        <f t="shared" si="9"/>
        <v>$0.00</v>
      </c>
      <c r="E323" s="103" t="str">
        <f t="shared" si="10"/>
        <v>$0.00</v>
      </c>
      <c r="F323" s="64"/>
      <c r="G323" s="65"/>
      <c r="H323" s="66"/>
      <c r="I323" s="104"/>
      <c r="J323" s="76"/>
      <c r="K323" s="68"/>
      <c r="L323" s="69"/>
      <c r="M323" s="5"/>
      <c r="N323" s="70" t="str">
        <f t="shared" si="3"/>
        <v>0</v>
      </c>
      <c r="O323" s="70" t="str">
        <f t="shared" si="4"/>
        <v>2</v>
      </c>
      <c r="P323" s="71" t="str">
        <f t="shared" si="11"/>
        <v>-2</v>
      </c>
      <c r="Q323" s="72" t="str">
        <f t="shared" si="12"/>
        <v>0.67%</v>
      </c>
      <c r="R323" s="70"/>
      <c r="S323" s="105" t="str">
        <f t="shared" si="5"/>
        <v>$168,775.50</v>
      </c>
      <c r="T323" s="71" t="str">
        <f t="shared" si="6"/>
        <v>312</v>
      </c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</row>
    <row r="324" ht="12.75" customHeight="1">
      <c r="A324" s="61" t="str">
        <f t="shared" si="7"/>
        <v>316</v>
      </c>
      <c r="B324" s="102" t="str">
        <f t="shared" si="8"/>
        <v>$0.00</v>
      </c>
      <c r="C324" s="102" t="str">
        <f t="shared" si="1"/>
        <v>$0.00</v>
      </c>
      <c r="D324" s="102" t="str">
        <f t="shared" si="9"/>
        <v>$0.00</v>
      </c>
      <c r="E324" s="103" t="str">
        <f t="shared" si="10"/>
        <v>$0.00</v>
      </c>
      <c r="F324" s="64"/>
      <c r="G324" s="65"/>
      <c r="H324" s="66"/>
      <c r="I324" s="104"/>
      <c r="J324" s="76"/>
      <c r="K324" s="68"/>
      <c r="L324" s="69"/>
      <c r="M324" s="5"/>
      <c r="N324" s="70" t="str">
        <f t="shared" si="3"/>
        <v>0</v>
      </c>
      <c r="O324" s="70" t="str">
        <f t="shared" si="4"/>
        <v>2</v>
      </c>
      <c r="P324" s="71" t="str">
        <f t="shared" si="11"/>
        <v>-3</v>
      </c>
      <c r="Q324" s="72" t="str">
        <f t="shared" si="12"/>
        <v>0.67%</v>
      </c>
      <c r="R324" s="70"/>
      <c r="S324" s="105" t="str">
        <f t="shared" si="5"/>
        <v>$168,775.50</v>
      </c>
      <c r="T324" s="71" t="str">
        <f t="shared" si="6"/>
        <v>312</v>
      </c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</row>
    <row r="325" ht="12.75" customHeight="1">
      <c r="A325" s="61" t="str">
        <f t="shared" si="7"/>
        <v>317</v>
      </c>
      <c r="B325" s="102" t="str">
        <f t="shared" si="8"/>
        <v>$0.00</v>
      </c>
      <c r="C325" s="102" t="str">
        <f t="shared" si="1"/>
        <v>$0.00</v>
      </c>
      <c r="D325" s="102" t="str">
        <f t="shared" si="9"/>
        <v>$0.00</v>
      </c>
      <c r="E325" s="103" t="str">
        <f t="shared" si="10"/>
        <v>$0.00</v>
      </c>
      <c r="F325" s="64"/>
      <c r="G325" s="65"/>
      <c r="H325" s="66"/>
      <c r="I325" s="104"/>
      <c r="J325" s="76"/>
      <c r="K325" s="68"/>
      <c r="L325" s="69"/>
      <c r="M325" s="5"/>
      <c r="N325" s="70" t="str">
        <f t="shared" si="3"/>
        <v>0</v>
      </c>
      <c r="O325" s="70" t="str">
        <f t="shared" si="4"/>
        <v>2</v>
      </c>
      <c r="P325" s="71" t="str">
        <f t="shared" si="11"/>
        <v>-4</v>
      </c>
      <c r="Q325" s="72" t="str">
        <f t="shared" si="12"/>
        <v>0.67%</v>
      </c>
      <c r="R325" s="70"/>
      <c r="S325" s="105" t="str">
        <f t="shared" si="5"/>
        <v>$168,775.50</v>
      </c>
      <c r="T325" s="71" t="str">
        <f t="shared" si="6"/>
        <v>312</v>
      </c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</row>
    <row r="326" ht="12.75" customHeight="1">
      <c r="A326" s="61" t="str">
        <f t="shared" si="7"/>
        <v>318</v>
      </c>
      <c r="B326" s="102" t="str">
        <f t="shared" si="8"/>
        <v>$0.00</v>
      </c>
      <c r="C326" s="102" t="str">
        <f t="shared" si="1"/>
        <v>$0.00</v>
      </c>
      <c r="D326" s="102" t="str">
        <f t="shared" si="9"/>
        <v>$0.00</v>
      </c>
      <c r="E326" s="103" t="str">
        <f t="shared" si="10"/>
        <v>$0.00</v>
      </c>
      <c r="F326" s="64"/>
      <c r="G326" s="65"/>
      <c r="H326" s="66"/>
      <c r="I326" s="104"/>
      <c r="J326" s="76"/>
      <c r="K326" s="68"/>
      <c r="L326" s="69"/>
      <c r="M326" s="5"/>
      <c r="N326" s="70" t="str">
        <f t="shared" si="3"/>
        <v>0</v>
      </c>
      <c r="O326" s="70" t="str">
        <f t="shared" si="4"/>
        <v>2</v>
      </c>
      <c r="P326" s="71" t="str">
        <f t="shared" si="11"/>
        <v>-5</v>
      </c>
      <c r="Q326" s="72" t="str">
        <f t="shared" si="12"/>
        <v>0.67%</v>
      </c>
      <c r="R326" s="70"/>
      <c r="S326" s="105" t="str">
        <f t="shared" si="5"/>
        <v>$168,775.50</v>
      </c>
      <c r="T326" s="71" t="str">
        <f t="shared" si="6"/>
        <v>312</v>
      </c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</row>
    <row r="327" ht="12.75" customHeight="1">
      <c r="A327" s="61" t="str">
        <f t="shared" si="7"/>
        <v>319</v>
      </c>
      <c r="B327" s="102" t="str">
        <f t="shared" si="8"/>
        <v>$0.00</v>
      </c>
      <c r="C327" s="102" t="str">
        <f t="shared" si="1"/>
        <v>$0.00</v>
      </c>
      <c r="D327" s="102" t="str">
        <f t="shared" si="9"/>
        <v>$0.00</v>
      </c>
      <c r="E327" s="103" t="str">
        <f t="shared" si="10"/>
        <v>$0.00</v>
      </c>
      <c r="F327" s="64"/>
      <c r="G327" s="65"/>
      <c r="H327" s="66"/>
      <c r="I327" s="104"/>
      <c r="J327" s="76"/>
      <c r="K327" s="68"/>
      <c r="L327" s="69"/>
      <c r="M327" s="5"/>
      <c r="N327" s="70" t="str">
        <f t="shared" si="3"/>
        <v>0</v>
      </c>
      <c r="O327" s="70" t="str">
        <f t="shared" si="4"/>
        <v>2</v>
      </c>
      <c r="P327" s="71" t="str">
        <f t="shared" si="11"/>
        <v>-6</v>
      </c>
      <c r="Q327" s="72" t="str">
        <f t="shared" si="12"/>
        <v>0.67%</v>
      </c>
      <c r="R327" s="70"/>
      <c r="S327" s="105" t="str">
        <f t="shared" si="5"/>
        <v>$168,775.50</v>
      </c>
      <c r="T327" s="71" t="str">
        <f t="shared" si="6"/>
        <v>312</v>
      </c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</row>
    <row r="328" ht="12.75" customHeight="1">
      <c r="A328" s="61" t="str">
        <f t="shared" si="7"/>
        <v>320</v>
      </c>
      <c r="B328" s="102" t="str">
        <f t="shared" si="8"/>
        <v>$0.00</v>
      </c>
      <c r="C328" s="102" t="str">
        <f t="shared" si="1"/>
        <v>$0.00</v>
      </c>
      <c r="D328" s="102" t="str">
        <f t="shared" si="9"/>
        <v>$0.00</v>
      </c>
      <c r="E328" s="103" t="str">
        <f t="shared" si="10"/>
        <v>$0.00</v>
      </c>
      <c r="F328" s="64"/>
      <c r="G328" s="65"/>
      <c r="H328" s="66"/>
      <c r="I328" s="104"/>
      <c r="J328" s="76"/>
      <c r="K328" s="68"/>
      <c r="L328" s="69"/>
      <c r="M328" s="5"/>
      <c r="N328" s="70" t="str">
        <f t="shared" si="3"/>
        <v>0</v>
      </c>
      <c r="O328" s="70" t="str">
        <f t="shared" si="4"/>
        <v>2</v>
      </c>
      <c r="P328" s="71" t="str">
        <f t="shared" si="11"/>
        <v>-7</v>
      </c>
      <c r="Q328" s="72" t="str">
        <f t="shared" si="12"/>
        <v>0.67%</v>
      </c>
      <c r="R328" s="70"/>
      <c r="S328" s="105" t="str">
        <f t="shared" si="5"/>
        <v>$168,775.50</v>
      </c>
      <c r="T328" s="71" t="str">
        <f t="shared" si="6"/>
        <v>312</v>
      </c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</row>
    <row r="329" ht="12.75" customHeight="1">
      <c r="A329" s="61" t="str">
        <f t="shared" si="7"/>
        <v>321</v>
      </c>
      <c r="B329" s="102" t="str">
        <f t="shared" si="8"/>
        <v>$0.00</v>
      </c>
      <c r="C329" s="102" t="str">
        <f t="shared" si="1"/>
        <v>$0.00</v>
      </c>
      <c r="D329" s="102" t="str">
        <f t="shared" si="9"/>
        <v>$0.00</v>
      </c>
      <c r="E329" s="103" t="str">
        <f t="shared" si="10"/>
        <v>$0.00</v>
      </c>
      <c r="F329" s="64"/>
      <c r="G329" s="65"/>
      <c r="H329" s="66"/>
      <c r="I329" s="104"/>
      <c r="J329" s="76"/>
      <c r="K329" s="68"/>
      <c r="L329" s="69"/>
      <c r="M329" s="5"/>
      <c r="N329" s="70" t="str">
        <f t="shared" si="3"/>
        <v>0</v>
      </c>
      <c r="O329" s="70" t="str">
        <f t="shared" si="4"/>
        <v>2</v>
      </c>
      <c r="P329" s="71" t="str">
        <f t="shared" si="11"/>
        <v>-8</v>
      </c>
      <c r="Q329" s="72" t="str">
        <f t="shared" si="12"/>
        <v>0.67%</v>
      </c>
      <c r="R329" s="70"/>
      <c r="S329" s="105" t="str">
        <f t="shared" si="5"/>
        <v>$168,775.50</v>
      </c>
      <c r="T329" s="71" t="str">
        <f t="shared" si="6"/>
        <v>312</v>
      </c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</row>
    <row r="330" ht="12.75" customHeight="1">
      <c r="A330" s="61" t="str">
        <f t="shared" si="7"/>
        <v>322</v>
      </c>
      <c r="B330" s="102" t="str">
        <f t="shared" si="8"/>
        <v>$0.00</v>
      </c>
      <c r="C330" s="102" t="str">
        <f t="shared" si="1"/>
        <v>$0.00</v>
      </c>
      <c r="D330" s="102" t="str">
        <f t="shared" si="9"/>
        <v>$0.00</v>
      </c>
      <c r="E330" s="103" t="str">
        <f t="shared" si="10"/>
        <v>$0.00</v>
      </c>
      <c r="F330" s="64"/>
      <c r="G330" s="65"/>
      <c r="H330" s="66"/>
      <c r="I330" s="104"/>
      <c r="J330" s="76"/>
      <c r="K330" s="68"/>
      <c r="L330" s="69"/>
      <c r="M330" s="5"/>
      <c r="N330" s="70" t="str">
        <f t="shared" si="3"/>
        <v>0</v>
      </c>
      <c r="O330" s="70" t="str">
        <f t="shared" si="4"/>
        <v>2</v>
      </c>
      <c r="P330" s="71" t="str">
        <f t="shared" si="11"/>
        <v>-9</v>
      </c>
      <c r="Q330" s="72" t="str">
        <f t="shared" si="12"/>
        <v>0.67%</v>
      </c>
      <c r="R330" s="70"/>
      <c r="S330" s="105" t="str">
        <f t="shared" si="5"/>
        <v>$168,775.50</v>
      </c>
      <c r="T330" s="71" t="str">
        <f t="shared" si="6"/>
        <v>312</v>
      </c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</row>
    <row r="331" ht="12.75" customHeight="1">
      <c r="A331" s="61" t="str">
        <f t="shared" si="7"/>
        <v>323</v>
      </c>
      <c r="B331" s="102" t="str">
        <f t="shared" si="8"/>
        <v>$0.00</v>
      </c>
      <c r="C331" s="102" t="str">
        <f t="shared" si="1"/>
        <v>$0.00</v>
      </c>
      <c r="D331" s="102" t="str">
        <f t="shared" si="9"/>
        <v>$0.00</v>
      </c>
      <c r="E331" s="103" t="str">
        <f t="shared" si="10"/>
        <v>$0.00</v>
      </c>
      <c r="F331" s="64"/>
      <c r="G331" s="65"/>
      <c r="H331" s="66"/>
      <c r="I331" s="104"/>
      <c r="J331" s="76"/>
      <c r="K331" s="68"/>
      <c r="L331" s="69"/>
      <c r="M331" s="5"/>
      <c r="N331" s="70" t="str">
        <f t="shared" si="3"/>
        <v>0</v>
      </c>
      <c r="O331" s="70" t="str">
        <f t="shared" si="4"/>
        <v>2</v>
      </c>
      <c r="P331" s="71" t="str">
        <f t="shared" si="11"/>
        <v>-10</v>
      </c>
      <c r="Q331" s="72" t="str">
        <f t="shared" si="12"/>
        <v>0.67%</v>
      </c>
      <c r="R331" s="70"/>
      <c r="S331" s="105" t="str">
        <f t="shared" si="5"/>
        <v>$168,775.50</v>
      </c>
      <c r="T331" s="71" t="str">
        <f t="shared" si="6"/>
        <v>312</v>
      </c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</row>
    <row r="332" ht="12.75" customHeight="1">
      <c r="A332" s="61" t="str">
        <f t="shared" si="7"/>
        <v>324</v>
      </c>
      <c r="B332" s="102" t="str">
        <f t="shared" si="8"/>
        <v>$0.00</v>
      </c>
      <c r="C332" s="102" t="str">
        <f t="shared" si="1"/>
        <v>$0.00</v>
      </c>
      <c r="D332" s="102" t="str">
        <f t="shared" si="9"/>
        <v>$0.00</v>
      </c>
      <c r="E332" s="103" t="str">
        <f t="shared" si="10"/>
        <v>$0.00</v>
      </c>
      <c r="F332" s="64"/>
      <c r="G332" s="65"/>
      <c r="H332" s="66"/>
      <c r="I332" s="104"/>
      <c r="J332" s="76"/>
      <c r="K332" s="68"/>
      <c r="L332" s="69"/>
      <c r="M332" s="5"/>
      <c r="N332" s="70" t="str">
        <f t="shared" si="3"/>
        <v>0</v>
      </c>
      <c r="O332" s="70" t="str">
        <f t="shared" si="4"/>
        <v>2</v>
      </c>
      <c r="P332" s="71" t="str">
        <f t="shared" si="11"/>
        <v>-11</v>
      </c>
      <c r="Q332" s="72" t="str">
        <f t="shared" si="12"/>
        <v>0.67%</v>
      </c>
      <c r="R332" s="70"/>
      <c r="S332" s="105" t="str">
        <f t="shared" si="5"/>
        <v>$168,775.50</v>
      </c>
      <c r="T332" s="71" t="str">
        <f t="shared" si="6"/>
        <v>312</v>
      </c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</row>
    <row r="333" ht="12.75" customHeight="1">
      <c r="A333" s="61" t="str">
        <f t="shared" si="7"/>
        <v>325</v>
      </c>
      <c r="B333" s="102" t="str">
        <f t="shared" si="8"/>
        <v>$0.00</v>
      </c>
      <c r="C333" s="102" t="str">
        <f t="shared" si="1"/>
        <v>$0.00</v>
      </c>
      <c r="D333" s="102" t="str">
        <f t="shared" si="9"/>
        <v>$0.00</v>
      </c>
      <c r="E333" s="103" t="str">
        <f t="shared" si="10"/>
        <v>$0.00</v>
      </c>
      <c r="F333" s="64"/>
      <c r="G333" s="65"/>
      <c r="H333" s="66"/>
      <c r="I333" s="104"/>
      <c r="J333" s="76"/>
      <c r="K333" s="68"/>
      <c r="L333" s="69"/>
      <c r="M333" s="5"/>
      <c r="N333" s="70" t="str">
        <f t="shared" si="3"/>
        <v>0</v>
      </c>
      <c r="O333" s="70" t="str">
        <f t="shared" si="4"/>
        <v>2</v>
      </c>
      <c r="P333" s="71" t="str">
        <f t="shared" si="11"/>
        <v>-12</v>
      </c>
      <c r="Q333" s="72" t="str">
        <f t="shared" si="12"/>
        <v>0.67%</v>
      </c>
      <c r="R333" s="70"/>
      <c r="S333" s="105" t="str">
        <f t="shared" si="5"/>
        <v>$168,775.50</v>
      </c>
      <c r="T333" s="71" t="str">
        <f t="shared" si="6"/>
        <v>312</v>
      </c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</row>
    <row r="334" ht="12.75" customHeight="1">
      <c r="A334" s="61" t="str">
        <f t="shared" si="7"/>
        <v>326</v>
      </c>
      <c r="B334" s="102" t="str">
        <f t="shared" si="8"/>
        <v>$0.00</v>
      </c>
      <c r="C334" s="102" t="str">
        <f t="shared" si="1"/>
        <v>$0.00</v>
      </c>
      <c r="D334" s="102" t="str">
        <f t="shared" si="9"/>
        <v>$0.00</v>
      </c>
      <c r="E334" s="103" t="str">
        <f t="shared" si="10"/>
        <v>$0.00</v>
      </c>
      <c r="F334" s="64"/>
      <c r="G334" s="65"/>
      <c r="H334" s="66"/>
      <c r="I334" s="104"/>
      <c r="J334" s="76"/>
      <c r="K334" s="68"/>
      <c r="L334" s="69"/>
      <c r="M334" s="5"/>
      <c r="N334" s="70" t="str">
        <f t="shared" si="3"/>
        <v>0</v>
      </c>
      <c r="O334" s="70" t="str">
        <f t="shared" si="4"/>
        <v>2</v>
      </c>
      <c r="P334" s="71" t="str">
        <f t="shared" si="11"/>
        <v>-13</v>
      </c>
      <c r="Q334" s="72" t="str">
        <f t="shared" si="12"/>
        <v>0.67%</v>
      </c>
      <c r="R334" s="70"/>
      <c r="S334" s="105" t="str">
        <f t="shared" si="5"/>
        <v>$168,775.50</v>
      </c>
      <c r="T334" s="71" t="str">
        <f t="shared" si="6"/>
        <v>312</v>
      </c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</row>
    <row r="335" ht="12.75" customHeight="1">
      <c r="A335" s="61" t="str">
        <f t="shared" si="7"/>
        <v>327</v>
      </c>
      <c r="B335" s="102" t="str">
        <f t="shared" si="8"/>
        <v>$0.00</v>
      </c>
      <c r="C335" s="102" t="str">
        <f t="shared" si="1"/>
        <v>$0.00</v>
      </c>
      <c r="D335" s="102" t="str">
        <f t="shared" si="9"/>
        <v>$0.00</v>
      </c>
      <c r="E335" s="103" t="str">
        <f t="shared" si="10"/>
        <v>$0.00</v>
      </c>
      <c r="F335" s="64"/>
      <c r="G335" s="65"/>
      <c r="H335" s="66"/>
      <c r="I335" s="104"/>
      <c r="J335" s="76"/>
      <c r="K335" s="68"/>
      <c r="L335" s="69"/>
      <c r="M335" s="5"/>
      <c r="N335" s="70" t="str">
        <f t="shared" si="3"/>
        <v>0</v>
      </c>
      <c r="O335" s="70" t="str">
        <f t="shared" si="4"/>
        <v>2</v>
      </c>
      <c r="P335" s="71" t="str">
        <f t="shared" si="11"/>
        <v>-14</v>
      </c>
      <c r="Q335" s="72" t="str">
        <f t="shared" si="12"/>
        <v>0.67%</v>
      </c>
      <c r="R335" s="70"/>
      <c r="S335" s="105" t="str">
        <f t="shared" si="5"/>
        <v>$168,775.50</v>
      </c>
      <c r="T335" s="71" t="str">
        <f t="shared" si="6"/>
        <v>312</v>
      </c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</row>
    <row r="336" ht="12.75" customHeight="1">
      <c r="A336" s="61" t="str">
        <f t="shared" si="7"/>
        <v>328</v>
      </c>
      <c r="B336" s="102" t="str">
        <f t="shared" si="8"/>
        <v>$0.00</v>
      </c>
      <c r="C336" s="102" t="str">
        <f t="shared" si="1"/>
        <v>$0.00</v>
      </c>
      <c r="D336" s="102" t="str">
        <f t="shared" si="9"/>
        <v>$0.00</v>
      </c>
      <c r="E336" s="103" t="str">
        <f t="shared" si="10"/>
        <v>$0.00</v>
      </c>
      <c r="F336" s="64"/>
      <c r="G336" s="65"/>
      <c r="H336" s="66"/>
      <c r="I336" s="104"/>
      <c r="J336" s="76"/>
      <c r="K336" s="68"/>
      <c r="L336" s="69"/>
      <c r="M336" s="5"/>
      <c r="N336" s="70" t="str">
        <f t="shared" si="3"/>
        <v>0</v>
      </c>
      <c r="O336" s="70" t="str">
        <f t="shared" si="4"/>
        <v>2</v>
      </c>
      <c r="P336" s="71" t="str">
        <f t="shared" si="11"/>
        <v>-15</v>
      </c>
      <c r="Q336" s="72" t="str">
        <f t="shared" si="12"/>
        <v>0.67%</v>
      </c>
      <c r="R336" s="70"/>
      <c r="S336" s="105" t="str">
        <f t="shared" si="5"/>
        <v>$168,775.50</v>
      </c>
      <c r="T336" s="71" t="str">
        <f t="shared" si="6"/>
        <v>312</v>
      </c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</row>
    <row r="337" ht="12.75" customHeight="1">
      <c r="A337" s="61" t="str">
        <f t="shared" si="7"/>
        <v>329</v>
      </c>
      <c r="B337" s="102" t="str">
        <f t="shared" si="8"/>
        <v>$0.00</v>
      </c>
      <c r="C337" s="102" t="str">
        <f t="shared" si="1"/>
        <v>$0.00</v>
      </c>
      <c r="D337" s="102" t="str">
        <f t="shared" si="9"/>
        <v>$0.00</v>
      </c>
      <c r="E337" s="103" t="str">
        <f t="shared" si="10"/>
        <v>$0.00</v>
      </c>
      <c r="F337" s="64"/>
      <c r="G337" s="65"/>
      <c r="H337" s="66"/>
      <c r="I337" s="104"/>
      <c r="J337" s="76"/>
      <c r="K337" s="68"/>
      <c r="L337" s="69"/>
      <c r="M337" s="5"/>
      <c r="N337" s="70" t="str">
        <f t="shared" si="3"/>
        <v>0</v>
      </c>
      <c r="O337" s="70" t="str">
        <f t="shared" si="4"/>
        <v>2</v>
      </c>
      <c r="P337" s="71" t="str">
        <f t="shared" si="11"/>
        <v>-16</v>
      </c>
      <c r="Q337" s="72" t="str">
        <f t="shared" si="12"/>
        <v>0.67%</v>
      </c>
      <c r="R337" s="70"/>
      <c r="S337" s="105" t="str">
        <f t="shared" si="5"/>
        <v>$168,775.50</v>
      </c>
      <c r="T337" s="71" t="str">
        <f t="shared" si="6"/>
        <v>312</v>
      </c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</row>
    <row r="338" ht="12.75" customHeight="1">
      <c r="A338" s="61" t="str">
        <f t="shared" si="7"/>
        <v>330</v>
      </c>
      <c r="B338" s="102" t="str">
        <f t="shared" si="8"/>
        <v>$0.00</v>
      </c>
      <c r="C338" s="102" t="str">
        <f t="shared" si="1"/>
        <v>$0.00</v>
      </c>
      <c r="D338" s="102" t="str">
        <f t="shared" si="9"/>
        <v>$0.00</v>
      </c>
      <c r="E338" s="103" t="str">
        <f t="shared" si="10"/>
        <v>$0.00</v>
      </c>
      <c r="F338" s="64"/>
      <c r="G338" s="65"/>
      <c r="H338" s="66"/>
      <c r="I338" s="104"/>
      <c r="J338" s="76"/>
      <c r="K338" s="68"/>
      <c r="L338" s="69"/>
      <c r="M338" s="5"/>
      <c r="N338" s="70" t="str">
        <f t="shared" si="3"/>
        <v>0</v>
      </c>
      <c r="O338" s="70" t="str">
        <f t="shared" si="4"/>
        <v>2</v>
      </c>
      <c r="P338" s="71" t="str">
        <f t="shared" si="11"/>
        <v>-17</v>
      </c>
      <c r="Q338" s="72" t="str">
        <f t="shared" si="12"/>
        <v>0.67%</v>
      </c>
      <c r="R338" s="70"/>
      <c r="S338" s="105" t="str">
        <f t="shared" si="5"/>
        <v>$168,775.50</v>
      </c>
      <c r="T338" s="71" t="str">
        <f t="shared" si="6"/>
        <v>312</v>
      </c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</row>
    <row r="339" ht="12.75" customHeight="1">
      <c r="A339" s="61" t="str">
        <f t="shared" si="7"/>
        <v>331</v>
      </c>
      <c r="B339" s="102" t="str">
        <f t="shared" si="8"/>
        <v>$0.00</v>
      </c>
      <c r="C339" s="102" t="str">
        <f t="shared" si="1"/>
        <v>$0.00</v>
      </c>
      <c r="D339" s="102" t="str">
        <f t="shared" si="9"/>
        <v>$0.00</v>
      </c>
      <c r="E339" s="103" t="str">
        <f t="shared" si="10"/>
        <v>$0.00</v>
      </c>
      <c r="F339" s="64"/>
      <c r="G339" s="65"/>
      <c r="H339" s="66"/>
      <c r="I339" s="104"/>
      <c r="J339" s="76"/>
      <c r="K339" s="68"/>
      <c r="L339" s="69"/>
      <c r="M339" s="5"/>
      <c r="N339" s="70" t="str">
        <f t="shared" si="3"/>
        <v>0</v>
      </c>
      <c r="O339" s="70" t="str">
        <f t="shared" si="4"/>
        <v>2</v>
      </c>
      <c r="P339" s="71" t="str">
        <f t="shared" si="11"/>
        <v>-18</v>
      </c>
      <c r="Q339" s="72" t="str">
        <f t="shared" si="12"/>
        <v>0.67%</v>
      </c>
      <c r="R339" s="70"/>
      <c r="S339" s="105" t="str">
        <f t="shared" si="5"/>
        <v>$168,775.50</v>
      </c>
      <c r="T339" s="71" t="str">
        <f t="shared" si="6"/>
        <v>312</v>
      </c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</row>
    <row r="340" ht="12.75" customHeight="1">
      <c r="A340" s="61" t="str">
        <f t="shared" si="7"/>
        <v>332</v>
      </c>
      <c r="B340" s="102" t="str">
        <f t="shared" si="8"/>
        <v>$0.00</v>
      </c>
      <c r="C340" s="102" t="str">
        <f t="shared" si="1"/>
        <v>$0.00</v>
      </c>
      <c r="D340" s="102" t="str">
        <f t="shared" si="9"/>
        <v>$0.00</v>
      </c>
      <c r="E340" s="103" t="str">
        <f t="shared" si="10"/>
        <v>$0.00</v>
      </c>
      <c r="F340" s="64"/>
      <c r="G340" s="65"/>
      <c r="H340" s="66"/>
      <c r="I340" s="104"/>
      <c r="J340" s="76"/>
      <c r="K340" s="68"/>
      <c r="L340" s="69"/>
      <c r="M340" s="5"/>
      <c r="N340" s="70" t="str">
        <f t="shared" si="3"/>
        <v>0</v>
      </c>
      <c r="O340" s="70" t="str">
        <f t="shared" si="4"/>
        <v>2</v>
      </c>
      <c r="P340" s="71" t="str">
        <f t="shared" si="11"/>
        <v>-19</v>
      </c>
      <c r="Q340" s="72" t="str">
        <f t="shared" si="12"/>
        <v>0.67%</v>
      </c>
      <c r="R340" s="70"/>
      <c r="S340" s="105" t="str">
        <f t="shared" si="5"/>
        <v>$168,775.50</v>
      </c>
      <c r="T340" s="71" t="str">
        <f t="shared" si="6"/>
        <v>312</v>
      </c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</row>
    <row r="341" ht="12.75" customHeight="1">
      <c r="A341" s="61" t="str">
        <f t="shared" si="7"/>
        <v>333</v>
      </c>
      <c r="B341" s="102" t="str">
        <f t="shared" si="8"/>
        <v>$0.00</v>
      </c>
      <c r="C341" s="102" t="str">
        <f t="shared" si="1"/>
        <v>$0.00</v>
      </c>
      <c r="D341" s="102" t="str">
        <f t="shared" si="9"/>
        <v>$0.00</v>
      </c>
      <c r="E341" s="103" t="str">
        <f t="shared" si="10"/>
        <v>$0.00</v>
      </c>
      <c r="F341" s="64"/>
      <c r="G341" s="65"/>
      <c r="H341" s="66"/>
      <c r="I341" s="104"/>
      <c r="J341" s="76"/>
      <c r="K341" s="68"/>
      <c r="L341" s="69"/>
      <c r="M341" s="5"/>
      <c r="N341" s="70" t="str">
        <f t="shared" si="3"/>
        <v>0</v>
      </c>
      <c r="O341" s="70" t="str">
        <f t="shared" si="4"/>
        <v>2</v>
      </c>
      <c r="P341" s="71" t="str">
        <f t="shared" si="11"/>
        <v>-20</v>
      </c>
      <c r="Q341" s="72" t="str">
        <f t="shared" si="12"/>
        <v>0.67%</v>
      </c>
      <c r="R341" s="70"/>
      <c r="S341" s="105" t="str">
        <f t="shared" si="5"/>
        <v>$168,775.50</v>
      </c>
      <c r="T341" s="71" t="str">
        <f t="shared" si="6"/>
        <v>312</v>
      </c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</row>
    <row r="342" ht="12.75" customHeight="1">
      <c r="A342" s="61" t="str">
        <f t="shared" si="7"/>
        <v>334</v>
      </c>
      <c r="B342" s="102" t="str">
        <f t="shared" si="8"/>
        <v>$0.00</v>
      </c>
      <c r="C342" s="102" t="str">
        <f t="shared" si="1"/>
        <v>$0.00</v>
      </c>
      <c r="D342" s="102" t="str">
        <f t="shared" si="9"/>
        <v>$0.00</v>
      </c>
      <c r="E342" s="103" t="str">
        <f t="shared" si="10"/>
        <v>$0.00</v>
      </c>
      <c r="F342" s="64"/>
      <c r="G342" s="65"/>
      <c r="H342" s="66"/>
      <c r="I342" s="104"/>
      <c r="J342" s="76"/>
      <c r="K342" s="68"/>
      <c r="L342" s="69"/>
      <c r="M342" s="5"/>
      <c r="N342" s="70" t="str">
        <f t="shared" si="3"/>
        <v>0</v>
      </c>
      <c r="O342" s="70" t="str">
        <f t="shared" si="4"/>
        <v>2</v>
      </c>
      <c r="P342" s="71" t="str">
        <f t="shared" si="11"/>
        <v>-21</v>
      </c>
      <c r="Q342" s="72" t="str">
        <f t="shared" si="12"/>
        <v>0.67%</v>
      </c>
      <c r="R342" s="70"/>
      <c r="S342" s="105" t="str">
        <f t="shared" si="5"/>
        <v>$168,775.50</v>
      </c>
      <c r="T342" s="71" t="str">
        <f t="shared" si="6"/>
        <v>312</v>
      </c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</row>
    <row r="343" ht="12.75" customHeight="1">
      <c r="A343" s="61" t="str">
        <f t="shared" si="7"/>
        <v>335</v>
      </c>
      <c r="B343" s="102" t="str">
        <f t="shared" si="8"/>
        <v>$0.00</v>
      </c>
      <c r="C343" s="102" t="str">
        <f t="shared" si="1"/>
        <v>$0.00</v>
      </c>
      <c r="D343" s="102" t="str">
        <f t="shared" si="9"/>
        <v>$0.00</v>
      </c>
      <c r="E343" s="103" t="str">
        <f t="shared" si="10"/>
        <v>$0.00</v>
      </c>
      <c r="F343" s="64"/>
      <c r="G343" s="65"/>
      <c r="H343" s="66"/>
      <c r="I343" s="104"/>
      <c r="J343" s="76"/>
      <c r="K343" s="68"/>
      <c r="L343" s="69"/>
      <c r="M343" s="5"/>
      <c r="N343" s="70" t="str">
        <f t="shared" si="3"/>
        <v>0</v>
      </c>
      <c r="O343" s="70" t="str">
        <f t="shared" si="4"/>
        <v>2</v>
      </c>
      <c r="P343" s="71" t="str">
        <f t="shared" si="11"/>
        <v>-22</v>
      </c>
      <c r="Q343" s="72" t="str">
        <f t="shared" si="12"/>
        <v>0.67%</v>
      </c>
      <c r="R343" s="70"/>
      <c r="S343" s="105" t="str">
        <f t="shared" si="5"/>
        <v>$168,775.50</v>
      </c>
      <c r="T343" s="71" t="str">
        <f t="shared" si="6"/>
        <v>312</v>
      </c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</row>
    <row r="344" ht="12.75" customHeight="1">
      <c r="A344" s="61" t="str">
        <f t="shared" si="7"/>
        <v>336</v>
      </c>
      <c r="B344" s="102" t="str">
        <f t="shared" si="8"/>
        <v>$0.00</v>
      </c>
      <c r="C344" s="102" t="str">
        <f t="shared" si="1"/>
        <v>$0.00</v>
      </c>
      <c r="D344" s="102" t="str">
        <f t="shared" si="9"/>
        <v>$0.00</v>
      </c>
      <c r="E344" s="103" t="str">
        <f t="shared" si="10"/>
        <v>$0.00</v>
      </c>
      <c r="F344" s="64"/>
      <c r="G344" s="65"/>
      <c r="H344" s="66"/>
      <c r="I344" s="104"/>
      <c r="J344" s="76"/>
      <c r="K344" s="68"/>
      <c r="L344" s="69"/>
      <c r="M344" s="5"/>
      <c r="N344" s="70" t="str">
        <f t="shared" si="3"/>
        <v>0</v>
      </c>
      <c r="O344" s="70" t="str">
        <f t="shared" si="4"/>
        <v>2</v>
      </c>
      <c r="P344" s="71" t="str">
        <f t="shared" si="11"/>
        <v>-23</v>
      </c>
      <c r="Q344" s="72" t="str">
        <f t="shared" si="12"/>
        <v>0.67%</v>
      </c>
      <c r="R344" s="70"/>
      <c r="S344" s="105" t="str">
        <f t="shared" si="5"/>
        <v>$168,775.50</v>
      </c>
      <c r="T344" s="71" t="str">
        <f t="shared" si="6"/>
        <v>312</v>
      </c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</row>
    <row r="345" ht="12.75" customHeight="1">
      <c r="A345" s="61" t="str">
        <f t="shared" si="7"/>
        <v>337</v>
      </c>
      <c r="B345" s="102" t="str">
        <f t="shared" si="8"/>
        <v>$0.00</v>
      </c>
      <c r="C345" s="102" t="str">
        <f t="shared" si="1"/>
        <v>$0.00</v>
      </c>
      <c r="D345" s="102" t="str">
        <f t="shared" si="9"/>
        <v>$0.00</v>
      </c>
      <c r="E345" s="103" t="str">
        <f t="shared" si="10"/>
        <v>$0.00</v>
      </c>
      <c r="F345" s="64"/>
      <c r="G345" s="65"/>
      <c r="H345" s="66"/>
      <c r="I345" s="104"/>
      <c r="J345" s="76"/>
      <c r="K345" s="68"/>
      <c r="L345" s="69"/>
      <c r="M345" s="5"/>
      <c r="N345" s="70" t="str">
        <f t="shared" si="3"/>
        <v>0</v>
      </c>
      <c r="O345" s="70" t="str">
        <f t="shared" si="4"/>
        <v>2</v>
      </c>
      <c r="P345" s="71" t="str">
        <f t="shared" si="11"/>
        <v>-24</v>
      </c>
      <c r="Q345" s="72" t="str">
        <f t="shared" si="12"/>
        <v>0.67%</v>
      </c>
      <c r="R345" s="70"/>
      <c r="S345" s="105" t="str">
        <f t="shared" si="5"/>
        <v>$168,775.50</v>
      </c>
      <c r="T345" s="71" t="str">
        <f t="shared" si="6"/>
        <v>312</v>
      </c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</row>
    <row r="346" ht="12.75" customHeight="1">
      <c r="A346" s="61" t="str">
        <f t="shared" si="7"/>
        <v>338</v>
      </c>
      <c r="B346" s="102" t="str">
        <f t="shared" si="8"/>
        <v>$0.00</v>
      </c>
      <c r="C346" s="102" t="str">
        <f t="shared" si="1"/>
        <v>$0.00</v>
      </c>
      <c r="D346" s="102" t="str">
        <f t="shared" si="9"/>
        <v>$0.00</v>
      </c>
      <c r="E346" s="103" t="str">
        <f t="shared" si="10"/>
        <v>$0.00</v>
      </c>
      <c r="F346" s="64"/>
      <c r="G346" s="65"/>
      <c r="H346" s="66"/>
      <c r="I346" s="104"/>
      <c r="J346" s="76"/>
      <c r="K346" s="68"/>
      <c r="L346" s="69"/>
      <c r="M346" s="5"/>
      <c r="N346" s="70" t="str">
        <f t="shared" si="3"/>
        <v>0</v>
      </c>
      <c r="O346" s="70" t="str">
        <f t="shared" si="4"/>
        <v>2</v>
      </c>
      <c r="P346" s="71" t="str">
        <f t="shared" si="11"/>
        <v>-25</v>
      </c>
      <c r="Q346" s="72" t="str">
        <f t="shared" si="12"/>
        <v>0.67%</v>
      </c>
      <c r="R346" s="70"/>
      <c r="S346" s="105" t="str">
        <f t="shared" si="5"/>
        <v>$168,775.50</v>
      </c>
      <c r="T346" s="71" t="str">
        <f t="shared" si="6"/>
        <v>312</v>
      </c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</row>
    <row r="347" ht="12.75" customHeight="1">
      <c r="A347" s="61" t="str">
        <f t="shared" si="7"/>
        <v>339</v>
      </c>
      <c r="B347" s="102" t="str">
        <f t="shared" si="8"/>
        <v>$0.00</v>
      </c>
      <c r="C347" s="102" t="str">
        <f t="shared" si="1"/>
        <v>$0.00</v>
      </c>
      <c r="D347" s="102" t="str">
        <f t="shared" si="9"/>
        <v>$0.00</v>
      </c>
      <c r="E347" s="103" t="str">
        <f t="shared" si="10"/>
        <v>$0.00</v>
      </c>
      <c r="F347" s="64"/>
      <c r="G347" s="65"/>
      <c r="H347" s="66"/>
      <c r="I347" s="104"/>
      <c r="J347" s="76"/>
      <c r="K347" s="68"/>
      <c r="L347" s="69"/>
      <c r="M347" s="5"/>
      <c r="N347" s="70" t="str">
        <f t="shared" si="3"/>
        <v>0</v>
      </c>
      <c r="O347" s="70" t="str">
        <f t="shared" si="4"/>
        <v>2</v>
      </c>
      <c r="P347" s="71" t="str">
        <f t="shared" si="11"/>
        <v>-26</v>
      </c>
      <c r="Q347" s="72" t="str">
        <f t="shared" si="12"/>
        <v>0.67%</v>
      </c>
      <c r="R347" s="70"/>
      <c r="S347" s="105" t="str">
        <f t="shared" si="5"/>
        <v>$168,775.50</v>
      </c>
      <c r="T347" s="71" t="str">
        <f t="shared" si="6"/>
        <v>312</v>
      </c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</row>
    <row r="348" ht="12.75" customHeight="1">
      <c r="A348" s="61" t="str">
        <f t="shared" si="7"/>
        <v>340</v>
      </c>
      <c r="B348" s="102" t="str">
        <f t="shared" si="8"/>
        <v>$0.00</v>
      </c>
      <c r="C348" s="102" t="str">
        <f t="shared" si="1"/>
        <v>$0.00</v>
      </c>
      <c r="D348" s="102" t="str">
        <f t="shared" si="9"/>
        <v>$0.00</v>
      </c>
      <c r="E348" s="103" t="str">
        <f t="shared" si="10"/>
        <v>$0.00</v>
      </c>
      <c r="F348" s="64"/>
      <c r="G348" s="65"/>
      <c r="H348" s="66"/>
      <c r="I348" s="104"/>
      <c r="J348" s="76"/>
      <c r="K348" s="68"/>
      <c r="L348" s="69"/>
      <c r="M348" s="5"/>
      <c r="N348" s="70" t="str">
        <f t="shared" si="3"/>
        <v>0</v>
      </c>
      <c r="O348" s="70" t="str">
        <f t="shared" si="4"/>
        <v>2</v>
      </c>
      <c r="P348" s="71" t="str">
        <f t="shared" si="11"/>
        <v>-27</v>
      </c>
      <c r="Q348" s="72" t="str">
        <f t="shared" si="12"/>
        <v>0.67%</v>
      </c>
      <c r="R348" s="70"/>
      <c r="S348" s="105" t="str">
        <f t="shared" si="5"/>
        <v>$168,775.50</v>
      </c>
      <c r="T348" s="71" t="str">
        <f t="shared" si="6"/>
        <v>312</v>
      </c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</row>
    <row r="349" ht="12.75" customHeight="1">
      <c r="A349" s="61" t="str">
        <f t="shared" si="7"/>
        <v>341</v>
      </c>
      <c r="B349" s="102" t="str">
        <f t="shared" si="8"/>
        <v>$0.00</v>
      </c>
      <c r="C349" s="102" t="str">
        <f t="shared" si="1"/>
        <v>$0.00</v>
      </c>
      <c r="D349" s="102" t="str">
        <f t="shared" si="9"/>
        <v>$0.00</v>
      </c>
      <c r="E349" s="103" t="str">
        <f t="shared" si="10"/>
        <v>$0.00</v>
      </c>
      <c r="F349" s="64"/>
      <c r="G349" s="65"/>
      <c r="H349" s="66"/>
      <c r="I349" s="104"/>
      <c r="J349" s="76"/>
      <c r="K349" s="68"/>
      <c r="L349" s="69"/>
      <c r="M349" s="5"/>
      <c r="N349" s="70" t="str">
        <f t="shared" si="3"/>
        <v>0</v>
      </c>
      <c r="O349" s="70" t="str">
        <f t="shared" si="4"/>
        <v>2</v>
      </c>
      <c r="P349" s="71" t="str">
        <f t="shared" si="11"/>
        <v>-28</v>
      </c>
      <c r="Q349" s="72" t="str">
        <f t="shared" si="12"/>
        <v>0.67%</v>
      </c>
      <c r="R349" s="70"/>
      <c r="S349" s="105" t="str">
        <f t="shared" si="5"/>
        <v>$168,775.50</v>
      </c>
      <c r="T349" s="71" t="str">
        <f t="shared" si="6"/>
        <v>312</v>
      </c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</row>
    <row r="350" ht="12.75" customHeight="1">
      <c r="A350" s="61" t="str">
        <f t="shared" si="7"/>
        <v>342</v>
      </c>
      <c r="B350" s="102" t="str">
        <f t="shared" si="8"/>
        <v>$0.00</v>
      </c>
      <c r="C350" s="102" t="str">
        <f t="shared" si="1"/>
        <v>$0.00</v>
      </c>
      <c r="D350" s="102" t="str">
        <f t="shared" si="9"/>
        <v>$0.00</v>
      </c>
      <c r="E350" s="103" t="str">
        <f t="shared" si="10"/>
        <v>$0.00</v>
      </c>
      <c r="F350" s="64"/>
      <c r="G350" s="65"/>
      <c r="H350" s="66"/>
      <c r="I350" s="104"/>
      <c r="J350" s="76"/>
      <c r="K350" s="68"/>
      <c r="L350" s="69"/>
      <c r="M350" s="5"/>
      <c r="N350" s="70" t="str">
        <f t="shared" si="3"/>
        <v>0</v>
      </c>
      <c r="O350" s="70" t="str">
        <f t="shared" si="4"/>
        <v>2</v>
      </c>
      <c r="P350" s="71" t="str">
        <f t="shared" si="11"/>
        <v>-29</v>
      </c>
      <c r="Q350" s="72" t="str">
        <f t="shared" si="12"/>
        <v>0.67%</v>
      </c>
      <c r="R350" s="70"/>
      <c r="S350" s="105" t="str">
        <f t="shared" si="5"/>
        <v>$168,775.50</v>
      </c>
      <c r="T350" s="71" t="str">
        <f t="shared" si="6"/>
        <v>312</v>
      </c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</row>
    <row r="351" ht="12.75" customHeight="1">
      <c r="A351" s="61" t="str">
        <f t="shared" si="7"/>
        <v>343</v>
      </c>
      <c r="B351" s="102" t="str">
        <f t="shared" si="8"/>
        <v>$0.00</v>
      </c>
      <c r="C351" s="102" t="str">
        <f t="shared" si="1"/>
        <v>$0.00</v>
      </c>
      <c r="D351" s="102" t="str">
        <f t="shared" si="9"/>
        <v>$0.00</v>
      </c>
      <c r="E351" s="103" t="str">
        <f t="shared" si="10"/>
        <v>$0.00</v>
      </c>
      <c r="F351" s="64"/>
      <c r="G351" s="65"/>
      <c r="H351" s="66"/>
      <c r="I351" s="104"/>
      <c r="J351" s="76"/>
      <c r="K351" s="68"/>
      <c r="L351" s="69"/>
      <c r="M351" s="5"/>
      <c r="N351" s="70" t="str">
        <f t="shared" si="3"/>
        <v>0</v>
      </c>
      <c r="O351" s="70" t="str">
        <f t="shared" si="4"/>
        <v>2</v>
      </c>
      <c r="P351" s="71" t="str">
        <f t="shared" si="11"/>
        <v>-30</v>
      </c>
      <c r="Q351" s="72" t="str">
        <f t="shared" si="12"/>
        <v>0.67%</v>
      </c>
      <c r="R351" s="70"/>
      <c r="S351" s="105" t="str">
        <f t="shared" si="5"/>
        <v>$168,775.50</v>
      </c>
      <c r="T351" s="71" t="str">
        <f t="shared" si="6"/>
        <v>312</v>
      </c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</row>
    <row r="352" ht="12.75" customHeight="1">
      <c r="A352" s="61" t="str">
        <f t="shared" si="7"/>
        <v>344</v>
      </c>
      <c r="B352" s="102" t="str">
        <f t="shared" si="8"/>
        <v>$0.00</v>
      </c>
      <c r="C352" s="102" t="str">
        <f t="shared" si="1"/>
        <v>$0.00</v>
      </c>
      <c r="D352" s="102" t="str">
        <f t="shared" si="9"/>
        <v>$0.00</v>
      </c>
      <c r="E352" s="103" t="str">
        <f t="shared" si="10"/>
        <v>$0.00</v>
      </c>
      <c r="F352" s="64"/>
      <c r="G352" s="65"/>
      <c r="H352" s="66"/>
      <c r="I352" s="104"/>
      <c r="J352" s="76"/>
      <c r="K352" s="68"/>
      <c r="L352" s="69"/>
      <c r="M352" s="5"/>
      <c r="N352" s="70" t="str">
        <f t="shared" si="3"/>
        <v>0</v>
      </c>
      <c r="O352" s="70" t="str">
        <f t="shared" si="4"/>
        <v>2</v>
      </c>
      <c r="P352" s="71" t="str">
        <f t="shared" si="11"/>
        <v>-31</v>
      </c>
      <c r="Q352" s="72" t="str">
        <f t="shared" si="12"/>
        <v>0.67%</v>
      </c>
      <c r="R352" s="70"/>
      <c r="S352" s="105" t="str">
        <f t="shared" si="5"/>
        <v>$168,775.50</v>
      </c>
      <c r="T352" s="71" t="str">
        <f t="shared" si="6"/>
        <v>312</v>
      </c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</row>
    <row r="353" ht="12.75" customHeight="1">
      <c r="A353" s="61" t="str">
        <f t="shared" si="7"/>
        <v>345</v>
      </c>
      <c r="B353" s="102" t="str">
        <f t="shared" si="8"/>
        <v>$0.00</v>
      </c>
      <c r="C353" s="102" t="str">
        <f t="shared" si="1"/>
        <v>$0.00</v>
      </c>
      <c r="D353" s="102" t="str">
        <f t="shared" si="9"/>
        <v>$0.00</v>
      </c>
      <c r="E353" s="103" t="str">
        <f t="shared" si="10"/>
        <v>$0.00</v>
      </c>
      <c r="F353" s="64"/>
      <c r="G353" s="65"/>
      <c r="H353" s="66"/>
      <c r="I353" s="104"/>
      <c r="J353" s="76"/>
      <c r="K353" s="68"/>
      <c r="L353" s="69"/>
      <c r="M353" s="5"/>
      <c r="N353" s="70" t="str">
        <f t="shared" si="3"/>
        <v>0</v>
      </c>
      <c r="O353" s="70" t="str">
        <f t="shared" si="4"/>
        <v>2</v>
      </c>
      <c r="P353" s="71" t="str">
        <f t="shared" si="11"/>
        <v>-32</v>
      </c>
      <c r="Q353" s="72" t="str">
        <f t="shared" si="12"/>
        <v>0.67%</v>
      </c>
      <c r="R353" s="70"/>
      <c r="S353" s="105" t="str">
        <f t="shared" si="5"/>
        <v>$168,775.50</v>
      </c>
      <c r="T353" s="71" t="str">
        <f t="shared" si="6"/>
        <v>312</v>
      </c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</row>
    <row r="354" ht="12.75" customHeight="1">
      <c r="A354" s="61" t="str">
        <f t="shared" si="7"/>
        <v>346</v>
      </c>
      <c r="B354" s="102" t="str">
        <f t="shared" si="8"/>
        <v>$0.00</v>
      </c>
      <c r="C354" s="102" t="str">
        <f t="shared" si="1"/>
        <v>$0.00</v>
      </c>
      <c r="D354" s="102" t="str">
        <f t="shared" si="9"/>
        <v>$0.00</v>
      </c>
      <c r="E354" s="103" t="str">
        <f t="shared" si="10"/>
        <v>$0.00</v>
      </c>
      <c r="F354" s="64"/>
      <c r="G354" s="65"/>
      <c r="H354" s="66"/>
      <c r="I354" s="104"/>
      <c r="J354" s="76"/>
      <c r="K354" s="68"/>
      <c r="L354" s="69"/>
      <c r="M354" s="5"/>
      <c r="N354" s="70" t="str">
        <f t="shared" si="3"/>
        <v>0</v>
      </c>
      <c r="O354" s="70" t="str">
        <f t="shared" si="4"/>
        <v>2</v>
      </c>
      <c r="P354" s="71" t="str">
        <f t="shared" si="11"/>
        <v>-33</v>
      </c>
      <c r="Q354" s="72" t="str">
        <f t="shared" si="12"/>
        <v>0.67%</v>
      </c>
      <c r="R354" s="70"/>
      <c r="S354" s="105" t="str">
        <f t="shared" si="5"/>
        <v>$168,775.50</v>
      </c>
      <c r="T354" s="71" t="str">
        <f t="shared" si="6"/>
        <v>312</v>
      </c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</row>
    <row r="355" ht="12.75" customHeight="1">
      <c r="A355" s="61" t="str">
        <f t="shared" si="7"/>
        <v>347</v>
      </c>
      <c r="B355" s="102" t="str">
        <f t="shared" si="8"/>
        <v>$0.00</v>
      </c>
      <c r="C355" s="102" t="str">
        <f t="shared" si="1"/>
        <v>$0.00</v>
      </c>
      <c r="D355" s="102" t="str">
        <f t="shared" si="9"/>
        <v>$0.00</v>
      </c>
      <c r="E355" s="103" t="str">
        <f t="shared" si="10"/>
        <v>$0.00</v>
      </c>
      <c r="F355" s="64"/>
      <c r="G355" s="65"/>
      <c r="H355" s="66"/>
      <c r="I355" s="104"/>
      <c r="J355" s="76"/>
      <c r="K355" s="68"/>
      <c r="L355" s="69"/>
      <c r="M355" s="5"/>
      <c r="N355" s="70" t="str">
        <f t="shared" si="3"/>
        <v>0</v>
      </c>
      <c r="O355" s="70" t="str">
        <f t="shared" si="4"/>
        <v>2</v>
      </c>
      <c r="P355" s="71" t="str">
        <f t="shared" si="11"/>
        <v>-34</v>
      </c>
      <c r="Q355" s="72" t="str">
        <f t="shared" si="12"/>
        <v>0.67%</v>
      </c>
      <c r="R355" s="70"/>
      <c r="S355" s="105" t="str">
        <f t="shared" si="5"/>
        <v>$168,775.50</v>
      </c>
      <c r="T355" s="71" t="str">
        <f t="shared" si="6"/>
        <v>312</v>
      </c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</row>
    <row r="356" ht="12.75" customHeight="1">
      <c r="A356" s="61" t="str">
        <f t="shared" si="7"/>
        <v>348</v>
      </c>
      <c r="B356" s="102" t="str">
        <f t="shared" si="8"/>
        <v>$0.00</v>
      </c>
      <c r="C356" s="102" t="str">
        <f t="shared" si="1"/>
        <v>$0.00</v>
      </c>
      <c r="D356" s="102" t="str">
        <f t="shared" si="9"/>
        <v>$0.00</v>
      </c>
      <c r="E356" s="103" t="str">
        <f t="shared" si="10"/>
        <v>$0.00</v>
      </c>
      <c r="F356" s="64"/>
      <c r="G356" s="65"/>
      <c r="H356" s="66"/>
      <c r="I356" s="104"/>
      <c r="J356" s="76"/>
      <c r="K356" s="68"/>
      <c r="L356" s="69"/>
      <c r="M356" s="5"/>
      <c r="N356" s="70" t="str">
        <f t="shared" si="3"/>
        <v>0</v>
      </c>
      <c r="O356" s="70" t="str">
        <f t="shared" si="4"/>
        <v>2</v>
      </c>
      <c r="P356" s="71" t="str">
        <f t="shared" si="11"/>
        <v>-35</v>
      </c>
      <c r="Q356" s="72" t="str">
        <f t="shared" si="12"/>
        <v>0.67%</v>
      </c>
      <c r="R356" s="70"/>
      <c r="S356" s="105" t="str">
        <f t="shared" si="5"/>
        <v>$168,775.50</v>
      </c>
      <c r="T356" s="71" t="str">
        <f t="shared" si="6"/>
        <v>312</v>
      </c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</row>
    <row r="357" ht="12.75" customHeight="1">
      <c r="A357" s="61" t="str">
        <f t="shared" si="7"/>
        <v>349</v>
      </c>
      <c r="B357" s="102" t="str">
        <f t="shared" si="8"/>
        <v>$0.00</v>
      </c>
      <c r="C357" s="102" t="str">
        <f t="shared" si="1"/>
        <v>$0.00</v>
      </c>
      <c r="D357" s="102" t="str">
        <f t="shared" si="9"/>
        <v>$0.00</v>
      </c>
      <c r="E357" s="103" t="str">
        <f t="shared" si="10"/>
        <v>$0.00</v>
      </c>
      <c r="F357" s="64"/>
      <c r="G357" s="65"/>
      <c r="H357" s="66"/>
      <c r="I357" s="104"/>
      <c r="J357" s="76"/>
      <c r="K357" s="68"/>
      <c r="L357" s="69"/>
      <c r="M357" s="5"/>
      <c r="N357" s="70" t="str">
        <f t="shared" si="3"/>
        <v>0</v>
      </c>
      <c r="O357" s="70" t="str">
        <f t="shared" si="4"/>
        <v>2</v>
      </c>
      <c r="P357" s="71" t="str">
        <f t="shared" si="11"/>
        <v>-36</v>
      </c>
      <c r="Q357" s="72" t="str">
        <f t="shared" si="12"/>
        <v>0.67%</v>
      </c>
      <c r="R357" s="70"/>
      <c r="S357" s="105" t="str">
        <f t="shared" si="5"/>
        <v>$168,775.50</v>
      </c>
      <c r="T357" s="71" t="str">
        <f t="shared" si="6"/>
        <v>312</v>
      </c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</row>
    <row r="358" ht="12.75" customHeight="1">
      <c r="A358" s="61" t="str">
        <f t="shared" si="7"/>
        <v>350</v>
      </c>
      <c r="B358" s="102" t="str">
        <f t="shared" si="8"/>
        <v>$0.00</v>
      </c>
      <c r="C358" s="102" t="str">
        <f t="shared" si="1"/>
        <v>$0.00</v>
      </c>
      <c r="D358" s="102" t="str">
        <f t="shared" si="9"/>
        <v>$0.00</v>
      </c>
      <c r="E358" s="103" t="str">
        <f t="shared" si="10"/>
        <v>$0.00</v>
      </c>
      <c r="F358" s="64"/>
      <c r="G358" s="65"/>
      <c r="H358" s="66"/>
      <c r="I358" s="104"/>
      <c r="J358" s="76"/>
      <c r="K358" s="68"/>
      <c r="L358" s="69"/>
      <c r="M358" s="5"/>
      <c r="N358" s="70" t="str">
        <f t="shared" si="3"/>
        <v>0</v>
      </c>
      <c r="O358" s="70" t="str">
        <f t="shared" si="4"/>
        <v>2</v>
      </c>
      <c r="P358" s="71" t="str">
        <f t="shared" si="11"/>
        <v>-37</v>
      </c>
      <c r="Q358" s="72" t="str">
        <f t="shared" si="12"/>
        <v>0.67%</v>
      </c>
      <c r="R358" s="70"/>
      <c r="S358" s="105" t="str">
        <f t="shared" si="5"/>
        <v>$168,775.50</v>
      </c>
      <c r="T358" s="71" t="str">
        <f t="shared" si="6"/>
        <v>312</v>
      </c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</row>
    <row r="359" ht="12.75" customHeight="1">
      <c r="A359" s="61" t="str">
        <f t="shared" si="7"/>
        <v>351</v>
      </c>
      <c r="B359" s="102" t="str">
        <f t="shared" si="8"/>
        <v>$0.00</v>
      </c>
      <c r="C359" s="102" t="str">
        <f t="shared" si="1"/>
        <v>$0.00</v>
      </c>
      <c r="D359" s="102" t="str">
        <f t="shared" si="9"/>
        <v>$0.00</v>
      </c>
      <c r="E359" s="103" t="str">
        <f t="shared" si="10"/>
        <v>$0.00</v>
      </c>
      <c r="F359" s="64"/>
      <c r="G359" s="65"/>
      <c r="H359" s="66"/>
      <c r="I359" s="104"/>
      <c r="J359" s="76"/>
      <c r="K359" s="68"/>
      <c r="L359" s="69"/>
      <c r="M359" s="5"/>
      <c r="N359" s="70" t="str">
        <f t="shared" si="3"/>
        <v>0</v>
      </c>
      <c r="O359" s="70" t="str">
        <f t="shared" si="4"/>
        <v>2</v>
      </c>
      <c r="P359" s="71" t="str">
        <f t="shared" si="11"/>
        <v>-38</v>
      </c>
      <c r="Q359" s="72" t="str">
        <f t="shared" si="12"/>
        <v>0.67%</v>
      </c>
      <c r="R359" s="70"/>
      <c r="S359" s="105" t="str">
        <f t="shared" si="5"/>
        <v>$168,775.50</v>
      </c>
      <c r="T359" s="71" t="str">
        <f t="shared" si="6"/>
        <v>312</v>
      </c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</row>
    <row r="360" ht="12.75" customHeight="1">
      <c r="A360" s="61" t="str">
        <f t="shared" si="7"/>
        <v>352</v>
      </c>
      <c r="B360" s="102" t="str">
        <f t="shared" si="8"/>
        <v>$0.00</v>
      </c>
      <c r="C360" s="102" t="str">
        <f t="shared" si="1"/>
        <v>$0.00</v>
      </c>
      <c r="D360" s="102" t="str">
        <f t="shared" si="9"/>
        <v>$0.00</v>
      </c>
      <c r="E360" s="103" t="str">
        <f t="shared" si="10"/>
        <v>$0.00</v>
      </c>
      <c r="F360" s="64"/>
      <c r="G360" s="65"/>
      <c r="H360" s="66"/>
      <c r="I360" s="104"/>
      <c r="J360" s="76"/>
      <c r="K360" s="68"/>
      <c r="L360" s="69"/>
      <c r="M360" s="5"/>
      <c r="N360" s="70" t="str">
        <f t="shared" si="3"/>
        <v>0</v>
      </c>
      <c r="O360" s="70" t="str">
        <f t="shared" si="4"/>
        <v>2</v>
      </c>
      <c r="P360" s="71" t="str">
        <f t="shared" si="11"/>
        <v>-39</v>
      </c>
      <c r="Q360" s="72" t="str">
        <f t="shared" si="12"/>
        <v>0.67%</v>
      </c>
      <c r="R360" s="70"/>
      <c r="S360" s="105" t="str">
        <f t="shared" si="5"/>
        <v>$168,775.50</v>
      </c>
      <c r="T360" s="71" t="str">
        <f t="shared" si="6"/>
        <v>312</v>
      </c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</row>
    <row r="361" ht="12.75" customHeight="1">
      <c r="A361" s="61" t="str">
        <f t="shared" si="7"/>
        <v>353</v>
      </c>
      <c r="B361" s="102" t="str">
        <f t="shared" si="8"/>
        <v>$0.00</v>
      </c>
      <c r="C361" s="102" t="str">
        <f t="shared" si="1"/>
        <v>$0.00</v>
      </c>
      <c r="D361" s="102" t="str">
        <f t="shared" si="9"/>
        <v>$0.00</v>
      </c>
      <c r="E361" s="103" t="str">
        <f t="shared" si="10"/>
        <v>$0.00</v>
      </c>
      <c r="F361" s="64"/>
      <c r="G361" s="65"/>
      <c r="H361" s="66"/>
      <c r="I361" s="104"/>
      <c r="J361" s="76"/>
      <c r="K361" s="68"/>
      <c r="L361" s="69"/>
      <c r="M361" s="5"/>
      <c r="N361" s="70" t="str">
        <f t="shared" si="3"/>
        <v>0</v>
      </c>
      <c r="O361" s="70" t="str">
        <f t="shared" si="4"/>
        <v>2</v>
      </c>
      <c r="P361" s="71" t="str">
        <f t="shared" si="11"/>
        <v>-40</v>
      </c>
      <c r="Q361" s="72" t="str">
        <f t="shared" si="12"/>
        <v>0.67%</v>
      </c>
      <c r="R361" s="70"/>
      <c r="S361" s="105" t="str">
        <f t="shared" si="5"/>
        <v>$168,775.50</v>
      </c>
      <c r="T361" s="71" t="str">
        <f t="shared" si="6"/>
        <v>312</v>
      </c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</row>
    <row r="362" ht="12.75" customHeight="1">
      <c r="A362" s="61" t="str">
        <f t="shared" si="7"/>
        <v>354</v>
      </c>
      <c r="B362" s="102" t="str">
        <f t="shared" si="8"/>
        <v>$0.00</v>
      </c>
      <c r="C362" s="102" t="str">
        <f t="shared" si="1"/>
        <v>$0.00</v>
      </c>
      <c r="D362" s="102" t="str">
        <f t="shared" si="9"/>
        <v>$0.00</v>
      </c>
      <c r="E362" s="103" t="str">
        <f t="shared" si="10"/>
        <v>$0.00</v>
      </c>
      <c r="F362" s="64"/>
      <c r="G362" s="65"/>
      <c r="H362" s="66"/>
      <c r="I362" s="104"/>
      <c r="J362" s="76"/>
      <c r="K362" s="68"/>
      <c r="L362" s="69"/>
      <c r="M362" s="5"/>
      <c r="N362" s="70" t="str">
        <f t="shared" si="3"/>
        <v>0</v>
      </c>
      <c r="O362" s="70" t="str">
        <f t="shared" si="4"/>
        <v>2</v>
      </c>
      <c r="P362" s="71" t="str">
        <f t="shared" si="11"/>
        <v>-41</v>
      </c>
      <c r="Q362" s="72" t="str">
        <f t="shared" si="12"/>
        <v>0.67%</v>
      </c>
      <c r="R362" s="70"/>
      <c r="S362" s="105" t="str">
        <f t="shared" si="5"/>
        <v>$168,775.50</v>
      </c>
      <c r="T362" s="71" t="str">
        <f t="shared" si="6"/>
        <v>312</v>
      </c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</row>
    <row r="363" ht="12.75" customHeight="1">
      <c r="A363" s="61" t="str">
        <f t="shared" si="7"/>
        <v>355</v>
      </c>
      <c r="B363" s="102" t="str">
        <f t="shared" si="8"/>
        <v>$0.00</v>
      </c>
      <c r="C363" s="102" t="str">
        <f t="shared" si="1"/>
        <v>$0.00</v>
      </c>
      <c r="D363" s="102" t="str">
        <f t="shared" si="9"/>
        <v>$0.00</v>
      </c>
      <c r="E363" s="103" t="str">
        <f t="shared" si="10"/>
        <v>$0.00</v>
      </c>
      <c r="F363" s="64"/>
      <c r="G363" s="65"/>
      <c r="H363" s="66"/>
      <c r="I363" s="104"/>
      <c r="J363" s="76"/>
      <c r="K363" s="68"/>
      <c r="L363" s="69"/>
      <c r="M363" s="5"/>
      <c r="N363" s="70" t="str">
        <f t="shared" si="3"/>
        <v>0</v>
      </c>
      <c r="O363" s="70" t="str">
        <f t="shared" si="4"/>
        <v>2</v>
      </c>
      <c r="P363" s="71" t="str">
        <f t="shared" si="11"/>
        <v>-42</v>
      </c>
      <c r="Q363" s="72" t="str">
        <f t="shared" si="12"/>
        <v>0.67%</v>
      </c>
      <c r="R363" s="70"/>
      <c r="S363" s="105" t="str">
        <f t="shared" si="5"/>
        <v>$168,775.50</v>
      </c>
      <c r="T363" s="71" t="str">
        <f t="shared" si="6"/>
        <v>312</v>
      </c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</row>
    <row r="364" ht="12.75" customHeight="1">
      <c r="A364" s="61" t="str">
        <f t="shared" si="7"/>
        <v>356</v>
      </c>
      <c r="B364" s="102" t="str">
        <f t="shared" si="8"/>
        <v>$0.00</v>
      </c>
      <c r="C364" s="102" t="str">
        <f t="shared" si="1"/>
        <v>$0.00</v>
      </c>
      <c r="D364" s="102" t="str">
        <f t="shared" si="9"/>
        <v>$0.00</v>
      </c>
      <c r="E364" s="103" t="str">
        <f t="shared" si="10"/>
        <v>$0.00</v>
      </c>
      <c r="F364" s="64"/>
      <c r="G364" s="65"/>
      <c r="H364" s="66"/>
      <c r="I364" s="104"/>
      <c r="J364" s="76"/>
      <c r="K364" s="68"/>
      <c r="L364" s="69"/>
      <c r="M364" s="5"/>
      <c r="N364" s="70" t="str">
        <f t="shared" si="3"/>
        <v>0</v>
      </c>
      <c r="O364" s="70" t="str">
        <f t="shared" si="4"/>
        <v>2</v>
      </c>
      <c r="P364" s="71" t="str">
        <f t="shared" si="11"/>
        <v>-43</v>
      </c>
      <c r="Q364" s="72" t="str">
        <f t="shared" si="12"/>
        <v>0.67%</v>
      </c>
      <c r="R364" s="70"/>
      <c r="S364" s="105" t="str">
        <f t="shared" si="5"/>
        <v>$168,775.50</v>
      </c>
      <c r="T364" s="71" t="str">
        <f t="shared" si="6"/>
        <v>312</v>
      </c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</row>
    <row r="365" ht="12.75" customHeight="1">
      <c r="A365" s="61" t="str">
        <f t="shared" si="7"/>
        <v>357</v>
      </c>
      <c r="B365" s="102" t="str">
        <f t="shared" si="8"/>
        <v>$0.00</v>
      </c>
      <c r="C365" s="102" t="str">
        <f t="shared" si="1"/>
        <v>$0.00</v>
      </c>
      <c r="D365" s="102" t="str">
        <f t="shared" si="9"/>
        <v>$0.00</v>
      </c>
      <c r="E365" s="103" t="str">
        <f t="shared" si="10"/>
        <v>$0.00</v>
      </c>
      <c r="F365" s="64"/>
      <c r="G365" s="65"/>
      <c r="H365" s="66"/>
      <c r="I365" s="104"/>
      <c r="J365" s="76"/>
      <c r="K365" s="68"/>
      <c r="L365" s="69"/>
      <c r="M365" s="5"/>
      <c r="N365" s="70" t="str">
        <f t="shared" si="3"/>
        <v>0</v>
      </c>
      <c r="O365" s="70" t="str">
        <f t="shared" si="4"/>
        <v>2</v>
      </c>
      <c r="P365" s="71" t="str">
        <f t="shared" si="11"/>
        <v>-44</v>
      </c>
      <c r="Q365" s="72" t="str">
        <f t="shared" si="12"/>
        <v>0.67%</v>
      </c>
      <c r="R365" s="70"/>
      <c r="S365" s="105" t="str">
        <f t="shared" si="5"/>
        <v>$168,775.50</v>
      </c>
      <c r="T365" s="71" t="str">
        <f t="shared" si="6"/>
        <v>312</v>
      </c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</row>
    <row r="366" ht="12.75" customHeight="1">
      <c r="A366" s="61" t="str">
        <f t="shared" si="7"/>
        <v>358</v>
      </c>
      <c r="B366" s="102" t="str">
        <f t="shared" si="8"/>
        <v>$0.00</v>
      </c>
      <c r="C366" s="102" t="str">
        <f t="shared" si="1"/>
        <v>$0.00</v>
      </c>
      <c r="D366" s="102" t="str">
        <f t="shared" si="9"/>
        <v>$0.00</v>
      </c>
      <c r="E366" s="103" t="str">
        <f t="shared" si="10"/>
        <v>$0.00</v>
      </c>
      <c r="F366" s="64"/>
      <c r="G366" s="65"/>
      <c r="H366" s="66"/>
      <c r="I366" s="104"/>
      <c r="J366" s="76"/>
      <c r="K366" s="68"/>
      <c r="L366" s="69"/>
      <c r="M366" s="5"/>
      <c r="N366" s="70" t="str">
        <f t="shared" si="3"/>
        <v>0</v>
      </c>
      <c r="O366" s="70" t="str">
        <f t="shared" si="4"/>
        <v>2</v>
      </c>
      <c r="P366" s="71" t="str">
        <f t="shared" si="11"/>
        <v>-45</v>
      </c>
      <c r="Q366" s="72" t="str">
        <f t="shared" si="12"/>
        <v>0.67%</v>
      </c>
      <c r="R366" s="70"/>
      <c r="S366" s="105" t="str">
        <f t="shared" si="5"/>
        <v>$168,775.50</v>
      </c>
      <c r="T366" s="71" t="str">
        <f t="shared" si="6"/>
        <v>312</v>
      </c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</row>
    <row r="367" ht="12.75" customHeight="1">
      <c r="A367" s="61" t="str">
        <f t="shared" si="7"/>
        <v>359</v>
      </c>
      <c r="B367" s="102" t="str">
        <f t="shared" si="8"/>
        <v>$0.00</v>
      </c>
      <c r="C367" s="102" t="str">
        <f t="shared" si="1"/>
        <v>$0.00</v>
      </c>
      <c r="D367" s="102" t="str">
        <f t="shared" si="9"/>
        <v>$0.00</v>
      </c>
      <c r="E367" s="103" t="str">
        <f t="shared" si="10"/>
        <v>$0.00</v>
      </c>
      <c r="F367" s="64"/>
      <c r="G367" s="65"/>
      <c r="H367" s="66"/>
      <c r="I367" s="104"/>
      <c r="J367" s="76"/>
      <c r="K367" s="68"/>
      <c r="L367" s="69"/>
      <c r="M367" s="5"/>
      <c r="N367" s="70" t="str">
        <f t="shared" si="3"/>
        <v>0</v>
      </c>
      <c r="O367" s="70" t="str">
        <f t="shared" si="4"/>
        <v>2</v>
      </c>
      <c r="P367" s="71" t="str">
        <f t="shared" si="11"/>
        <v>-46</v>
      </c>
      <c r="Q367" s="72" t="str">
        <f t="shared" si="12"/>
        <v>0.67%</v>
      </c>
      <c r="R367" s="70"/>
      <c r="S367" s="105" t="str">
        <f t="shared" si="5"/>
        <v>$168,775.50</v>
      </c>
      <c r="T367" s="71" t="str">
        <f t="shared" si="6"/>
        <v>312</v>
      </c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</row>
    <row r="368" ht="12.75" customHeight="1">
      <c r="A368" s="61" t="str">
        <f t="shared" si="7"/>
        <v>360</v>
      </c>
      <c r="B368" s="102" t="str">
        <f t="shared" si="8"/>
        <v>$0.00</v>
      </c>
      <c r="C368" s="102" t="str">
        <f t="shared" si="1"/>
        <v>$0.00</v>
      </c>
      <c r="D368" s="102" t="str">
        <f t="shared" si="9"/>
        <v>$0.00</v>
      </c>
      <c r="E368" s="103" t="str">
        <f t="shared" si="10"/>
        <v>$0.00</v>
      </c>
      <c r="F368" s="64"/>
      <c r="G368" s="65"/>
      <c r="H368" s="66"/>
      <c r="I368" s="104"/>
      <c r="J368" s="76"/>
      <c r="K368" s="68"/>
      <c r="L368" s="69"/>
      <c r="M368" s="5"/>
      <c r="N368" s="70" t="str">
        <f t="shared" si="3"/>
        <v>0</v>
      </c>
      <c r="O368" s="70" t="str">
        <f t="shared" si="4"/>
        <v>2</v>
      </c>
      <c r="P368" s="71" t="str">
        <f t="shared" si="11"/>
        <v>-47</v>
      </c>
      <c r="Q368" s="72" t="str">
        <f t="shared" si="12"/>
        <v>0.67%</v>
      </c>
      <c r="R368" s="70"/>
      <c r="S368" s="105" t="str">
        <f t="shared" si="5"/>
        <v>$168,775.50</v>
      </c>
      <c r="T368" s="71" t="str">
        <f t="shared" si="6"/>
        <v>312</v>
      </c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</row>
    <row r="369" ht="36.0" customHeight="1">
      <c r="A369" s="77" t="s">
        <v>21</v>
      </c>
      <c r="B369" s="106"/>
      <c r="C369" s="107" t="str">
        <f t="shared" ref="C369:D369" si="13">SUM(C9:C368)</f>
        <v>$232,793.08</v>
      </c>
      <c r="D369" s="106" t="str">
        <f t="shared" si="13"/>
        <v>$168,775.50</v>
      </c>
      <c r="E369" s="108" t="str">
        <f>SUM(E9:G368)</f>
        <v>$401,568.58</v>
      </c>
      <c r="F369" s="64"/>
      <c r="G369" s="82"/>
      <c r="H369" s="83"/>
      <c r="I369" s="109" t="str">
        <f>SUM(I9:I368)</f>
        <v>$0.00</v>
      </c>
      <c r="J369" s="85"/>
      <c r="K369" s="86"/>
      <c r="L369" s="87" t="s">
        <v>22</v>
      </c>
      <c r="M369" s="5"/>
      <c r="N369" s="88"/>
      <c r="O369" s="85"/>
      <c r="P369" s="89"/>
      <c r="Q369" s="85"/>
      <c r="R369" s="85"/>
      <c r="S369" s="110"/>
      <c r="T369" s="89"/>
      <c r="U369" s="88"/>
      <c r="V369" s="88"/>
      <c r="W369" s="88"/>
      <c r="X369" s="88"/>
      <c r="Y369" s="88"/>
      <c r="Z369" s="88"/>
      <c r="AA369" s="88"/>
      <c r="AB369" s="88"/>
      <c r="AC369" s="88"/>
      <c r="AD369" s="88"/>
    </row>
    <row r="370" ht="12.75" customHeight="1">
      <c r="A370" s="90"/>
      <c r="B370" s="90"/>
      <c r="C370" s="90"/>
      <c r="D370" s="90"/>
      <c r="E370" s="90"/>
      <c r="F370" s="90"/>
      <c r="G370" s="90"/>
      <c r="H370" s="90"/>
      <c r="I370" s="13"/>
      <c r="J370" s="5"/>
      <c r="K370" s="6"/>
      <c r="L370" s="13"/>
      <c r="M370" s="5"/>
      <c r="N370" s="5"/>
      <c r="O370" s="8"/>
      <c r="P370" s="8"/>
      <c r="Q370" s="8"/>
      <c r="R370" s="8"/>
      <c r="S370" s="97"/>
      <c r="T370" s="8"/>
      <c r="U370" s="5"/>
      <c r="V370" s="5"/>
      <c r="W370" s="5"/>
      <c r="X370" s="5"/>
      <c r="Y370" s="5"/>
      <c r="Z370" s="5"/>
      <c r="AA370" s="5"/>
      <c r="AB370" s="5"/>
      <c r="AC370" s="5"/>
      <c r="AD370" s="5"/>
    </row>
    <row r="371" ht="12.75" customHeight="1">
      <c r="A371" s="90"/>
      <c r="B371" s="90"/>
      <c r="C371" s="90"/>
      <c r="D371" s="90"/>
      <c r="E371" s="90"/>
      <c r="F371" s="90"/>
      <c r="G371" s="90"/>
      <c r="H371" s="90"/>
      <c r="I371" s="13"/>
      <c r="J371" s="5"/>
      <c r="K371" s="6"/>
      <c r="L371" s="13"/>
      <c r="M371" s="5"/>
      <c r="N371" s="5"/>
      <c r="O371" s="8"/>
      <c r="P371" s="8"/>
      <c r="Q371" s="8"/>
      <c r="R371" s="8"/>
      <c r="S371" s="97"/>
      <c r="T371" s="8"/>
      <c r="U371" s="5"/>
      <c r="V371" s="5"/>
      <c r="W371" s="5"/>
      <c r="X371" s="5"/>
      <c r="Y371" s="5"/>
      <c r="Z371" s="5"/>
      <c r="AA371" s="5"/>
      <c r="AB371" s="5"/>
      <c r="AC371" s="5"/>
      <c r="AD371" s="5"/>
    </row>
    <row r="372" ht="12.75" customHeight="1">
      <c r="A372" s="90"/>
      <c r="B372" s="2"/>
      <c r="C372" s="2"/>
      <c r="D372" s="2"/>
      <c r="E372" s="2"/>
      <c r="F372" s="3"/>
      <c r="G372" s="3"/>
      <c r="H372" s="3"/>
      <c r="I372" s="91"/>
      <c r="J372" s="5"/>
      <c r="K372" s="6"/>
      <c r="L372" s="13"/>
      <c r="M372" s="5"/>
      <c r="N372" s="5"/>
      <c r="O372" s="8"/>
      <c r="P372" s="9"/>
      <c r="Q372" s="8"/>
      <c r="R372" s="8"/>
      <c r="S372" s="97"/>
      <c r="T372" s="9"/>
      <c r="U372" s="5"/>
      <c r="V372" s="5"/>
      <c r="W372" s="5"/>
      <c r="X372" s="5"/>
      <c r="Y372" s="5"/>
      <c r="Z372" s="5"/>
      <c r="AA372" s="5"/>
      <c r="AB372" s="5"/>
      <c r="AC372" s="5"/>
      <c r="AD372" s="5"/>
    </row>
    <row r="373" ht="12.75" customHeight="1">
      <c r="A373" s="90"/>
      <c r="B373" s="2"/>
      <c r="C373" s="2"/>
      <c r="D373" s="2"/>
      <c r="E373" s="2"/>
      <c r="F373" s="3"/>
      <c r="G373" s="3"/>
      <c r="H373" s="3"/>
      <c r="I373" s="91"/>
      <c r="J373" s="5"/>
      <c r="K373" s="6"/>
      <c r="L373" s="13"/>
      <c r="M373" s="5"/>
      <c r="N373" s="5"/>
      <c r="O373" s="8"/>
      <c r="P373" s="9"/>
      <c r="Q373" s="8"/>
      <c r="R373" s="8"/>
      <c r="S373" s="97"/>
      <c r="T373" s="9"/>
      <c r="U373" s="5"/>
      <c r="V373" s="5"/>
      <c r="W373" s="5"/>
      <c r="X373" s="5"/>
      <c r="Y373" s="5"/>
      <c r="Z373" s="5"/>
      <c r="AA373" s="5"/>
      <c r="AB373" s="5"/>
      <c r="AC373" s="5"/>
      <c r="AD373" s="5"/>
    </row>
    <row r="374" ht="12.75" customHeight="1">
      <c r="A374" s="90"/>
      <c r="B374" s="2"/>
      <c r="C374" s="2"/>
      <c r="D374" s="2"/>
      <c r="E374" s="2"/>
      <c r="F374" s="3"/>
      <c r="G374" s="3"/>
      <c r="H374" s="3"/>
      <c r="I374" s="91"/>
      <c r="J374" s="5"/>
      <c r="K374" s="6"/>
      <c r="L374" s="13"/>
      <c r="M374" s="5"/>
      <c r="N374" s="5"/>
      <c r="O374" s="8"/>
      <c r="P374" s="9"/>
      <c r="Q374" s="8"/>
      <c r="R374" s="8"/>
      <c r="S374" s="97"/>
      <c r="T374" s="9"/>
      <c r="U374" s="5"/>
      <c r="V374" s="5"/>
      <c r="W374" s="5"/>
      <c r="X374" s="5"/>
      <c r="Y374" s="5"/>
      <c r="Z374" s="5"/>
      <c r="AA374" s="5"/>
      <c r="AB374" s="5"/>
      <c r="AC374" s="5"/>
      <c r="AD374" s="5"/>
    </row>
    <row r="375" ht="12.75" customHeight="1">
      <c r="A375" s="90"/>
      <c r="B375" s="2"/>
      <c r="C375" s="2"/>
      <c r="D375" s="2"/>
      <c r="E375" s="2"/>
      <c r="F375" s="3"/>
      <c r="G375" s="3"/>
      <c r="H375" s="3"/>
      <c r="I375" s="91"/>
      <c r="J375" s="5"/>
      <c r="K375" s="6"/>
      <c r="L375" s="13"/>
      <c r="M375" s="5"/>
      <c r="N375" s="5"/>
      <c r="O375" s="8"/>
      <c r="P375" s="9"/>
      <c r="Q375" s="8"/>
      <c r="R375" s="8"/>
      <c r="S375" s="97"/>
      <c r="T375" s="9"/>
      <c r="U375" s="5"/>
      <c r="V375" s="5"/>
      <c r="W375" s="5"/>
      <c r="X375" s="5"/>
      <c r="Y375" s="5"/>
      <c r="Z375" s="5"/>
      <c r="AA375" s="5"/>
      <c r="AB375" s="5"/>
      <c r="AC375" s="5"/>
      <c r="AD375" s="5"/>
    </row>
    <row r="376" ht="12.75" customHeight="1">
      <c r="A376" s="90"/>
      <c r="B376" s="2"/>
      <c r="C376" s="2"/>
      <c r="D376" s="2"/>
      <c r="E376" s="2"/>
      <c r="F376" s="3"/>
      <c r="G376" s="3"/>
      <c r="H376" s="3"/>
      <c r="I376" s="91"/>
      <c r="J376" s="5"/>
      <c r="K376" s="6"/>
      <c r="L376" s="13"/>
      <c r="M376" s="5"/>
      <c r="N376" s="5"/>
      <c r="O376" s="8"/>
      <c r="P376" s="9"/>
      <c r="Q376" s="8"/>
      <c r="R376" s="8"/>
      <c r="S376" s="97"/>
      <c r="T376" s="9"/>
      <c r="U376" s="5"/>
      <c r="V376" s="5"/>
      <c r="W376" s="5"/>
      <c r="X376" s="5"/>
      <c r="Y376" s="5"/>
      <c r="Z376" s="5"/>
      <c r="AA376" s="5"/>
      <c r="AB376" s="5"/>
      <c r="AC376" s="5"/>
      <c r="AD376" s="5"/>
    </row>
    <row r="377" ht="12.75" customHeight="1">
      <c r="A377" s="90"/>
      <c r="B377" s="2"/>
      <c r="C377" s="2"/>
      <c r="D377" s="2"/>
      <c r="E377" s="2"/>
      <c r="F377" s="3"/>
      <c r="G377" s="3"/>
      <c r="H377" s="3"/>
      <c r="I377" s="91"/>
      <c r="J377" s="5"/>
      <c r="K377" s="6"/>
      <c r="L377" s="13"/>
      <c r="M377" s="5"/>
      <c r="N377" s="5"/>
      <c r="O377" s="8"/>
      <c r="P377" s="9"/>
      <c r="Q377" s="8"/>
      <c r="R377" s="8"/>
      <c r="S377" s="97"/>
      <c r="T377" s="9"/>
      <c r="U377" s="5"/>
      <c r="V377" s="5"/>
      <c r="W377" s="5"/>
      <c r="X377" s="5"/>
      <c r="Y377" s="5"/>
      <c r="Z377" s="5"/>
      <c r="AA377" s="5"/>
      <c r="AB377" s="5"/>
      <c r="AC377" s="5"/>
      <c r="AD377" s="5"/>
    </row>
    <row r="378" ht="12.75" customHeight="1">
      <c r="A378" s="90"/>
      <c r="B378" s="2"/>
      <c r="C378" s="2"/>
      <c r="D378" s="2"/>
      <c r="E378" s="2"/>
      <c r="F378" s="3"/>
      <c r="G378" s="3"/>
      <c r="H378" s="3"/>
      <c r="I378" s="91"/>
      <c r="J378" s="5"/>
      <c r="K378" s="6"/>
      <c r="L378" s="13"/>
      <c r="M378" s="5"/>
      <c r="N378" s="5"/>
      <c r="O378" s="8"/>
      <c r="P378" s="9"/>
      <c r="Q378" s="8"/>
      <c r="R378" s="8"/>
      <c r="S378" s="97"/>
      <c r="T378" s="9"/>
      <c r="U378" s="5"/>
      <c r="V378" s="5"/>
      <c r="W378" s="5"/>
      <c r="X378" s="5"/>
      <c r="Y378" s="5"/>
      <c r="Z378" s="5"/>
      <c r="AA378" s="5"/>
      <c r="AB378" s="5"/>
      <c r="AC378" s="5"/>
      <c r="AD378" s="5"/>
    </row>
    <row r="379" ht="12.75" customHeight="1">
      <c r="A379" s="90"/>
      <c r="B379" s="2"/>
      <c r="C379" s="2"/>
      <c r="D379" s="2"/>
      <c r="E379" s="2"/>
      <c r="F379" s="3"/>
      <c r="G379" s="3"/>
      <c r="H379" s="3"/>
      <c r="I379" s="91"/>
      <c r="J379" s="5"/>
      <c r="K379" s="6"/>
      <c r="L379" s="13"/>
      <c r="M379" s="5"/>
      <c r="N379" s="5"/>
      <c r="O379" s="8"/>
      <c r="P379" s="9"/>
      <c r="Q379" s="8"/>
      <c r="R379" s="8"/>
      <c r="S379" s="97"/>
      <c r="T379" s="9"/>
      <c r="U379" s="5"/>
      <c r="V379" s="5"/>
      <c r="W379" s="5"/>
      <c r="X379" s="5"/>
      <c r="Y379" s="5"/>
      <c r="Z379" s="5"/>
      <c r="AA379" s="5"/>
      <c r="AB379" s="5"/>
      <c r="AC379" s="5"/>
      <c r="AD379" s="5"/>
    </row>
    <row r="380" ht="12.75" customHeight="1">
      <c r="A380" s="90"/>
      <c r="B380" s="2"/>
      <c r="C380" s="2"/>
      <c r="D380" s="2"/>
      <c r="E380" s="2"/>
      <c r="F380" s="3"/>
      <c r="G380" s="3"/>
      <c r="H380" s="3"/>
      <c r="I380" s="91"/>
      <c r="J380" s="5"/>
      <c r="K380" s="6"/>
      <c r="L380" s="13"/>
      <c r="M380" s="5"/>
      <c r="N380" s="5"/>
      <c r="O380" s="8"/>
      <c r="P380" s="9"/>
      <c r="Q380" s="8"/>
      <c r="R380" s="8"/>
      <c r="S380" s="97"/>
      <c r="T380" s="9"/>
      <c r="U380" s="5"/>
      <c r="V380" s="5"/>
      <c r="W380" s="5"/>
      <c r="X380" s="5"/>
      <c r="Y380" s="5"/>
      <c r="Z380" s="5"/>
      <c r="AA380" s="5"/>
      <c r="AB380" s="5"/>
      <c r="AC380" s="5"/>
      <c r="AD380" s="5"/>
    </row>
    <row r="381" ht="12.75" customHeight="1">
      <c r="A381" s="90"/>
      <c r="B381" s="2"/>
      <c r="C381" s="2"/>
      <c r="D381" s="2"/>
      <c r="E381" s="2"/>
      <c r="F381" s="3"/>
      <c r="G381" s="3"/>
      <c r="H381" s="3"/>
      <c r="I381" s="91"/>
      <c r="J381" s="5"/>
      <c r="K381" s="6"/>
      <c r="L381" s="13"/>
      <c r="M381" s="5"/>
      <c r="N381" s="5"/>
      <c r="O381" s="8"/>
      <c r="P381" s="9"/>
      <c r="Q381" s="8"/>
      <c r="R381" s="8"/>
      <c r="S381" s="97"/>
      <c r="T381" s="9"/>
      <c r="U381" s="5"/>
      <c r="V381" s="5"/>
      <c r="W381" s="5"/>
      <c r="X381" s="5"/>
      <c r="Y381" s="5"/>
      <c r="Z381" s="5"/>
      <c r="AA381" s="5"/>
      <c r="AB381" s="5"/>
      <c r="AC381" s="5"/>
      <c r="AD381" s="5"/>
    </row>
    <row r="382" ht="12.75" customHeight="1">
      <c r="A382" s="90"/>
      <c r="B382" s="2"/>
      <c r="C382" s="2"/>
      <c r="D382" s="2"/>
      <c r="E382" s="2"/>
      <c r="F382" s="3"/>
      <c r="G382" s="3"/>
      <c r="H382" s="3"/>
      <c r="I382" s="91"/>
      <c r="J382" s="5"/>
      <c r="K382" s="6"/>
      <c r="L382" s="13"/>
      <c r="M382" s="5"/>
      <c r="N382" s="5"/>
      <c r="O382" s="8"/>
      <c r="P382" s="9"/>
      <c r="Q382" s="8"/>
      <c r="R382" s="8"/>
      <c r="S382" s="97"/>
      <c r="T382" s="9"/>
      <c r="U382" s="5"/>
      <c r="V382" s="5"/>
      <c r="W382" s="5"/>
      <c r="X382" s="5"/>
      <c r="Y382" s="5"/>
      <c r="Z382" s="5"/>
      <c r="AA382" s="5"/>
      <c r="AB382" s="5"/>
      <c r="AC382" s="5"/>
      <c r="AD382" s="5"/>
    </row>
    <row r="383" ht="12.75" customHeight="1">
      <c r="A383" s="90"/>
      <c r="B383" s="2"/>
      <c r="C383" s="2"/>
      <c r="D383" s="2"/>
      <c r="E383" s="2"/>
      <c r="F383" s="3"/>
      <c r="G383" s="3"/>
      <c r="H383" s="3"/>
      <c r="I383" s="91"/>
      <c r="J383" s="5"/>
      <c r="K383" s="6"/>
      <c r="L383" s="13"/>
      <c r="M383" s="5"/>
      <c r="N383" s="5"/>
      <c r="O383" s="8"/>
      <c r="P383" s="9"/>
      <c r="Q383" s="8"/>
      <c r="R383" s="8"/>
      <c r="S383" s="97"/>
      <c r="T383" s="9"/>
      <c r="U383" s="5"/>
      <c r="V383" s="5"/>
      <c r="W383" s="5"/>
      <c r="X383" s="5"/>
      <c r="Y383" s="5"/>
      <c r="Z383" s="5"/>
      <c r="AA383" s="5"/>
      <c r="AB383" s="5"/>
      <c r="AC383" s="5"/>
      <c r="AD383" s="5"/>
    </row>
    <row r="384" ht="12.75" customHeight="1">
      <c r="A384" s="90"/>
      <c r="B384" s="2"/>
      <c r="C384" s="2"/>
      <c r="D384" s="2"/>
      <c r="E384" s="2"/>
      <c r="F384" s="3"/>
      <c r="G384" s="3"/>
      <c r="H384" s="3"/>
      <c r="I384" s="91"/>
      <c r="J384" s="5"/>
      <c r="K384" s="6"/>
      <c r="L384" s="13"/>
      <c r="M384" s="5"/>
      <c r="N384" s="5"/>
      <c r="O384" s="8"/>
      <c r="P384" s="9"/>
      <c r="Q384" s="8"/>
      <c r="R384" s="8"/>
      <c r="S384" s="97"/>
      <c r="T384" s="9"/>
      <c r="U384" s="5"/>
      <c r="V384" s="5"/>
      <c r="W384" s="5"/>
      <c r="X384" s="5"/>
      <c r="Y384" s="5"/>
      <c r="Z384" s="5"/>
      <c r="AA384" s="5"/>
      <c r="AB384" s="5"/>
      <c r="AC384" s="5"/>
      <c r="AD384" s="5"/>
    </row>
    <row r="385" ht="12.75" customHeight="1">
      <c r="A385" s="90"/>
      <c r="B385" s="2"/>
      <c r="C385" s="2"/>
      <c r="D385" s="2"/>
      <c r="E385" s="2"/>
      <c r="F385" s="3"/>
      <c r="G385" s="3"/>
      <c r="H385" s="3"/>
      <c r="I385" s="91"/>
      <c r="J385" s="5"/>
      <c r="K385" s="6"/>
      <c r="L385" s="13"/>
      <c r="M385" s="5"/>
      <c r="N385" s="5"/>
      <c r="O385" s="8"/>
      <c r="P385" s="9"/>
      <c r="Q385" s="8"/>
      <c r="R385" s="8"/>
      <c r="S385" s="97"/>
      <c r="T385" s="9"/>
      <c r="U385" s="5"/>
      <c r="V385" s="5"/>
      <c r="W385" s="5"/>
      <c r="X385" s="5"/>
      <c r="Y385" s="5"/>
      <c r="Z385" s="5"/>
      <c r="AA385" s="5"/>
      <c r="AB385" s="5"/>
      <c r="AC385" s="5"/>
      <c r="AD385" s="5"/>
    </row>
    <row r="386" ht="12.75" customHeight="1">
      <c r="A386" s="90"/>
      <c r="B386" s="2"/>
      <c r="C386" s="2"/>
      <c r="D386" s="2"/>
      <c r="E386" s="2"/>
      <c r="F386" s="3"/>
      <c r="G386" s="3"/>
      <c r="H386" s="3"/>
      <c r="I386" s="91"/>
      <c r="J386" s="5"/>
      <c r="K386" s="6"/>
      <c r="L386" s="13"/>
      <c r="M386" s="5"/>
      <c r="N386" s="5"/>
      <c r="O386" s="8"/>
      <c r="P386" s="9"/>
      <c r="Q386" s="8"/>
      <c r="R386" s="8"/>
      <c r="S386" s="97"/>
      <c r="T386" s="9"/>
      <c r="U386" s="5"/>
      <c r="V386" s="5"/>
      <c r="W386" s="5"/>
      <c r="X386" s="5"/>
      <c r="Y386" s="5"/>
      <c r="Z386" s="5"/>
      <c r="AA386" s="5"/>
      <c r="AB386" s="5"/>
      <c r="AC386" s="5"/>
      <c r="AD386" s="5"/>
    </row>
    <row r="387" ht="12.75" customHeight="1">
      <c r="A387" s="90"/>
      <c r="B387" s="2"/>
      <c r="C387" s="2"/>
      <c r="D387" s="2"/>
      <c r="E387" s="2"/>
      <c r="F387" s="3"/>
      <c r="G387" s="3"/>
      <c r="H387" s="3"/>
      <c r="I387" s="91"/>
      <c r="J387" s="5"/>
      <c r="K387" s="6"/>
      <c r="L387" s="13"/>
      <c r="M387" s="5"/>
      <c r="N387" s="5"/>
      <c r="O387" s="8"/>
      <c r="P387" s="9"/>
      <c r="Q387" s="8"/>
      <c r="R387" s="8"/>
      <c r="S387" s="97"/>
      <c r="T387" s="9"/>
      <c r="U387" s="5"/>
      <c r="V387" s="5"/>
      <c r="W387" s="5"/>
      <c r="X387" s="5"/>
      <c r="Y387" s="5"/>
      <c r="Z387" s="5"/>
      <c r="AA387" s="5"/>
      <c r="AB387" s="5"/>
      <c r="AC387" s="5"/>
      <c r="AD387" s="5"/>
    </row>
    <row r="388" ht="12.75" customHeight="1">
      <c r="A388" s="90"/>
      <c r="B388" s="2"/>
      <c r="C388" s="2"/>
      <c r="D388" s="2"/>
      <c r="E388" s="2"/>
      <c r="F388" s="3"/>
      <c r="G388" s="3"/>
      <c r="H388" s="3"/>
      <c r="I388" s="91"/>
      <c r="J388" s="5"/>
      <c r="K388" s="6"/>
      <c r="L388" s="13"/>
      <c r="M388" s="5"/>
      <c r="N388" s="5"/>
      <c r="O388" s="8"/>
      <c r="P388" s="9"/>
      <c r="Q388" s="8"/>
      <c r="R388" s="8"/>
      <c r="S388" s="97"/>
      <c r="T388" s="9"/>
      <c r="U388" s="5"/>
      <c r="V388" s="5"/>
      <c r="W388" s="5"/>
      <c r="X388" s="5"/>
      <c r="Y388" s="5"/>
      <c r="Z388" s="5"/>
      <c r="AA388" s="5"/>
      <c r="AB388" s="5"/>
      <c r="AC388" s="5"/>
      <c r="AD388" s="5"/>
    </row>
    <row r="389" ht="12.75" customHeight="1">
      <c r="A389" s="90"/>
      <c r="B389" s="2"/>
      <c r="C389" s="2"/>
      <c r="D389" s="2"/>
      <c r="E389" s="2"/>
      <c r="F389" s="3"/>
      <c r="G389" s="3"/>
      <c r="H389" s="3"/>
      <c r="I389" s="91"/>
      <c r="J389" s="5"/>
      <c r="K389" s="6"/>
      <c r="L389" s="13"/>
      <c r="M389" s="5"/>
      <c r="N389" s="5"/>
      <c r="O389" s="8"/>
      <c r="P389" s="9"/>
      <c r="Q389" s="8"/>
      <c r="R389" s="8"/>
      <c r="S389" s="97"/>
      <c r="T389" s="9"/>
      <c r="U389" s="5"/>
      <c r="V389" s="5"/>
      <c r="W389" s="5"/>
      <c r="X389" s="5"/>
      <c r="Y389" s="5"/>
      <c r="Z389" s="5"/>
      <c r="AA389" s="5"/>
      <c r="AB389" s="5"/>
      <c r="AC389" s="5"/>
      <c r="AD389" s="5"/>
    </row>
    <row r="390" ht="12.75" customHeight="1">
      <c r="A390" s="90"/>
      <c r="B390" s="2"/>
      <c r="C390" s="2"/>
      <c r="D390" s="2"/>
      <c r="E390" s="2"/>
      <c r="F390" s="3"/>
      <c r="G390" s="3"/>
      <c r="H390" s="3"/>
      <c r="I390" s="91"/>
      <c r="J390" s="5"/>
      <c r="K390" s="6"/>
      <c r="L390" s="13"/>
      <c r="M390" s="5"/>
      <c r="N390" s="5"/>
      <c r="O390" s="8"/>
      <c r="P390" s="9"/>
      <c r="Q390" s="8"/>
      <c r="R390" s="8"/>
      <c r="S390" s="97"/>
      <c r="T390" s="9"/>
      <c r="U390" s="5"/>
      <c r="V390" s="5"/>
      <c r="W390" s="5"/>
      <c r="X390" s="5"/>
      <c r="Y390" s="5"/>
      <c r="Z390" s="5"/>
      <c r="AA390" s="5"/>
      <c r="AB390" s="5"/>
      <c r="AC390" s="5"/>
      <c r="AD390" s="5"/>
    </row>
    <row r="391" ht="12.75" customHeight="1">
      <c r="A391" s="90"/>
      <c r="B391" s="2"/>
      <c r="C391" s="2"/>
      <c r="D391" s="2"/>
      <c r="E391" s="2"/>
      <c r="F391" s="3"/>
      <c r="G391" s="3"/>
      <c r="H391" s="3"/>
      <c r="I391" s="91"/>
      <c r="J391" s="5"/>
      <c r="K391" s="6"/>
      <c r="L391" s="13"/>
      <c r="M391" s="5"/>
      <c r="N391" s="5"/>
      <c r="O391" s="8"/>
      <c r="P391" s="9"/>
      <c r="Q391" s="8"/>
      <c r="R391" s="8"/>
      <c r="S391" s="97"/>
      <c r="T391" s="9"/>
      <c r="U391" s="5"/>
      <c r="V391" s="5"/>
      <c r="W391" s="5"/>
      <c r="X391" s="5"/>
      <c r="Y391" s="5"/>
      <c r="Z391" s="5"/>
      <c r="AA391" s="5"/>
      <c r="AB391" s="5"/>
      <c r="AC391" s="5"/>
      <c r="AD391" s="5"/>
    </row>
    <row r="392" ht="12.75" customHeight="1">
      <c r="A392" s="90"/>
      <c r="B392" s="2"/>
      <c r="C392" s="2"/>
      <c r="D392" s="2"/>
      <c r="E392" s="2"/>
      <c r="F392" s="3"/>
      <c r="G392" s="3"/>
      <c r="H392" s="3"/>
      <c r="I392" s="91"/>
      <c r="J392" s="5"/>
      <c r="K392" s="6"/>
      <c r="L392" s="13"/>
      <c r="M392" s="5"/>
      <c r="N392" s="5"/>
      <c r="O392" s="8"/>
      <c r="P392" s="9"/>
      <c r="Q392" s="8"/>
      <c r="R392" s="8"/>
      <c r="S392" s="97"/>
      <c r="T392" s="9"/>
      <c r="U392" s="5"/>
      <c r="V392" s="5"/>
      <c r="W392" s="5"/>
      <c r="X392" s="5"/>
      <c r="Y392" s="5"/>
      <c r="Z392" s="5"/>
      <c r="AA392" s="5"/>
      <c r="AB392" s="5"/>
      <c r="AC392" s="5"/>
      <c r="AD392" s="5"/>
    </row>
    <row r="393" ht="12.75" customHeight="1">
      <c r="A393" s="90"/>
      <c r="B393" s="2"/>
      <c r="C393" s="2"/>
      <c r="D393" s="2"/>
      <c r="E393" s="2"/>
      <c r="F393" s="3"/>
      <c r="G393" s="3"/>
      <c r="H393" s="3"/>
      <c r="I393" s="91"/>
      <c r="J393" s="5"/>
      <c r="K393" s="6"/>
      <c r="L393" s="13"/>
      <c r="M393" s="5"/>
      <c r="N393" s="5"/>
      <c r="O393" s="8"/>
      <c r="P393" s="9"/>
      <c r="Q393" s="8"/>
      <c r="R393" s="8"/>
      <c r="S393" s="97"/>
      <c r="T393" s="9"/>
      <c r="U393" s="5"/>
      <c r="V393" s="5"/>
      <c r="W393" s="5"/>
      <c r="X393" s="5"/>
      <c r="Y393" s="5"/>
      <c r="Z393" s="5"/>
      <c r="AA393" s="5"/>
      <c r="AB393" s="5"/>
      <c r="AC393" s="5"/>
      <c r="AD393" s="5"/>
    </row>
    <row r="394" ht="12.75" customHeight="1">
      <c r="A394" s="90"/>
      <c r="B394" s="2"/>
      <c r="C394" s="2"/>
      <c r="D394" s="2"/>
      <c r="E394" s="2"/>
      <c r="F394" s="3"/>
      <c r="G394" s="3"/>
      <c r="H394" s="3"/>
      <c r="I394" s="91"/>
      <c r="J394" s="5"/>
      <c r="K394" s="6"/>
      <c r="L394" s="13"/>
      <c r="M394" s="5"/>
      <c r="N394" s="5"/>
      <c r="O394" s="8"/>
      <c r="P394" s="9"/>
      <c r="Q394" s="8"/>
      <c r="R394" s="8"/>
      <c r="S394" s="97"/>
      <c r="T394" s="9"/>
      <c r="U394" s="5"/>
      <c r="V394" s="5"/>
      <c r="W394" s="5"/>
      <c r="X394" s="5"/>
      <c r="Y394" s="5"/>
      <c r="Z394" s="5"/>
      <c r="AA394" s="5"/>
      <c r="AB394" s="5"/>
      <c r="AC394" s="5"/>
      <c r="AD394" s="5"/>
    </row>
    <row r="395" ht="12.75" customHeight="1">
      <c r="A395" s="90"/>
      <c r="B395" s="2"/>
      <c r="C395" s="2"/>
      <c r="D395" s="2"/>
      <c r="E395" s="2"/>
      <c r="F395" s="3"/>
      <c r="G395" s="3"/>
      <c r="H395" s="3"/>
      <c r="I395" s="91"/>
      <c r="J395" s="5"/>
      <c r="K395" s="6"/>
      <c r="L395" s="13"/>
      <c r="M395" s="5"/>
      <c r="N395" s="5"/>
      <c r="O395" s="8"/>
      <c r="P395" s="9"/>
      <c r="Q395" s="8"/>
      <c r="R395" s="8"/>
      <c r="S395" s="97"/>
      <c r="T395" s="9"/>
      <c r="U395" s="5"/>
      <c r="V395" s="5"/>
      <c r="W395" s="5"/>
      <c r="X395" s="5"/>
      <c r="Y395" s="5"/>
      <c r="Z395" s="5"/>
      <c r="AA395" s="5"/>
      <c r="AB395" s="5"/>
      <c r="AC395" s="5"/>
      <c r="AD395" s="5"/>
    </row>
    <row r="396" ht="12.75" customHeight="1">
      <c r="A396" s="90"/>
      <c r="B396" s="2"/>
      <c r="C396" s="2"/>
      <c r="D396" s="2"/>
      <c r="E396" s="2"/>
      <c r="F396" s="3"/>
      <c r="G396" s="3"/>
      <c r="H396" s="3"/>
      <c r="I396" s="91"/>
      <c r="J396" s="5"/>
      <c r="K396" s="6"/>
      <c r="L396" s="13"/>
      <c r="M396" s="5"/>
      <c r="N396" s="5"/>
      <c r="O396" s="8"/>
      <c r="P396" s="9"/>
      <c r="Q396" s="8"/>
      <c r="R396" s="8"/>
      <c r="S396" s="97"/>
      <c r="T396" s="9"/>
      <c r="U396" s="5"/>
      <c r="V396" s="5"/>
      <c r="W396" s="5"/>
      <c r="X396" s="5"/>
      <c r="Y396" s="5"/>
      <c r="Z396" s="5"/>
      <c r="AA396" s="5"/>
      <c r="AB396" s="5"/>
      <c r="AC396" s="5"/>
      <c r="AD396" s="5"/>
    </row>
    <row r="397" ht="12.75" customHeight="1">
      <c r="A397" s="90"/>
      <c r="B397" s="2"/>
      <c r="C397" s="2"/>
      <c r="D397" s="2"/>
      <c r="E397" s="2"/>
      <c r="F397" s="3"/>
      <c r="G397" s="3"/>
      <c r="H397" s="3"/>
      <c r="I397" s="91"/>
      <c r="J397" s="5"/>
      <c r="K397" s="6"/>
      <c r="L397" s="13"/>
      <c r="M397" s="5"/>
      <c r="N397" s="5"/>
      <c r="O397" s="8"/>
      <c r="P397" s="9"/>
      <c r="Q397" s="8"/>
      <c r="R397" s="8"/>
      <c r="S397" s="97"/>
      <c r="T397" s="9"/>
      <c r="U397" s="5"/>
      <c r="V397" s="5"/>
      <c r="W397" s="5"/>
      <c r="X397" s="5"/>
      <c r="Y397" s="5"/>
      <c r="Z397" s="5"/>
      <c r="AA397" s="5"/>
      <c r="AB397" s="5"/>
      <c r="AC397" s="5"/>
      <c r="AD397" s="5"/>
    </row>
    <row r="398" ht="12.75" customHeight="1">
      <c r="A398" s="90"/>
      <c r="B398" s="2"/>
      <c r="C398" s="2"/>
      <c r="D398" s="2"/>
      <c r="E398" s="2"/>
      <c r="F398" s="3"/>
      <c r="G398" s="3"/>
      <c r="H398" s="3"/>
      <c r="I398" s="91"/>
      <c r="J398" s="5"/>
      <c r="K398" s="6"/>
      <c r="L398" s="13"/>
      <c r="M398" s="5"/>
      <c r="N398" s="5"/>
      <c r="O398" s="8"/>
      <c r="P398" s="9"/>
      <c r="Q398" s="8"/>
      <c r="R398" s="8"/>
      <c r="S398" s="97"/>
      <c r="T398" s="9"/>
      <c r="U398" s="5"/>
      <c r="V398" s="5"/>
      <c r="W398" s="5"/>
      <c r="X398" s="5"/>
      <c r="Y398" s="5"/>
      <c r="Z398" s="5"/>
      <c r="AA398" s="5"/>
      <c r="AB398" s="5"/>
      <c r="AC398" s="5"/>
      <c r="AD398" s="5"/>
    </row>
    <row r="399" ht="12.75" customHeight="1">
      <c r="A399" s="90"/>
      <c r="B399" s="2"/>
      <c r="C399" s="2"/>
      <c r="D399" s="2"/>
      <c r="E399" s="2"/>
      <c r="F399" s="3"/>
      <c r="G399" s="3"/>
      <c r="H399" s="3"/>
      <c r="I399" s="91"/>
      <c r="J399" s="5"/>
      <c r="K399" s="6"/>
      <c r="L399" s="13"/>
      <c r="M399" s="5"/>
      <c r="N399" s="5"/>
      <c r="O399" s="8"/>
      <c r="P399" s="9"/>
      <c r="Q399" s="8"/>
      <c r="R399" s="8"/>
      <c r="S399" s="97"/>
      <c r="T399" s="9"/>
      <c r="U399" s="5"/>
      <c r="V399" s="5"/>
      <c r="W399" s="5"/>
      <c r="X399" s="5"/>
      <c r="Y399" s="5"/>
      <c r="Z399" s="5"/>
      <c r="AA399" s="5"/>
      <c r="AB399" s="5"/>
      <c r="AC399" s="5"/>
      <c r="AD399" s="5"/>
    </row>
    <row r="400" ht="12.75" customHeight="1">
      <c r="A400" s="90"/>
      <c r="B400" s="2"/>
      <c r="C400" s="2"/>
      <c r="D400" s="2"/>
      <c r="E400" s="2"/>
      <c r="F400" s="3"/>
      <c r="G400" s="3"/>
      <c r="H400" s="3"/>
      <c r="I400" s="91"/>
      <c r="J400" s="5"/>
      <c r="K400" s="6"/>
      <c r="L400" s="13"/>
      <c r="M400" s="5"/>
      <c r="N400" s="5"/>
      <c r="O400" s="8"/>
      <c r="P400" s="9"/>
      <c r="Q400" s="8"/>
      <c r="R400" s="8"/>
      <c r="S400" s="97"/>
      <c r="T400" s="9"/>
      <c r="U400" s="5"/>
      <c r="V400" s="5"/>
      <c r="W400" s="5"/>
      <c r="X400" s="5"/>
      <c r="Y400" s="5"/>
      <c r="Z400" s="5"/>
      <c r="AA400" s="5"/>
      <c r="AB400" s="5"/>
      <c r="AC400" s="5"/>
      <c r="AD400" s="5"/>
    </row>
    <row r="401" ht="12.75" customHeight="1">
      <c r="A401" s="90"/>
      <c r="B401" s="2"/>
      <c r="C401" s="2"/>
      <c r="D401" s="2"/>
      <c r="E401" s="2"/>
      <c r="F401" s="3"/>
      <c r="G401" s="3"/>
      <c r="H401" s="3"/>
      <c r="I401" s="91"/>
      <c r="J401" s="5"/>
      <c r="K401" s="6"/>
      <c r="L401" s="13"/>
      <c r="M401" s="5"/>
      <c r="N401" s="5"/>
      <c r="O401" s="8"/>
      <c r="P401" s="9"/>
      <c r="Q401" s="8"/>
      <c r="R401" s="8"/>
      <c r="S401" s="97"/>
      <c r="T401" s="9"/>
      <c r="U401" s="5"/>
      <c r="V401" s="5"/>
      <c r="W401" s="5"/>
      <c r="X401" s="5"/>
      <c r="Y401" s="5"/>
      <c r="Z401" s="5"/>
      <c r="AA401" s="5"/>
      <c r="AB401" s="5"/>
      <c r="AC401" s="5"/>
      <c r="AD401" s="5"/>
    </row>
    <row r="402" ht="12.75" customHeight="1">
      <c r="A402" s="90"/>
      <c r="B402" s="2"/>
      <c r="C402" s="2"/>
      <c r="D402" s="2"/>
      <c r="E402" s="2"/>
      <c r="F402" s="3"/>
      <c r="G402" s="3"/>
      <c r="H402" s="3"/>
      <c r="I402" s="91"/>
      <c r="J402" s="5"/>
      <c r="K402" s="6"/>
      <c r="L402" s="13"/>
      <c r="M402" s="5"/>
      <c r="N402" s="5"/>
      <c r="O402" s="8"/>
      <c r="P402" s="9"/>
      <c r="Q402" s="8"/>
      <c r="R402" s="8"/>
      <c r="S402" s="97"/>
      <c r="T402" s="9"/>
      <c r="U402" s="5"/>
      <c r="V402" s="5"/>
      <c r="W402" s="5"/>
      <c r="X402" s="5"/>
      <c r="Y402" s="5"/>
      <c r="Z402" s="5"/>
      <c r="AA402" s="5"/>
      <c r="AB402" s="5"/>
      <c r="AC402" s="5"/>
      <c r="AD402" s="5"/>
    </row>
    <row r="403" ht="12.75" customHeight="1">
      <c r="A403" s="90"/>
      <c r="B403" s="2"/>
      <c r="C403" s="2"/>
      <c r="D403" s="2"/>
      <c r="E403" s="2"/>
      <c r="F403" s="3"/>
      <c r="G403" s="3"/>
      <c r="H403" s="3"/>
      <c r="I403" s="91"/>
      <c r="J403" s="5"/>
      <c r="K403" s="6"/>
      <c r="L403" s="13"/>
      <c r="M403" s="5"/>
      <c r="N403" s="5"/>
      <c r="O403" s="8"/>
      <c r="P403" s="9"/>
      <c r="Q403" s="8"/>
      <c r="R403" s="8"/>
      <c r="S403" s="97"/>
      <c r="T403" s="9"/>
      <c r="U403" s="5"/>
      <c r="V403" s="5"/>
      <c r="W403" s="5"/>
      <c r="X403" s="5"/>
      <c r="Y403" s="5"/>
      <c r="Z403" s="5"/>
      <c r="AA403" s="5"/>
      <c r="AB403" s="5"/>
      <c r="AC403" s="5"/>
      <c r="AD403" s="5"/>
    </row>
    <row r="404" ht="12.75" customHeight="1">
      <c r="A404" s="90"/>
      <c r="B404" s="2"/>
      <c r="C404" s="2"/>
      <c r="D404" s="2"/>
      <c r="E404" s="2"/>
      <c r="F404" s="3"/>
      <c r="G404" s="3"/>
      <c r="H404" s="3"/>
      <c r="I404" s="91"/>
      <c r="J404" s="5"/>
      <c r="K404" s="6"/>
      <c r="L404" s="13"/>
      <c r="M404" s="5"/>
      <c r="N404" s="5"/>
      <c r="O404" s="8"/>
      <c r="P404" s="9"/>
      <c r="Q404" s="8"/>
      <c r="R404" s="8"/>
      <c r="S404" s="97"/>
      <c r="T404" s="9"/>
      <c r="U404" s="5"/>
      <c r="V404" s="5"/>
      <c r="W404" s="5"/>
      <c r="X404" s="5"/>
      <c r="Y404" s="5"/>
      <c r="Z404" s="5"/>
      <c r="AA404" s="5"/>
      <c r="AB404" s="5"/>
      <c r="AC404" s="5"/>
      <c r="AD404" s="5"/>
    </row>
    <row r="405" ht="12.75" customHeight="1">
      <c r="A405" s="90"/>
      <c r="B405" s="2"/>
      <c r="C405" s="2"/>
      <c r="D405" s="2"/>
      <c r="E405" s="2"/>
      <c r="F405" s="3"/>
      <c r="G405" s="3"/>
      <c r="H405" s="3"/>
      <c r="I405" s="91"/>
      <c r="J405" s="5"/>
      <c r="K405" s="6"/>
      <c r="L405" s="13"/>
      <c r="M405" s="5"/>
      <c r="N405" s="5"/>
      <c r="O405" s="8"/>
      <c r="P405" s="9"/>
      <c r="Q405" s="8"/>
      <c r="R405" s="8"/>
      <c r="S405" s="97"/>
      <c r="T405" s="9"/>
      <c r="U405" s="5"/>
      <c r="V405" s="5"/>
      <c r="W405" s="5"/>
      <c r="X405" s="5"/>
      <c r="Y405" s="5"/>
      <c r="Z405" s="5"/>
      <c r="AA405" s="5"/>
      <c r="AB405" s="5"/>
      <c r="AC405" s="5"/>
      <c r="AD405" s="5"/>
    </row>
    <row r="406" ht="12.75" customHeight="1">
      <c r="A406" s="90"/>
      <c r="B406" s="2"/>
      <c r="C406" s="2"/>
      <c r="D406" s="2"/>
      <c r="E406" s="2"/>
      <c r="F406" s="3"/>
      <c r="G406" s="3"/>
      <c r="H406" s="3"/>
      <c r="I406" s="91"/>
      <c r="J406" s="5"/>
      <c r="K406" s="6"/>
      <c r="L406" s="13"/>
      <c r="M406" s="5"/>
      <c r="N406" s="5"/>
      <c r="O406" s="8"/>
      <c r="P406" s="9"/>
      <c r="Q406" s="8"/>
      <c r="R406" s="8"/>
      <c r="S406" s="97"/>
      <c r="T406" s="9"/>
      <c r="U406" s="5"/>
      <c r="V406" s="5"/>
      <c r="W406" s="5"/>
      <c r="X406" s="5"/>
      <c r="Y406" s="5"/>
      <c r="Z406" s="5"/>
      <c r="AA406" s="5"/>
      <c r="AB406" s="5"/>
      <c r="AC406" s="5"/>
      <c r="AD406" s="5"/>
    </row>
    <row r="407" ht="12.75" customHeight="1">
      <c r="A407" s="90"/>
      <c r="B407" s="2"/>
      <c r="C407" s="2"/>
      <c r="D407" s="2"/>
      <c r="E407" s="2"/>
      <c r="F407" s="3"/>
      <c r="G407" s="3"/>
      <c r="H407" s="3"/>
      <c r="I407" s="91"/>
      <c r="J407" s="5"/>
      <c r="K407" s="6"/>
      <c r="L407" s="13"/>
      <c r="M407" s="5"/>
      <c r="N407" s="5"/>
      <c r="O407" s="8"/>
      <c r="P407" s="9"/>
      <c r="Q407" s="8"/>
      <c r="R407" s="8"/>
      <c r="S407" s="97"/>
      <c r="T407" s="9"/>
      <c r="U407" s="5"/>
      <c r="V407" s="5"/>
      <c r="W407" s="5"/>
      <c r="X407" s="5"/>
      <c r="Y407" s="5"/>
      <c r="Z407" s="5"/>
      <c r="AA407" s="5"/>
      <c r="AB407" s="5"/>
      <c r="AC407" s="5"/>
      <c r="AD407" s="5"/>
    </row>
    <row r="408" ht="12.75" customHeight="1">
      <c r="A408" s="90"/>
      <c r="B408" s="2"/>
      <c r="C408" s="2"/>
      <c r="D408" s="2"/>
      <c r="E408" s="2"/>
      <c r="F408" s="3"/>
      <c r="G408" s="3"/>
      <c r="H408" s="3"/>
      <c r="I408" s="91"/>
      <c r="J408" s="5"/>
      <c r="K408" s="6"/>
      <c r="L408" s="13"/>
      <c r="M408" s="5"/>
      <c r="N408" s="5"/>
      <c r="O408" s="8"/>
      <c r="P408" s="9"/>
      <c r="Q408" s="8"/>
      <c r="R408" s="8"/>
      <c r="S408" s="97"/>
      <c r="T408" s="9"/>
      <c r="U408" s="5"/>
      <c r="V408" s="5"/>
      <c r="W408" s="5"/>
      <c r="X408" s="5"/>
      <c r="Y408" s="5"/>
      <c r="Z408" s="5"/>
      <c r="AA408" s="5"/>
      <c r="AB408" s="5"/>
      <c r="AC408" s="5"/>
      <c r="AD408" s="5"/>
    </row>
    <row r="409" ht="12.75" customHeight="1">
      <c r="A409" s="90"/>
      <c r="B409" s="2"/>
      <c r="C409" s="2"/>
      <c r="D409" s="2"/>
      <c r="E409" s="2"/>
      <c r="F409" s="3"/>
      <c r="G409" s="3"/>
      <c r="H409" s="3"/>
      <c r="I409" s="91"/>
      <c r="J409" s="5"/>
      <c r="K409" s="6"/>
      <c r="L409" s="13"/>
      <c r="M409" s="5"/>
      <c r="N409" s="5"/>
      <c r="O409" s="8"/>
      <c r="P409" s="9"/>
      <c r="Q409" s="8"/>
      <c r="R409" s="8"/>
      <c r="S409" s="97"/>
      <c r="T409" s="9"/>
      <c r="U409" s="5"/>
      <c r="V409" s="5"/>
      <c r="W409" s="5"/>
      <c r="X409" s="5"/>
      <c r="Y409" s="5"/>
      <c r="Z409" s="5"/>
      <c r="AA409" s="5"/>
      <c r="AB409" s="5"/>
      <c r="AC409" s="5"/>
      <c r="AD409" s="5"/>
    </row>
    <row r="410" ht="12.75" customHeight="1">
      <c r="A410" s="90"/>
      <c r="B410" s="2"/>
      <c r="C410" s="2"/>
      <c r="D410" s="2"/>
      <c r="E410" s="2"/>
      <c r="F410" s="3"/>
      <c r="G410" s="3"/>
      <c r="H410" s="3"/>
      <c r="I410" s="91"/>
      <c r="J410" s="5"/>
      <c r="K410" s="6"/>
      <c r="L410" s="13"/>
      <c r="M410" s="5"/>
      <c r="N410" s="5"/>
      <c r="O410" s="8"/>
      <c r="P410" s="9"/>
      <c r="Q410" s="8"/>
      <c r="R410" s="8"/>
      <c r="S410" s="97"/>
      <c r="T410" s="9"/>
      <c r="U410" s="5"/>
      <c r="V410" s="5"/>
      <c r="W410" s="5"/>
      <c r="X410" s="5"/>
      <c r="Y410" s="5"/>
      <c r="Z410" s="5"/>
      <c r="AA410" s="5"/>
      <c r="AB410" s="5"/>
      <c r="AC410" s="5"/>
      <c r="AD410" s="5"/>
    </row>
    <row r="411" ht="12.75" customHeight="1">
      <c r="A411" s="90"/>
      <c r="B411" s="2"/>
      <c r="C411" s="2"/>
      <c r="D411" s="2"/>
      <c r="E411" s="2"/>
      <c r="F411" s="3"/>
      <c r="G411" s="3"/>
      <c r="H411" s="3"/>
      <c r="I411" s="91"/>
      <c r="J411" s="5"/>
      <c r="K411" s="6"/>
      <c r="L411" s="13"/>
      <c r="M411" s="5"/>
      <c r="N411" s="5"/>
      <c r="O411" s="8"/>
      <c r="P411" s="9"/>
      <c r="Q411" s="8"/>
      <c r="R411" s="8"/>
      <c r="S411" s="97"/>
      <c r="T411" s="9"/>
      <c r="U411" s="5"/>
      <c r="V411" s="5"/>
      <c r="W411" s="5"/>
      <c r="X411" s="5"/>
      <c r="Y411" s="5"/>
      <c r="Z411" s="5"/>
      <c r="AA411" s="5"/>
      <c r="AB411" s="5"/>
      <c r="AC411" s="5"/>
      <c r="AD411" s="5"/>
    </row>
    <row r="412" ht="12.75" customHeight="1">
      <c r="A412" s="90"/>
      <c r="B412" s="2"/>
      <c r="C412" s="2"/>
      <c r="D412" s="2"/>
      <c r="E412" s="2"/>
      <c r="F412" s="3"/>
      <c r="G412" s="3"/>
      <c r="H412" s="3"/>
      <c r="I412" s="91"/>
      <c r="J412" s="5"/>
      <c r="K412" s="6"/>
      <c r="L412" s="13"/>
      <c r="M412" s="5"/>
      <c r="N412" s="5"/>
      <c r="O412" s="8"/>
      <c r="P412" s="9"/>
      <c r="Q412" s="8"/>
      <c r="R412" s="8"/>
      <c r="S412" s="97"/>
      <c r="T412" s="9"/>
      <c r="U412" s="5"/>
      <c r="V412" s="5"/>
      <c r="W412" s="5"/>
      <c r="X412" s="5"/>
      <c r="Y412" s="5"/>
      <c r="Z412" s="5"/>
      <c r="AA412" s="5"/>
      <c r="AB412" s="5"/>
      <c r="AC412" s="5"/>
      <c r="AD412" s="5"/>
    </row>
    <row r="413" ht="12.75" customHeight="1">
      <c r="A413" s="90"/>
      <c r="B413" s="2"/>
      <c r="C413" s="2"/>
      <c r="D413" s="2"/>
      <c r="E413" s="2"/>
      <c r="F413" s="3"/>
      <c r="G413" s="3"/>
      <c r="H413" s="3"/>
      <c r="I413" s="91"/>
      <c r="J413" s="5"/>
      <c r="K413" s="6"/>
      <c r="L413" s="13"/>
      <c r="M413" s="5"/>
      <c r="N413" s="5"/>
      <c r="O413" s="8"/>
      <c r="P413" s="9"/>
      <c r="Q413" s="8"/>
      <c r="R413" s="8"/>
      <c r="S413" s="97"/>
      <c r="T413" s="9"/>
      <c r="U413" s="5"/>
      <c r="V413" s="5"/>
      <c r="W413" s="5"/>
      <c r="X413" s="5"/>
      <c r="Y413" s="5"/>
      <c r="Z413" s="5"/>
      <c r="AA413" s="5"/>
      <c r="AB413" s="5"/>
      <c r="AC413" s="5"/>
      <c r="AD413" s="5"/>
    </row>
    <row r="414" ht="12.75" customHeight="1">
      <c r="A414" s="90"/>
      <c r="B414" s="2"/>
      <c r="C414" s="2"/>
      <c r="D414" s="2"/>
      <c r="E414" s="2"/>
      <c r="F414" s="3"/>
      <c r="G414" s="3"/>
      <c r="H414" s="3"/>
      <c r="I414" s="91"/>
      <c r="J414" s="5"/>
      <c r="K414" s="6"/>
      <c r="L414" s="13"/>
      <c r="M414" s="5"/>
      <c r="N414" s="5"/>
      <c r="O414" s="8"/>
      <c r="P414" s="9"/>
      <c r="Q414" s="8"/>
      <c r="R414" s="8"/>
      <c r="S414" s="97"/>
      <c r="T414" s="9"/>
      <c r="U414" s="5"/>
      <c r="V414" s="5"/>
      <c r="W414" s="5"/>
      <c r="X414" s="5"/>
      <c r="Y414" s="5"/>
      <c r="Z414" s="5"/>
      <c r="AA414" s="5"/>
      <c r="AB414" s="5"/>
      <c r="AC414" s="5"/>
      <c r="AD414" s="5"/>
    </row>
    <row r="415" ht="12.75" customHeight="1">
      <c r="A415" s="90"/>
      <c r="B415" s="2"/>
      <c r="C415" s="2"/>
      <c r="D415" s="2"/>
      <c r="E415" s="2"/>
      <c r="F415" s="3"/>
      <c r="G415" s="3"/>
      <c r="H415" s="3"/>
      <c r="I415" s="91"/>
      <c r="J415" s="5"/>
      <c r="K415" s="6"/>
      <c r="L415" s="13"/>
      <c r="M415" s="5"/>
      <c r="N415" s="5"/>
      <c r="O415" s="8"/>
      <c r="P415" s="9"/>
      <c r="Q415" s="8"/>
      <c r="R415" s="8"/>
      <c r="S415" s="97"/>
      <c r="T415" s="9"/>
      <c r="U415" s="5"/>
      <c r="V415" s="5"/>
      <c r="W415" s="5"/>
      <c r="X415" s="5"/>
      <c r="Y415" s="5"/>
      <c r="Z415" s="5"/>
      <c r="AA415" s="5"/>
      <c r="AB415" s="5"/>
      <c r="AC415" s="5"/>
      <c r="AD415" s="5"/>
    </row>
    <row r="416" ht="12.75" customHeight="1">
      <c r="A416" s="90"/>
      <c r="B416" s="2"/>
      <c r="C416" s="2"/>
      <c r="D416" s="2"/>
      <c r="E416" s="2"/>
      <c r="F416" s="3"/>
      <c r="G416" s="3"/>
      <c r="H416" s="3"/>
      <c r="I416" s="91"/>
      <c r="J416" s="5"/>
      <c r="K416" s="6"/>
      <c r="L416" s="13"/>
      <c r="M416" s="5"/>
      <c r="N416" s="5"/>
      <c r="O416" s="8"/>
      <c r="P416" s="9"/>
      <c r="Q416" s="8"/>
      <c r="R416" s="8"/>
      <c r="S416" s="97"/>
      <c r="T416" s="9"/>
      <c r="U416" s="5"/>
      <c r="V416" s="5"/>
      <c r="W416" s="5"/>
      <c r="X416" s="5"/>
      <c r="Y416" s="5"/>
      <c r="Z416" s="5"/>
      <c r="AA416" s="5"/>
      <c r="AB416" s="5"/>
      <c r="AC416" s="5"/>
      <c r="AD416" s="5"/>
    </row>
    <row r="417" ht="12.75" customHeight="1">
      <c r="A417" s="90"/>
      <c r="B417" s="2"/>
      <c r="C417" s="2"/>
      <c r="D417" s="2"/>
      <c r="E417" s="2"/>
      <c r="F417" s="3"/>
      <c r="G417" s="3"/>
      <c r="H417" s="3"/>
      <c r="I417" s="91"/>
      <c r="J417" s="5"/>
      <c r="K417" s="6"/>
      <c r="L417" s="13"/>
      <c r="M417" s="5"/>
      <c r="N417" s="5"/>
      <c r="O417" s="8"/>
      <c r="P417" s="9"/>
      <c r="Q417" s="8"/>
      <c r="R417" s="8"/>
      <c r="S417" s="97"/>
      <c r="T417" s="9"/>
      <c r="U417" s="5"/>
      <c r="V417" s="5"/>
      <c r="W417" s="5"/>
      <c r="X417" s="5"/>
      <c r="Y417" s="5"/>
      <c r="Z417" s="5"/>
      <c r="AA417" s="5"/>
      <c r="AB417" s="5"/>
      <c r="AC417" s="5"/>
      <c r="AD417" s="5"/>
    </row>
    <row r="418" ht="12.75" customHeight="1">
      <c r="A418" s="90"/>
      <c r="B418" s="2"/>
      <c r="C418" s="2"/>
      <c r="D418" s="2"/>
      <c r="E418" s="2"/>
      <c r="F418" s="3"/>
      <c r="G418" s="3"/>
      <c r="H418" s="3"/>
      <c r="I418" s="91"/>
      <c r="J418" s="5"/>
      <c r="K418" s="6"/>
      <c r="L418" s="13"/>
      <c r="M418" s="5"/>
      <c r="N418" s="5"/>
      <c r="O418" s="8"/>
      <c r="P418" s="9"/>
      <c r="Q418" s="8"/>
      <c r="R418" s="8"/>
      <c r="S418" s="97"/>
      <c r="T418" s="9"/>
      <c r="U418" s="5"/>
      <c r="V418" s="5"/>
      <c r="W418" s="5"/>
      <c r="X418" s="5"/>
      <c r="Y418" s="5"/>
      <c r="Z418" s="5"/>
      <c r="AA418" s="5"/>
      <c r="AB418" s="5"/>
      <c r="AC418" s="5"/>
      <c r="AD418" s="5"/>
    </row>
    <row r="419" ht="12.75" customHeight="1">
      <c r="A419" s="90"/>
      <c r="B419" s="2"/>
      <c r="C419" s="2"/>
      <c r="D419" s="2"/>
      <c r="E419" s="2"/>
      <c r="F419" s="3"/>
      <c r="G419" s="3"/>
      <c r="H419" s="3"/>
      <c r="I419" s="91"/>
      <c r="J419" s="5"/>
      <c r="K419" s="6"/>
      <c r="L419" s="13"/>
      <c r="M419" s="5"/>
      <c r="N419" s="5"/>
      <c r="O419" s="8"/>
      <c r="P419" s="9"/>
      <c r="Q419" s="8"/>
      <c r="R419" s="8"/>
      <c r="S419" s="97"/>
      <c r="T419" s="9"/>
      <c r="U419" s="5"/>
      <c r="V419" s="5"/>
      <c r="W419" s="5"/>
      <c r="X419" s="5"/>
      <c r="Y419" s="5"/>
      <c r="Z419" s="5"/>
      <c r="AA419" s="5"/>
      <c r="AB419" s="5"/>
      <c r="AC419" s="5"/>
      <c r="AD419" s="5"/>
    </row>
    <row r="420" ht="12.75" customHeight="1">
      <c r="A420" s="90"/>
      <c r="B420" s="2"/>
      <c r="C420" s="2"/>
      <c r="D420" s="2"/>
      <c r="E420" s="2"/>
      <c r="F420" s="3"/>
      <c r="G420" s="3"/>
      <c r="H420" s="3"/>
      <c r="I420" s="91"/>
      <c r="J420" s="5"/>
      <c r="K420" s="6"/>
      <c r="L420" s="13"/>
      <c r="M420" s="5"/>
      <c r="N420" s="5"/>
      <c r="O420" s="8"/>
      <c r="P420" s="9"/>
      <c r="Q420" s="8"/>
      <c r="R420" s="8"/>
      <c r="S420" s="97"/>
      <c r="T420" s="9"/>
      <c r="U420" s="5"/>
      <c r="V420" s="5"/>
      <c r="W420" s="5"/>
      <c r="X420" s="5"/>
      <c r="Y420" s="5"/>
      <c r="Z420" s="5"/>
      <c r="AA420" s="5"/>
      <c r="AB420" s="5"/>
      <c r="AC420" s="5"/>
      <c r="AD420" s="5"/>
    </row>
    <row r="421" ht="12.75" customHeight="1">
      <c r="A421" s="90"/>
      <c r="B421" s="2"/>
      <c r="C421" s="2"/>
      <c r="D421" s="2"/>
      <c r="E421" s="2"/>
      <c r="F421" s="3"/>
      <c r="G421" s="3"/>
      <c r="H421" s="3"/>
      <c r="I421" s="91"/>
      <c r="J421" s="5"/>
      <c r="K421" s="6"/>
      <c r="L421" s="13"/>
      <c r="M421" s="5"/>
      <c r="N421" s="5"/>
      <c r="O421" s="8"/>
      <c r="P421" s="9"/>
      <c r="Q421" s="8"/>
      <c r="R421" s="8"/>
      <c r="S421" s="97"/>
      <c r="T421" s="9"/>
      <c r="U421" s="5"/>
      <c r="V421" s="5"/>
      <c r="W421" s="5"/>
      <c r="X421" s="5"/>
      <c r="Y421" s="5"/>
      <c r="Z421" s="5"/>
      <c r="AA421" s="5"/>
      <c r="AB421" s="5"/>
      <c r="AC421" s="5"/>
      <c r="AD421" s="5"/>
    </row>
    <row r="422" ht="12.75" customHeight="1">
      <c r="A422" s="90"/>
      <c r="B422" s="2"/>
      <c r="C422" s="2"/>
      <c r="D422" s="2"/>
      <c r="E422" s="2"/>
      <c r="F422" s="3"/>
      <c r="G422" s="3"/>
      <c r="H422" s="3"/>
      <c r="I422" s="91"/>
      <c r="J422" s="5"/>
      <c r="K422" s="6"/>
      <c r="L422" s="13"/>
      <c r="M422" s="5"/>
      <c r="N422" s="5"/>
      <c r="O422" s="8"/>
      <c r="P422" s="9"/>
      <c r="Q422" s="8"/>
      <c r="R422" s="8"/>
      <c r="S422" s="97"/>
      <c r="T422" s="9"/>
      <c r="U422" s="5"/>
      <c r="V422" s="5"/>
      <c r="W422" s="5"/>
      <c r="X422" s="5"/>
      <c r="Y422" s="5"/>
      <c r="Z422" s="5"/>
      <c r="AA422" s="5"/>
      <c r="AB422" s="5"/>
      <c r="AC422" s="5"/>
      <c r="AD422" s="5"/>
    </row>
    <row r="423" ht="12.75" customHeight="1">
      <c r="A423" s="90"/>
      <c r="B423" s="2"/>
      <c r="C423" s="2"/>
      <c r="D423" s="2"/>
      <c r="E423" s="2"/>
      <c r="F423" s="3"/>
      <c r="G423" s="3"/>
      <c r="H423" s="3"/>
      <c r="I423" s="91"/>
      <c r="J423" s="5"/>
      <c r="K423" s="6"/>
      <c r="L423" s="13"/>
      <c r="M423" s="5"/>
      <c r="N423" s="5"/>
      <c r="O423" s="8"/>
      <c r="P423" s="9"/>
      <c r="Q423" s="8"/>
      <c r="R423" s="8"/>
      <c r="S423" s="97"/>
      <c r="T423" s="9"/>
      <c r="U423" s="5"/>
      <c r="V423" s="5"/>
      <c r="W423" s="5"/>
      <c r="X423" s="5"/>
      <c r="Y423" s="5"/>
      <c r="Z423" s="5"/>
      <c r="AA423" s="5"/>
      <c r="AB423" s="5"/>
      <c r="AC423" s="5"/>
      <c r="AD423" s="5"/>
    </row>
    <row r="424" ht="12.75" customHeight="1">
      <c r="A424" s="90"/>
      <c r="B424" s="2"/>
      <c r="C424" s="2"/>
      <c r="D424" s="2"/>
      <c r="E424" s="2"/>
      <c r="F424" s="3"/>
      <c r="G424" s="3"/>
      <c r="H424" s="3"/>
      <c r="I424" s="91"/>
      <c r="J424" s="5"/>
      <c r="K424" s="6"/>
      <c r="L424" s="13"/>
      <c r="M424" s="5"/>
      <c r="N424" s="5"/>
      <c r="O424" s="8"/>
      <c r="P424" s="9"/>
      <c r="Q424" s="8"/>
      <c r="R424" s="8"/>
      <c r="S424" s="97"/>
      <c r="T424" s="9"/>
      <c r="U424" s="5"/>
      <c r="V424" s="5"/>
      <c r="W424" s="5"/>
      <c r="X424" s="5"/>
      <c r="Y424" s="5"/>
      <c r="Z424" s="5"/>
      <c r="AA424" s="5"/>
      <c r="AB424" s="5"/>
      <c r="AC424" s="5"/>
      <c r="AD424" s="5"/>
    </row>
    <row r="425" ht="12.75" customHeight="1">
      <c r="A425" s="90"/>
      <c r="B425" s="2"/>
      <c r="C425" s="2"/>
      <c r="D425" s="2"/>
      <c r="E425" s="2"/>
      <c r="F425" s="3"/>
      <c r="G425" s="3"/>
      <c r="H425" s="3"/>
      <c r="I425" s="91"/>
      <c r="J425" s="5"/>
      <c r="K425" s="6"/>
      <c r="L425" s="13"/>
      <c r="M425" s="5"/>
      <c r="N425" s="5"/>
      <c r="O425" s="8"/>
      <c r="P425" s="9"/>
      <c r="Q425" s="8"/>
      <c r="R425" s="8"/>
      <c r="S425" s="97"/>
      <c r="T425" s="9"/>
      <c r="U425" s="5"/>
      <c r="V425" s="5"/>
      <c r="W425" s="5"/>
      <c r="X425" s="5"/>
      <c r="Y425" s="5"/>
      <c r="Z425" s="5"/>
      <c r="AA425" s="5"/>
      <c r="AB425" s="5"/>
      <c r="AC425" s="5"/>
      <c r="AD425" s="5"/>
    </row>
    <row r="426" ht="12.75" customHeight="1">
      <c r="A426" s="90"/>
      <c r="B426" s="2"/>
      <c r="C426" s="2"/>
      <c r="D426" s="2"/>
      <c r="E426" s="2"/>
      <c r="F426" s="3"/>
      <c r="G426" s="3"/>
      <c r="H426" s="3"/>
      <c r="I426" s="91"/>
      <c r="J426" s="5"/>
      <c r="K426" s="6"/>
      <c r="L426" s="13"/>
      <c r="M426" s="5"/>
      <c r="N426" s="5"/>
      <c r="O426" s="8"/>
      <c r="P426" s="9"/>
      <c r="Q426" s="8"/>
      <c r="R426" s="8"/>
      <c r="S426" s="97"/>
      <c r="T426" s="9"/>
      <c r="U426" s="5"/>
      <c r="V426" s="5"/>
      <c r="W426" s="5"/>
      <c r="X426" s="5"/>
      <c r="Y426" s="5"/>
      <c r="Z426" s="5"/>
      <c r="AA426" s="5"/>
      <c r="AB426" s="5"/>
      <c r="AC426" s="5"/>
      <c r="AD426" s="5"/>
    </row>
    <row r="427" ht="12.75" customHeight="1">
      <c r="A427" s="90"/>
      <c r="B427" s="2"/>
      <c r="C427" s="2"/>
      <c r="D427" s="2"/>
      <c r="E427" s="2"/>
      <c r="F427" s="3"/>
      <c r="G427" s="3"/>
      <c r="H427" s="3"/>
      <c r="I427" s="91"/>
      <c r="J427" s="5"/>
      <c r="K427" s="6"/>
      <c r="L427" s="13"/>
      <c r="M427" s="5"/>
      <c r="N427" s="5"/>
      <c r="O427" s="8"/>
      <c r="P427" s="9"/>
      <c r="Q427" s="8"/>
      <c r="R427" s="8"/>
      <c r="S427" s="97"/>
      <c r="T427" s="9"/>
      <c r="U427" s="5"/>
      <c r="V427" s="5"/>
      <c r="W427" s="5"/>
      <c r="X427" s="5"/>
      <c r="Y427" s="5"/>
      <c r="Z427" s="5"/>
      <c r="AA427" s="5"/>
      <c r="AB427" s="5"/>
      <c r="AC427" s="5"/>
      <c r="AD427" s="5"/>
    </row>
    <row r="428" ht="12.75" customHeight="1">
      <c r="A428" s="90"/>
      <c r="B428" s="2"/>
      <c r="C428" s="2"/>
      <c r="D428" s="2"/>
      <c r="E428" s="2"/>
      <c r="F428" s="3"/>
      <c r="G428" s="3"/>
      <c r="H428" s="3"/>
      <c r="I428" s="91"/>
      <c r="J428" s="5"/>
      <c r="K428" s="6"/>
      <c r="L428" s="13"/>
      <c r="M428" s="5"/>
      <c r="N428" s="5"/>
      <c r="O428" s="8"/>
      <c r="P428" s="9"/>
      <c r="Q428" s="8"/>
      <c r="R428" s="8"/>
      <c r="S428" s="97"/>
      <c r="T428" s="9"/>
      <c r="U428" s="5"/>
      <c r="V428" s="5"/>
      <c r="W428" s="5"/>
      <c r="X428" s="5"/>
      <c r="Y428" s="5"/>
      <c r="Z428" s="5"/>
      <c r="AA428" s="5"/>
      <c r="AB428" s="5"/>
      <c r="AC428" s="5"/>
      <c r="AD428" s="5"/>
    </row>
    <row r="429" ht="12.75" customHeight="1">
      <c r="A429" s="90"/>
      <c r="B429" s="2"/>
      <c r="C429" s="2"/>
      <c r="D429" s="2"/>
      <c r="E429" s="2"/>
      <c r="F429" s="3"/>
      <c r="G429" s="3"/>
      <c r="H429" s="3"/>
      <c r="I429" s="91"/>
      <c r="J429" s="5"/>
      <c r="K429" s="6"/>
      <c r="L429" s="13"/>
      <c r="M429" s="5"/>
      <c r="N429" s="5"/>
      <c r="O429" s="8"/>
      <c r="P429" s="9"/>
      <c r="Q429" s="8"/>
      <c r="R429" s="8"/>
      <c r="S429" s="97"/>
      <c r="T429" s="9"/>
      <c r="U429" s="5"/>
      <c r="V429" s="5"/>
      <c r="W429" s="5"/>
      <c r="X429" s="5"/>
      <c r="Y429" s="5"/>
      <c r="Z429" s="5"/>
      <c r="AA429" s="5"/>
      <c r="AB429" s="5"/>
      <c r="AC429" s="5"/>
      <c r="AD429" s="5"/>
    </row>
    <row r="430" ht="12.75" customHeight="1">
      <c r="A430" s="90"/>
      <c r="B430" s="2"/>
      <c r="C430" s="2"/>
      <c r="D430" s="2"/>
      <c r="E430" s="2"/>
      <c r="F430" s="3"/>
      <c r="G430" s="3"/>
      <c r="H430" s="3"/>
      <c r="I430" s="91"/>
      <c r="J430" s="5"/>
      <c r="K430" s="6"/>
      <c r="L430" s="13"/>
      <c r="M430" s="5"/>
      <c r="N430" s="5"/>
      <c r="O430" s="8"/>
      <c r="P430" s="9"/>
      <c r="Q430" s="8"/>
      <c r="R430" s="8"/>
      <c r="S430" s="97"/>
      <c r="T430" s="9"/>
      <c r="U430" s="5"/>
      <c r="V430" s="5"/>
      <c r="W430" s="5"/>
      <c r="X430" s="5"/>
      <c r="Y430" s="5"/>
      <c r="Z430" s="5"/>
      <c r="AA430" s="5"/>
      <c r="AB430" s="5"/>
      <c r="AC430" s="5"/>
      <c r="AD430" s="5"/>
    </row>
    <row r="431" ht="12.75" customHeight="1">
      <c r="A431" s="90"/>
      <c r="B431" s="2"/>
      <c r="C431" s="2"/>
      <c r="D431" s="2"/>
      <c r="E431" s="2"/>
      <c r="F431" s="3"/>
      <c r="G431" s="3"/>
      <c r="H431" s="3"/>
      <c r="I431" s="91"/>
      <c r="J431" s="5"/>
      <c r="K431" s="6"/>
      <c r="L431" s="13"/>
      <c r="M431" s="5"/>
      <c r="N431" s="5"/>
      <c r="O431" s="8"/>
      <c r="P431" s="9"/>
      <c r="Q431" s="8"/>
      <c r="R431" s="8"/>
      <c r="S431" s="97"/>
      <c r="T431" s="9"/>
      <c r="U431" s="5"/>
      <c r="V431" s="5"/>
      <c r="W431" s="5"/>
      <c r="X431" s="5"/>
      <c r="Y431" s="5"/>
      <c r="Z431" s="5"/>
      <c r="AA431" s="5"/>
      <c r="AB431" s="5"/>
      <c r="AC431" s="5"/>
      <c r="AD431" s="5"/>
    </row>
    <row r="432" ht="12.75" customHeight="1">
      <c r="A432" s="90"/>
      <c r="B432" s="2"/>
      <c r="C432" s="2"/>
      <c r="D432" s="2"/>
      <c r="E432" s="2"/>
      <c r="F432" s="3"/>
      <c r="G432" s="3"/>
      <c r="H432" s="3"/>
      <c r="I432" s="91"/>
      <c r="J432" s="5"/>
      <c r="K432" s="6"/>
      <c r="L432" s="13"/>
      <c r="M432" s="5"/>
      <c r="N432" s="5"/>
      <c r="O432" s="8"/>
      <c r="P432" s="9"/>
      <c r="Q432" s="8"/>
      <c r="R432" s="8"/>
      <c r="S432" s="97"/>
      <c r="T432" s="9"/>
      <c r="U432" s="5"/>
      <c r="V432" s="5"/>
      <c r="W432" s="5"/>
      <c r="X432" s="5"/>
      <c r="Y432" s="5"/>
      <c r="Z432" s="5"/>
      <c r="AA432" s="5"/>
      <c r="AB432" s="5"/>
      <c r="AC432" s="5"/>
      <c r="AD432" s="5"/>
    </row>
    <row r="433" ht="12.75" customHeight="1">
      <c r="A433" s="90"/>
      <c r="B433" s="2"/>
      <c r="C433" s="2"/>
      <c r="D433" s="2"/>
      <c r="E433" s="2"/>
      <c r="F433" s="3"/>
      <c r="G433" s="3"/>
      <c r="H433" s="3"/>
      <c r="I433" s="91"/>
      <c r="J433" s="5"/>
      <c r="K433" s="6"/>
      <c r="L433" s="13"/>
      <c r="M433" s="5"/>
      <c r="N433" s="5"/>
      <c r="O433" s="8"/>
      <c r="P433" s="9"/>
      <c r="Q433" s="8"/>
      <c r="R433" s="8"/>
      <c r="S433" s="97"/>
      <c r="T433" s="9"/>
      <c r="U433" s="5"/>
      <c r="V433" s="5"/>
      <c r="W433" s="5"/>
      <c r="X433" s="5"/>
      <c r="Y433" s="5"/>
      <c r="Z433" s="5"/>
      <c r="AA433" s="5"/>
      <c r="AB433" s="5"/>
      <c r="AC433" s="5"/>
      <c r="AD433" s="5"/>
    </row>
    <row r="434" ht="12.75" customHeight="1">
      <c r="A434" s="90"/>
      <c r="B434" s="2"/>
      <c r="C434" s="2"/>
      <c r="D434" s="2"/>
      <c r="E434" s="2"/>
      <c r="F434" s="3"/>
      <c r="G434" s="3"/>
      <c r="H434" s="3"/>
      <c r="I434" s="91"/>
      <c r="J434" s="5"/>
      <c r="K434" s="6"/>
      <c r="L434" s="13"/>
      <c r="M434" s="5"/>
      <c r="N434" s="5"/>
      <c r="O434" s="8"/>
      <c r="P434" s="9"/>
      <c r="Q434" s="8"/>
      <c r="R434" s="8"/>
      <c r="S434" s="97"/>
      <c r="T434" s="9"/>
      <c r="U434" s="5"/>
      <c r="V434" s="5"/>
      <c r="W434" s="5"/>
      <c r="X434" s="5"/>
      <c r="Y434" s="5"/>
      <c r="Z434" s="5"/>
      <c r="AA434" s="5"/>
      <c r="AB434" s="5"/>
      <c r="AC434" s="5"/>
      <c r="AD434" s="5"/>
    </row>
    <row r="435" ht="12.75" customHeight="1">
      <c r="A435" s="90"/>
      <c r="B435" s="2"/>
      <c r="C435" s="2"/>
      <c r="D435" s="2"/>
      <c r="E435" s="2"/>
      <c r="F435" s="3"/>
      <c r="G435" s="3"/>
      <c r="H435" s="3"/>
      <c r="I435" s="91"/>
      <c r="J435" s="5"/>
      <c r="K435" s="6"/>
      <c r="L435" s="13"/>
      <c r="M435" s="5"/>
      <c r="N435" s="5"/>
      <c r="O435" s="8"/>
      <c r="P435" s="9"/>
      <c r="Q435" s="8"/>
      <c r="R435" s="8"/>
      <c r="S435" s="97"/>
      <c r="T435" s="9"/>
      <c r="U435" s="5"/>
      <c r="V435" s="5"/>
      <c r="W435" s="5"/>
      <c r="X435" s="5"/>
      <c r="Y435" s="5"/>
      <c r="Z435" s="5"/>
      <c r="AA435" s="5"/>
      <c r="AB435" s="5"/>
      <c r="AC435" s="5"/>
      <c r="AD435" s="5"/>
    </row>
    <row r="436" ht="12.75" customHeight="1">
      <c r="A436" s="90"/>
      <c r="B436" s="2"/>
      <c r="C436" s="2"/>
      <c r="D436" s="2"/>
      <c r="E436" s="2"/>
      <c r="F436" s="3"/>
      <c r="G436" s="3"/>
      <c r="H436" s="3"/>
      <c r="I436" s="91"/>
      <c r="J436" s="5"/>
      <c r="K436" s="6"/>
      <c r="L436" s="13"/>
      <c r="M436" s="5"/>
      <c r="N436" s="5"/>
      <c r="O436" s="8"/>
      <c r="P436" s="9"/>
      <c r="Q436" s="8"/>
      <c r="R436" s="8"/>
      <c r="S436" s="97"/>
      <c r="T436" s="9"/>
      <c r="U436" s="5"/>
      <c r="V436" s="5"/>
      <c r="W436" s="5"/>
      <c r="X436" s="5"/>
      <c r="Y436" s="5"/>
      <c r="Z436" s="5"/>
      <c r="AA436" s="5"/>
      <c r="AB436" s="5"/>
      <c r="AC436" s="5"/>
      <c r="AD436" s="5"/>
    </row>
    <row r="437" ht="12.75" customHeight="1">
      <c r="A437" s="90"/>
      <c r="B437" s="2"/>
      <c r="C437" s="2"/>
      <c r="D437" s="2"/>
      <c r="E437" s="2"/>
      <c r="F437" s="3"/>
      <c r="G437" s="3"/>
      <c r="H437" s="3"/>
      <c r="I437" s="91"/>
      <c r="J437" s="5"/>
      <c r="K437" s="6"/>
      <c r="L437" s="13"/>
      <c r="M437" s="5"/>
      <c r="N437" s="5"/>
      <c r="O437" s="8"/>
      <c r="P437" s="9"/>
      <c r="Q437" s="8"/>
      <c r="R437" s="8"/>
      <c r="S437" s="97"/>
      <c r="T437" s="9"/>
      <c r="U437" s="5"/>
      <c r="V437" s="5"/>
      <c r="W437" s="5"/>
      <c r="X437" s="5"/>
      <c r="Y437" s="5"/>
      <c r="Z437" s="5"/>
      <c r="AA437" s="5"/>
      <c r="AB437" s="5"/>
      <c r="AC437" s="5"/>
      <c r="AD437" s="5"/>
    </row>
    <row r="438" ht="12.75" customHeight="1">
      <c r="A438" s="90"/>
      <c r="B438" s="2"/>
      <c r="C438" s="2"/>
      <c r="D438" s="2"/>
      <c r="E438" s="2"/>
      <c r="F438" s="3"/>
      <c r="G438" s="3"/>
      <c r="H438" s="3"/>
      <c r="I438" s="91"/>
      <c r="J438" s="5"/>
      <c r="K438" s="6"/>
      <c r="L438" s="13"/>
      <c r="M438" s="5"/>
      <c r="N438" s="5"/>
      <c r="O438" s="8"/>
      <c r="P438" s="9"/>
      <c r="Q438" s="8"/>
      <c r="R438" s="8"/>
      <c r="S438" s="97"/>
      <c r="T438" s="9"/>
      <c r="U438" s="5"/>
      <c r="V438" s="5"/>
      <c r="W438" s="5"/>
      <c r="X438" s="5"/>
      <c r="Y438" s="5"/>
      <c r="Z438" s="5"/>
      <c r="AA438" s="5"/>
      <c r="AB438" s="5"/>
      <c r="AC438" s="5"/>
      <c r="AD438" s="5"/>
    </row>
    <row r="439" ht="12.75" customHeight="1">
      <c r="A439" s="90"/>
      <c r="B439" s="2"/>
      <c r="C439" s="2"/>
      <c r="D439" s="2"/>
      <c r="E439" s="2"/>
      <c r="F439" s="3"/>
      <c r="G439" s="3"/>
      <c r="H439" s="3"/>
      <c r="I439" s="91"/>
      <c r="J439" s="5"/>
      <c r="K439" s="6"/>
      <c r="L439" s="13"/>
      <c r="M439" s="5"/>
      <c r="N439" s="5"/>
      <c r="O439" s="8"/>
      <c r="P439" s="9"/>
      <c r="Q439" s="8"/>
      <c r="R439" s="8"/>
      <c r="S439" s="97"/>
      <c r="T439" s="9"/>
      <c r="U439" s="5"/>
      <c r="V439" s="5"/>
      <c r="W439" s="5"/>
      <c r="X439" s="5"/>
      <c r="Y439" s="5"/>
      <c r="Z439" s="5"/>
      <c r="AA439" s="5"/>
      <c r="AB439" s="5"/>
      <c r="AC439" s="5"/>
      <c r="AD439" s="5"/>
    </row>
    <row r="440" ht="12.75" customHeight="1">
      <c r="A440" s="90"/>
      <c r="B440" s="2"/>
      <c r="C440" s="2"/>
      <c r="D440" s="2"/>
      <c r="E440" s="2"/>
      <c r="F440" s="3"/>
      <c r="G440" s="3"/>
      <c r="H440" s="3"/>
      <c r="I440" s="91"/>
      <c r="J440" s="5"/>
      <c r="K440" s="6"/>
      <c r="L440" s="13"/>
      <c r="M440" s="5"/>
      <c r="N440" s="5"/>
      <c r="O440" s="8"/>
      <c r="P440" s="9"/>
      <c r="Q440" s="8"/>
      <c r="R440" s="8"/>
      <c r="S440" s="97"/>
      <c r="T440" s="9"/>
      <c r="U440" s="5"/>
      <c r="V440" s="5"/>
      <c r="W440" s="5"/>
      <c r="X440" s="5"/>
      <c r="Y440" s="5"/>
      <c r="Z440" s="5"/>
      <c r="AA440" s="5"/>
      <c r="AB440" s="5"/>
      <c r="AC440" s="5"/>
      <c r="AD440" s="5"/>
    </row>
    <row r="441" ht="12.75" customHeight="1">
      <c r="A441" s="90"/>
      <c r="B441" s="2"/>
      <c r="C441" s="2"/>
      <c r="D441" s="2"/>
      <c r="E441" s="2"/>
      <c r="F441" s="3"/>
      <c r="G441" s="3"/>
      <c r="H441" s="3"/>
      <c r="I441" s="91"/>
      <c r="J441" s="5"/>
      <c r="K441" s="6"/>
      <c r="L441" s="13"/>
      <c r="M441" s="5"/>
      <c r="N441" s="5"/>
      <c r="O441" s="8"/>
      <c r="P441" s="9"/>
      <c r="Q441" s="8"/>
      <c r="R441" s="8"/>
      <c r="S441" s="97"/>
      <c r="T441" s="9"/>
      <c r="U441" s="5"/>
      <c r="V441" s="5"/>
      <c r="W441" s="5"/>
      <c r="X441" s="5"/>
      <c r="Y441" s="5"/>
      <c r="Z441" s="5"/>
      <c r="AA441" s="5"/>
      <c r="AB441" s="5"/>
      <c r="AC441" s="5"/>
      <c r="AD441" s="5"/>
    </row>
    <row r="442" ht="12.75" customHeight="1">
      <c r="A442" s="90"/>
      <c r="B442" s="2"/>
      <c r="C442" s="2"/>
      <c r="D442" s="2"/>
      <c r="E442" s="2"/>
      <c r="F442" s="3"/>
      <c r="G442" s="3"/>
      <c r="H442" s="3"/>
      <c r="I442" s="91"/>
      <c r="J442" s="5"/>
      <c r="K442" s="6"/>
      <c r="L442" s="13"/>
      <c r="M442" s="5"/>
      <c r="N442" s="5"/>
      <c r="O442" s="8"/>
      <c r="P442" s="9"/>
      <c r="Q442" s="8"/>
      <c r="R442" s="8"/>
      <c r="S442" s="97"/>
      <c r="T442" s="9"/>
      <c r="U442" s="5"/>
      <c r="V442" s="5"/>
      <c r="W442" s="5"/>
      <c r="X442" s="5"/>
      <c r="Y442" s="5"/>
      <c r="Z442" s="5"/>
      <c r="AA442" s="5"/>
      <c r="AB442" s="5"/>
      <c r="AC442" s="5"/>
      <c r="AD442" s="5"/>
    </row>
    <row r="443" ht="12.75" customHeight="1">
      <c r="A443" s="92"/>
      <c r="B443" s="93"/>
      <c r="C443" s="93"/>
      <c r="D443" s="93"/>
      <c r="E443" s="93"/>
      <c r="F443" s="94"/>
      <c r="G443" s="94"/>
      <c r="H443" s="94"/>
      <c r="I443" s="95"/>
      <c r="K443" s="96"/>
      <c r="L443" s="13"/>
      <c r="M443" s="5"/>
      <c r="N443" s="8"/>
      <c r="O443" s="8"/>
      <c r="P443" s="9"/>
      <c r="Q443" s="8"/>
      <c r="R443" s="8"/>
      <c r="S443" s="97"/>
      <c r="T443" s="9"/>
      <c r="U443" s="5"/>
      <c r="V443" s="5"/>
      <c r="W443" s="5"/>
      <c r="X443" s="5"/>
      <c r="Y443" s="5"/>
      <c r="Z443" s="5"/>
      <c r="AA443" s="5"/>
      <c r="AB443" s="5"/>
      <c r="AC443" s="5"/>
      <c r="AD443" s="5"/>
    </row>
    <row r="444" ht="12.75" customHeight="1">
      <c r="A444" s="92"/>
      <c r="B444" s="93"/>
      <c r="C444" s="93"/>
      <c r="D444" s="93"/>
      <c r="E444" s="93"/>
      <c r="F444" s="94"/>
      <c r="G444" s="94"/>
      <c r="H444" s="94"/>
      <c r="I444" s="95"/>
      <c r="K444" s="96"/>
      <c r="L444" s="13"/>
      <c r="M444" s="5"/>
      <c r="N444" s="8"/>
      <c r="O444" s="8"/>
      <c r="P444" s="9"/>
      <c r="Q444" s="8"/>
      <c r="R444" s="8"/>
      <c r="S444" s="97"/>
      <c r="T444" s="9"/>
      <c r="U444" s="5"/>
      <c r="V444" s="5"/>
      <c r="W444" s="5"/>
      <c r="X444" s="5"/>
      <c r="Y444" s="5"/>
      <c r="Z444" s="5"/>
      <c r="AA444" s="5"/>
      <c r="AB444" s="5"/>
      <c r="AC444" s="5"/>
      <c r="AD444" s="5"/>
    </row>
    <row r="445" ht="12.75" customHeight="1">
      <c r="A445" s="92"/>
      <c r="B445" s="93"/>
      <c r="C445" s="93"/>
      <c r="D445" s="93"/>
      <c r="E445" s="93"/>
      <c r="F445" s="94"/>
      <c r="G445" s="94"/>
      <c r="H445" s="94"/>
      <c r="I445" s="95"/>
      <c r="K445" s="96"/>
      <c r="L445" s="13"/>
      <c r="M445" s="5"/>
      <c r="N445" s="8"/>
      <c r="O445" s="8"/>
      <c r="P445" s="9"/>
      <c r="Q445" s="8"/>
      <c r="R445" s="8"/>
      <c r="S445" s="97"/>
      <c r="T445" s="9"/>
      <c r="U445" s="5"/>
      <c r="V445" s="5"/>
      <c r="W445" s="5"/>
      <c r="X445" s="5"/>
      <c r="Y445" s="5"/>
      <c r="Z445" s="5"/>
      <c r="AA445" s="5"/>
      <c r="AB445" s="5"/>
      <c r="AC445" s="5"/>
      <c r="AD445" s="5"/>
    </row>
    <row r="446" ht="12.75" customHeight="1">
      <c r="A446" s="92"/>
      <c r="B446" s="93"/>
      <c r="C446" s="93"/>
      <c r="D446" s="93"/>
      <c r="E446" s="93"/>
      <c r="F446" s="94"/>
      <c r="G446" s="94"/>
      <c r="H446" s="94"/>
      <c r="I446" s="95"/>
      <c r="K446" s="96"/>
      <c r="L446" s="13"/>
      <c r="M446" s="5"/>
      <c r="N446" s="8"/>
      <c r="O446" s="8"/>
      <c r="P446" s="9"/>
      <c r="Q446" s="8"/>
      <c r="R446" s="8"/>
      <c r="S446" s="97"/>
      <c r="T446" s="9"/>
      <c r="U446" s="5"/>
      <c r="V446" s="5"/>
      <c r="W446" s="5"/>
      <c r="X446" s="5"/>
      <c r="Y446" s="5"/>
      <c r="Z446" s="5"/>
      <c r="AA446" s="5"/>
      <c r="AB446" s="5"/>
      <c r="AC446" s="5"/>
      <c r="AD446" s="5"/>
    </row>
    <row r="447" ht="12.75" customHeight="1">
      <c r="A447" s="92"/>
      <c r="B447" s="93"/>
      <c r="C447" s="93"/>
      <c r="D447" s="93"/>
      <c r="E447" s="93"/>
      <c r="F447" s="94"/>
      <c r="G447" s="94"/>
      <c r="H447" s="94"/>
      <c r="I447" s="95"/>
      <c r="K447" s="96"/>
      <c r="L447" s="13"/>
      <c r="M447" s="5"/>
      <c r="N447" s="8"/>
      <c r="O447" s="8"/>
      <c r="P447" s="9"/>
      <c r="Q447" s="8"/>
      <c r="R447" s="8"/>
      <c r="S447" s="97"/>
      <c r="T447" s="9"/>
      <c r="U447" s="5"/>
      <c r="V447" s="5"/>
      <c r="W447" s="5"/>
      <c r="X447" s="5"/>
      <c r="Y447" s="5"/>
      <c r="Z447" s="5"/>
      <c r="AA447" s="5"/>
      <c r="AB447" s="5"/>
      <c r="AC447" s="5"/>
      <c r="AD447" s="5"/>
    </row>
    <row r="448" ht="12.75" customHeight="1">
      <c r="A448" s="92"/>
      <c r="B448" s="93"/>
      <c r="C448" s="93"/>
      <c r="D448" s="93"/>
      <c r="E448" s="93"/>
      <c r="F448" s="94"/>
      <c r="G448" s="94"/>
      <c r="H448" s="94"/>
      <c r="I448" s="95"/>
      <c r="K448" s="96"/>
      <c r="L448" s="13"/>
      <c r="M448" s="5"/>
      <c r="N448" s="8"/>
      <c r="O448" s="8"/>
      <c r="P448" s="9"/>
      <c r="Q448" s="8"/>
      <c r="R448" s="8"/>
      <c r="S448" s="97"/>
      <c r="T448" s="9"/>
      <c r="U448" s="5"/>
      <c r="V448" s="5"/>
      <c r="W448" s="5"/>
      <c r="X448" s="5"/>
      <c r="Y448" s="5"/>
      <c r="Z448" s="5"/>
      <c r="AA448" s="5"/>
      <c r="AB448" s="5"/>
      <c r="AC448" s="5"/>
      <c r="AD448" s="5"/>
    </row>
    <row r="449" ht="12.75" customHeight="1">
      <c r="A449" s="92"/>
      <c r="B449" s="93"/>
      <c r="C449" s="93"/>
      <c r="D449" s="93"/>
      <c r="E449" s="93"/>
      <c r="F449" s="94"/>
      <c r="G449" s="94"/>
      <c r="H449" s="94"/>
      <c r="I449" s="95"/>
      <c r="K449" s="96"/>
      <c r="L449" s="13"/>
      <c r="M449" s="5"/>
      <c r="N449" s="8"/>
      <c r="O449" s="8"/>
      <c r="P449" s="9"/>
      <c r="Q449" s="8"/>
      <c r="R449" s="8"/>
      <c r="S449" s="97"/>
      <c r="T449" s="9"/>
      <c r="U449" s="5"/>
      <c r="V449" s="5"/>
      <c r="W449" s="5"/>
      <c r="X449" s="5"/>
      <c r="Y449" s="5"/>
      <c r="Z449" s="5"/>
      <c r="AA449" s="5"/>
      <c r="AB449" s="5"/>
      <c r="AC449" s="5"/>
      <c r="AD449" s="5"/>
    </row>
    <row r="450" ht="12.75" customHeight="1">
      <c r="A450" s="92"/>
      <c r="B450" s="93"/>
      <c r="C450" s="93"/>
      <c r="D450" s="93"/>
      <c r="E450" s="93"/>
      <c r="F450" s="94"/>
      <c r="G450" s="94"/>
      <c r="H450" s="94"/>
      <c r="I450" s="95"/>
      <c r="K450" s="96"/>
      <c r="L450" s="13"/>
      <c r="M450" s="5"/>
      <c r="N450" s="8"/>
      <c r="O450" s="8"/>
      <c r="P450" s="9"/>
      <c r="Q450" s="8"/>
      <c r="R450" s="8"/>
      <c r="S450" s="97"/>
      <c r="T450" s="9"/>
      <c r="U450" s="5"/>
      <c r="V450" s="5"/>
      <c r="W450" s="5"/>
      <c r="X450" s="5"/>
      <c r="Y450" s="5"/>
      <c r="Z450" s="5"/>
      <c r="AA450" s="5"/>
      <c r="AB450" s="5"/>
      <c r="AC450" s="5"/>
      <c r="AD450" s="5"/>
    </row>
    <row r="451" ht="12.75" customHeight="1">
      <c r="A451" s="92"/>
      <c r="B451" s="93"/>
      <c r="C451" s="93"/>
      <c r="D451" s="93"/>
      <c r="E451" s="93"/>
      <c r="F451" s="94"/>
      <c r="G451" s="94"/>
      <c r="H451" s="94"/>
      <c r="I451" s="95"/>
      <c r="K451" s="96"/>
      <c r="L451" s="13"/>
      <c r="M451" s="5"/>
      <c r="N451" s="8"/>
      <c r="O451" s="8"/>
      <c r="P451" s="9"/>
      <c r="Q451" s="8"/>
      <c r="R451" s="8"/>
      <c r="S451" s="97"/>
      <c r="T451" s="9"/>
      <c r="U451" s="5"/>
      <c r="V451" s="5"/>
      <c r="W451" s="5"/>
      <c r="X451" s="5"/>
      <c r="Y451" s="5"/>
      <c r="Z451" s="5"/>
      <c r="AA451" s="5"/>
      <c r="AB451" s="5"/>
      <c r="AC451" s="5"/>
      <c r="AD451" s="5"/>
    </row>
    <row r="452" ht="12.75" customHeight="1">
      <c r="A452" s="92"/>
      <c r="B452" s="93"/>
      <c r="C452" s="93"/>
      <c r="D452" s="93"/>
      <c r="E452" s="93"/>
      <c r="F452" s="94"/>
      <c r="G452" s="94"/>
      <c r="H452" s="94"/>
      <c r="I452" s="95"/>
      <c r="K452" s="96"/>
      <c r="L452" s="13"/>
      <c r="M452" s="5"/>
      <c r="N452" s="8"/>
      <c r="O452" s="8"/>
      <c r="P452" s="9"/>
      <c r="Q452" s="8"/>
      <c r="R452" s="8"/>
      <c r="S452" s="97"/>
      <c r="T452" s="9"/>
      <c r="U452" s="5"/>
      <c r="V452" s="5"/>
      <c r="W452" s="5"/>
      <c r="X452" s="5"/>
      <c r="Y452" s="5"/>
      <c r="Z452" s="5"/>
      <c r="AA452" s="5"/>
      <c r="AB452" s="5"/>
      <c r="AC452" s="5"/>
      <c r="AD452" s="5"/>
    </row>
    <row r="453" ht="12.75" customHeight="1">
      <c r="A453" s="92"/>
      <c r="B453" s="93"/>
      <c r="C453" s="93"/>
      <c r="D453" s="93"/>
      <c r="E453" s="93"/>
      <c r="F453" s="94"/>
      <c r="G453" s="94"/>
      <c r="H453" s="94"/>
      <c r="I453" s="95"/>
      <c r="K453" s="96"/>
      <c r="L453" s="13"/>
      <c r="M453" s="5"/>
      <c r="N453" s="8"/>
      <c r="O453" s="8"/>
      <c r="P453" s="9"/>
      <c r="Q453" s="8"/>
      <c r="R453" s="8"/>
      <c r="S453" s="97"/>
      <c r="T453" s="9"/>
      <c r="U453" s="5"/>
      <c r="V453" s="5"/>
      <c r="W453" s="5"/>
      <c r="X453" s="5"/>
      <c r="Y453" s="5"/>
      <c r="Z453" s="5"/>
      <c r="AA453" s="5"/>
      <c r="AB453" s="5"/>
      <c r="AC453" s="5"/>
      <c r="AD453" s="5"/>
    </row>
    <row r="454" ht="12.75" customHeight="1">
      <c r="A454" s="92"/>
      <c r="B454" s="93"/>
      <c r="C454" s="93"/>
      <c r="D454" s="93"/>
      <c r="E454" s="93"/>
      <c r="F454" s="94"/>
      <c r="G454" s="94"/>
      <c r="H454" s="94"/>
      <c r="I454" s="95"/>
      <c r="K454" s="96"/>
      <c r="L454" s="13"/>
      <c r="M454" s="5"/>
      <c r="N454" s="8"/>
      <c r="O454" s="8"/>
      <c r="P454" s="9"/>
      <c r="Q454" s="8"/>
      <c r="R454" s="8"/>
      <c r="S454" s="97"/>
      <c r="T454" s="9"/>
      <c r="U454" s="5"/>
      <c r="V454" s="5"/>
      <c r="W454" s="5"/>
      <c r="X454" s="5"/>
      <c r="Y454" s="5"/>
      <c r="Z454" s="5"/>
      <c r="AA454" s="5"/>
      <c r="AB454" s="5"/>
      <c r="AC454" s="5"/>
      <c r="AD454" s="5"/>
    </row>
    <row r="455" ht="12.75" customHeight="1">
      <c r="A455" s="92"/>
      <c r="B455" s="93"/>
      <c r="C455" s="93"/>
      <c r="D455" s="93"/>
      <c r="E455" s="93"/>
      <c r="F455" s="94"/>
      <c r="G455" s="94"/>
      <c r="H455" s="94"/>
      <c r="I455" s="95"/>
      <c r="K455" s="96"/>
      <c r="L455" s="13"/>
      <c r="M455" s="5"/>
      <c r="N455" s="8"/>
      <c r="O455" s="8"/>
      <c r="P455" s="9"/>
      <c r="Q455" s="8"/>
      <c r="R455" s="8"/>
      <c r="S455" s="97"/>
      <c r="T455" s="9"/>
      <c r="U455" s="5"/>
      <c r="V455" s="5"/>
      <c r="W455" s="5"/>
      <c r="X455" s="5"/>
      <c r="Y455" s="5"/>
      <c r="Z455" s="5"/>
      <c r="AA455" s="5"/>
      <c r="AB455" s="5"/>
      <c r="AC455" s="5"/>
      <c r="AD455" s="5"/>
    </row>
    <row r="456" ht="12.75" customHeight="1">
      <c r="A456" s="92"/>
      <c r="B456" s="93"/>
      <c r="C456" s="93"/>
      <c r="D456" s="93"/>
      <c r="E456" s="93"/>
      <c r="F456" s="94"/>
      <c r="G456" s="94"/>
      <c r="H456" s="94"/>
      <c r="I456" s="95"/>
      <c r="K456" s="96"/>
      <c r="L456" s="13"/>
      <c r="M456" s="5"/>
      <c r="N456" s="8"/>
      <c r="O456" s="8"/>
      <c r="P456" s="9"/>
      <c r="Q456" s="8"/>
      <c r="R456" s="8"/>
      <c r="S456" s="97"/>
      <c r="T456" s="9"/>
      <c r="U456" s="5"/>
      <c r="V456" s="5"/>
      <c r="W456" s="5"/>
      <c r="X456" s="5"/>
      <c r="Y456" s="5"/>
      <c r="Z456" s="5"/>
      <c r="AA456" s="5"/>
      <c r="AB456" s="5"/>
      <c r="AC456" s="5"/>
      <c r="AD456" s="5"/>
    </row>
    <row r="457" ht="12.75" customHeight="1">
      <c r="A457" s="92"/>
      <c r="B457" s="93"/>
      <c r="C457" s="93"/>
      <c r="D457" s="93"/>
      <c r="E457" s="93"/>
      <c r="F457" s="94"/>
      <c r="G457" s="94"/>
      <c r="H457" s="94"/>
      <c r="I457" s="95"/>
      <c r="K457" s="96"/>
      <c r="L457" s="13"/>
      <c r="M457" s="5"/>
      <c r="N457" s="8"/>
      <c r="O457" s="8"/>
      <c r="P457" s="9"/>
      <c r="Q457" s="8"/>
      <c r="R457" s="8"/>
      <c r="S457" s="97"/>
      <c r="T457" s="9"/>
      <c r="U457" s="5"/>
      <c r="V457" s="5"/>
      <c r="W457" s="5"/>
      <c r="X457" s="5"/>
      <c r="Y457" s="5"/>
      <c r="Z457" s="5"/>
      <c r="AA457" s="5"/>
      <c r="AB457" s="5"/>
      <c r="AC457" s="5"/>
      <c r="AD457" s="5"/>
    </row>
    <row r="458" ht="12.75" customHeight="1">
      <c r="A458" s="92"/>
      <c r="B458" s="93"/>
      <c r="C458" s="93"/>
      <c r="D458" s="93"/>
      <c r="E458" s="93"/>
      <c r="F458" s="94"/>
      <c r="G458" s="94"/>
      <c r="H458" s="94"/>
      <c r="I458" s="95"/>
      <c r="K458" s="96"/>
      <c r="L458" s="13"/>
      <c r="M458" s="5"/>
      <c r="N458" s="8"/>
      <c r="O458" s="8"/>
      <c r="P458" s="9"/>
      <c r="Q458" s="8"/>
      <c r="R458" s="8"/>
      <c r="S458" s="97"/>
      <c r="T458" s="9"/>
      <c r="U458" s="5"/>
      <c r="V458" s="5"/>
      <c r="W458" s="5"/>
      <c r="X458" s="5"/>
      <c r="Y458" s="5"/>
      <c r="Z458" s="5"/>
      <c r="AA458" s="5"/>
      <c r="AB458" s="5"/>
      <c r="AC458" s="5"/>
      <c r="AD458" s="5"/>
    </row>
    <row r="459" ht="12.75" customHeight="1">
      <c r="A459" s="92"/>
      <c r="B459" s="93"/>
      <c r="C459" s="93"/>
      <c r="D459" s="93"/>
      <c r="E459" s="93"/>
      <c r="F459" s="94"/>
      <c r="G459" s="94"/>
      <c r="H459" s="94"/>
      <c r="I459" s="95"/>
      <c r="K459" s="96"/>
      <c r="L459" s="13"/>
      <c r="M459" s="5"/>
      <c r="N459" s="8"/>
      <c r="O459" s="8"/>
      <c r="P459" s="9"/>
      <c r="Q459" s="8"/>
      <c r="R459" s="8"/>
      <c r="S459" s="97"/>
      <c r="T459" s="9"/>
      <c r="U459" s="5"/>
      <c r="V459" s="5"/>
      <c r="W459" s="5"/>
      <c r="X459" s="5"/>
      <c r="Y459" s="5"/>
      <c r="Z459" s="5"/>
      <c r="AA459" s="5"/>
      <c r="AB459" s="5"/>
      <c r="AC459" s="5"/>
      <c r="AD459" s="5"/>
    </row>
    <row r="460" ht="12.75" customHeight="1">
      <c r="A460" s="92"/>
      <c r="B460" s="93"/>
      <c r="C460" s="93"/>
      <c r="D460" s="93"/>
      <c r="E460" s="93"/>
      <c r="F460" s="94"/>
      <c r="G460" s="94"/>
      <c r="H460" s="94"/>
      <c r="I460" s="95"/>
      <c r="K460" s="96"/>
      <c r="L460" s="13"/>
      <c r="M460" s="5"/>
      <c r="N460" s="8"/>
      <c r="O460" s="8"/>
      <c r="P460" s="9"/>
      <c r="Q460" s="8"/>
      <c r="R460" s="8"/>
      <c r="S460" s="97"/>
      <c r="T460" s="9"/>
      <c r="U460" s="5"/>
      <c r="V460" s="5"/>
      <c r="W460" s="5"/>
      <c r="X460" s="5"/>
      <c r="Y460" s="5"/>
      <c r="Z460" s="5"/>
      <c r="AA460" s="5"/>
      <c r="AB460" s="5"/>
      <c r="AC460" s="5"/>
      <c r="AD460" s="5"/>
    </row>
    <row r="461" ht="12.75" customHeight="1">
      <c r="A461" s="92"/>
      <c r="B461" s="93"/>
      <c r="C461" s="93"/>
      <c r="D461" s="93"/>
      <c r="E461" s="93"/>
      <c r="F461" s="94"/>
      <c r="G461" s="94"/>
      <c r="H461" s="94"/>
      <c r="I461" s="95"/>
      <c r="K461" s="96"/>
      <c r="L461" s="13"/>
      <c r="M461" s="5"/>
      <c r="N461" s="8"/>
      <c r="O461" s="8"/>
      <c r="P461" s="9"/>
      <c r="Q461" s="8"/>
      <c r="R461" s="8"/>
      <c r="S461" s="97"/>
      <c r="T461" s="9"/>
      <c r="U461" s="5"/>
      <c r="V461" s="5"/>
      <c r="W461" s="5"/>
      <c r="X461" s="5"/>
      <c r="Y461" s="5"/>
      <c r="Z461" s="5"/>
      <c r="AA461" s="5"/>
      <c r="AB461" s="5"/>
      <c r="AC461" s="5"/>
      <c r="AD461" s="5"/>
    </row>
    <row r="462" ht="12.75" customHeight="1">
      <c r="A462" s="92"/>
      <c r="B462" s="93"/>
      <c r="C462" s="93"/>
      <c r="D462" s="93"/>
      <c r="E462" s="93"/>
      <c r="F462" s="94"/>
      <c r="G462" s="94"/>
      <c r="H462" s="94"/>
      <c r="I462" s="95"/>
      <c r="K462" s="96"/>
      <c r="L462" s="13"/>
      <c r="M462" s="5"/>
      <c r="N462" s="8"/>
      <c r="O462" s="8"/>
      <c r="P462" s="9"/>
      <c r="Q462" s="8"/>
      <c r="R462" s="8"/>
      <c r="S462" s="97"/>
      <c r="T462" s="9"/>
      <c r="U462" s="5"/>
      <c r="V462" s="5"/>
      <c r="W462" s="5"/>
      <c r="X462" s="5"/>
      <c r="Y462" s="5"/>
      <c r="Z462" s="5"/>
      <c r="AA462" s="5"/>
      <c r="AB462" s="5"/>
      <c r="AC462" s="5"/>
      <c r="AD462" s="5"/>
    </row>
    <row r="463" ht="12.75" customHeight="1">
      <c r="A463" s="92"/>
      <c r="B463" s="93"/>
      <c r="C463" s="93"/>
      <c r="D463" s="93"/>
      <c r="E463" s="93"/>
      <c r="F463" s="94"/>
      <c r="G463" s="94"/>
      <c r="H463" s="94"/>
      <c r="I463" s="95"/>
      <c r="K463" s="96"/>
      <c r="L463" s="13"/>
      <c r="M463" s="5"/>
      <c r="N463" s="8"/>
      <c r="O463" s="8"/>
      <c r="P463" s="9"/>
      <c r="Q463" s="8"/>
      <c r="R463" s="8"/>
      <c r="S463" s="97"/>
      <c r="T463" s="9"/>
      <c r="U463" s="5"/>
      <c r="V463" s="5"/>
      <c r="W463" s="5"/>
      <c r="X463" s="5"/>
      <c r="Y463" s="5"/>
      <c r="Z463" s="5"/>
      <c r="AA463" s="5"/>
      <c r="AB463" s="5"/>
      <c r="AC463" s="5"/>
      <c r="AD463" s="5"/>
    </row>
    <row r="464" ht="12.75" customHeight="1">
      <c r="A464" s="92"/>
      <c r="B464" s="93"/>
      <c r="C464" s="93"/>
      <c r="D464" s="93"/>
      <c r="E464" s="93"/>
      <c r="F464" s="94"/>
      <c r="G464" s="94"/>
      <c r="H464" s="94"/>
      <c r="I464" s="95"/>
      <c r="K464" s="96"/>
      <c r="L464" s="13"/>
      <c r="M464" s="5"/>
      <c r="N464" s="8"/>
      <c r="O464" s="8"/>
      <c r="P464" s="9"/>
      <c r="Q464" s="8"/>
      <c r="R464" s="8"/>
      <c r="S464" s="97"/>
      <c r="T464" s="9"/>
      <c r="U464" s="5"/>
      <c r="V464" s="5"/>
      <c r="W464" s="5"/>
      <c r="X464" s="5"/>
      <c r="Y464" s="5"/>
      <c r="Z464" s="5"/>
      <c r="AA464" s="5"/>
      <c r="AB464" s="5"/>
      <c r="AC464" s="5"/>
      <c r="AD464" s="5"/>
    </row>
    <row r="465" ht="12.75" customHeight="1">
      <c r="A465" s="92"/>
      <c r="B465" s="93"/>
      <c r="C465" s="93"/>
      <c r="D465" s="93"/>
      <c r="E465" s="93"/>
      <c r="F465" s="94"/>
      <c r="G465" s="94"/>
      <c r="H465" s="94"/>
      <c r="I465" s="95"/>
      <c r="K465" s="96"/>
      <c r="L465" s="13"/>
      <c r="M465" s="5"/>
      <c r="N465" s="8"/>
      <c r="O465" s="8"/>
      <c r="P465" s="9"/>
      <c r="Q465" s="8"/>
      <c r="R465" s="8"/>
      <c r="S465" s="97"/>
      <c r="T465" s="9"/>
      <c r="U465" s="5"/>
      <c r="V465" s="5"/>
      <c r="W465" s="5"/>
      <c r="X465" s="5"/>
      <c r="Y465" s="5"/>
      <c r="Z465" s="5"/>
      <c r="AA465" s="5"/>
      <c r="AB465" s="5"/>
      <c r="AC465" s="5"/>
      <c r="AD465" s="5"/>
    </row>
    <row r="466" ht="12.75" customHeight="1">
      <c r="A466" s="92"/>
      <c r="B466" s="93"/>
      <c r="C466" s="93"/>
      <c r="D466" s="93"/>
      <c r="E466" s="93"/>
      <c r="F466" s="94"/>
      <c r="G466" s="94"/>
      <c r="H466" s="94"/>
      <c r="I466" s="95"/>
      <c r="K466" s="96"/>
      <c r="L466" s="13"/>
      <c r="M466" s="5"/>
      <c r="N466" s="8"/>
      <c r="O466" s="8"/>
      <c r="P466" s="9"/>
      <c r="Q466" s="8"/>
      <c r="R466" s="8"/>
      <c r="S466" s="97"/>
      <c r="T466" s="9"/>
      <c r="U466" s="5"/>
      <c r="V466" s="5"/>
      <c r="W466" s="5"/>
      <c r="X466" s="5"/>
      <c r="Y466" s="5"/>
      <c r="Z466" s="5"/>
      <c r="AA466" s="5"/>
      <c r="AB466" s="5"/>
      <c r="AC466" s="5"/>
      <c r="AD466" s="5"/>
    </row>
    <row r="467" ht="12.75" customHeight="1">
      <c r="A467" s="92"/>
      <c r="B467" s="93"/>
      <c r="C467" s="93"/>
      <c r="D467" s="93"/>
      <c r="E467" s="93"/>
      <c r="F467" s="94"/>
      <c r="G467" s="94"/>
      <c r="H467" s="94"/>
      <c r="I467" s="95"/>
      <c r="K467" s="96"/>
      <c r="L467" s="13"/>
      <c r="M467" s="5"/>
      <c r="N467" s="8"/>
      <c r="O467" s="8"/>
      <c r="P467" s="9"/>
      <c r="Q467" s="8"/>
      <c r="R467" s="8"/>
      <c r="S467" s="97"/>
      <c r="T467" s="9"/>
      <c r="U467" s="5"/>
      <c r="V467" s="5"/>
      <c r="W467" s="5"/>
      <c r="X467" s="5"/>
      <c r="Y467" s="5"/>
      <c r="Z467" s="5"/>
      <c r="AA467" s="5"/>
      <c r="AB467" s="5"/>
      <c r="AC467" s="5"/>
      <c r="AD467" s="5"/>
    </row>
    <row r="468" ht="12.75" customHeight="1">
      <c r="A468" s="92"/>
      <c r="B468" s="93"/>
      <c r="C468" s="93"/>
      <c r="D468" s="93"/>
      <c r="E468" s="93"/>
      <c r="F468" s="94"/>
      <c r="G468" s="94"/>
      <c r="H468" s="94"/>
      <c r="I468" s="95"/>
      <c r="K468" s="96"/>
      <c r="L468" s="13"/>
      <c r="M468" s="5"/>
      <c r="N468" s="8"/>
      <c r="O468" s="8"/>
      <c r="P468" s="9"/>
      <c r="Q468" s="8"/>
      <c r="R468" s="8"/>
      <c r="S468" s="97"/>
      <c r="T468" s="9"/>
      <c r="U468" s="5"/>
      <c r="V468" s="5"/>
      <c r="W468" s="5"/>
      <c r="X468" s="5"/>
      <c r="Y468" s="5"/>
      <c r="Z468" s="5"/>
      <c r="AA468" s="5"/>
      <c r="AB468" s="5"/>
      <c r="AC468" s="5"/>
      <c r="AD468" s="5"/>
    </row>
    <row r="469" ht="12.75" customHeight="1">
      <c r="A469" s="92"/>
      <c r="B469" s="93"/>
      <c r="C469" s="93"/>
      <c r="D469" s="93"/>
      <c r="E469" s="93"/>
      <c r="F469" s="94"/>
      <c r="G469" s="94"/>
      <c r="H469" s="94"/>
      <c r="I469" s="95"/>
      <c r="K469" s="96"/>
      <c r="L469" s="13"/>
      <c r="M469" s="5"/>
      <c r="N469" s="8"/>
      <c r="O469" s="8"/>
      <c r="P469" s="9"/>
      <c r="Q469" s="8"/>
      <c r="R469" s="8"/>
      <c r="S469" s="97"/>
      <c r="T469" s="9"/>
      <c r="U469" s="5"/>
      <c r="V469" s="5"/>
      <c r="W469" s="5"/>
      <c r="X469" s="5"/>
      <c r="Y469" s="5"/>
      <c r="Z469" s="5"/>
      <c r="AA469" s="5"/>
      <c r="AB469" s="5"/>
      <c r="AC469" s="5"/>
      <c r="AD469" s="5"/>
    </row>
    <row r="470" ht="12.75" customHeight="1">
      <c r="A470" s="92"/>
      <c r="B470" s="93"/>
      <c r="C470" s="93"/>
      <c r="D470" s="93"/>
      <c r="E470" s="93"/>
      <c r="F470" s="94"/>
      <c r="G470" s="94"/>
      <c r="H470" s="94"/>
      <c r="I470" s="95"/>
      <c r="K470" s="96"/>
      <c r="L470" s="13"/>
      <c r="M470" s="5"/>
      <c r="N470" s="8"/>
      <c r="O470" s="8"/>
      <c r="P470" s="9"/>
      <c r="Q470" s="8"/>
      <c r="R470" s="8"/>
      <c r="S470" s="97"/>
      <c r="T470" s="9"/>
      <c r="U470" s="5"/>
      <c r="V470" s="5"/>
      <c r="W470" s="5"/>
      <c r="X470" s="5"/>
      <c r="Y470" s="5"/>
      <c r="Z470" s="5"/>
      <c r="AA470" s="5"/>
      <c r="AB470" s="5"/>
      <c r="AC470" s="5"/>
      <c r="AD470" s="5"/>
    </row>
    <row r="471" ht="12.75" customHeight="1">
      <c r="A471" s="92"/>
      <c r="B471" s="93"/>
      <c r="C471" s="93"/>
      <c r="D471" s="93"/>
      <c r="E471" s="93"/>
      <c r="F471" s="94"/>
      <c r="G471" s="94"/>
      <c r="H471" s="94"/>
      <c r="I471" s="95"/>
      <c r="K471" s="96"/>
      <c r="L471" s="13"/>
      <c r="M471" s="5"/>
      <c r="N471" s="8"/>
      <c r="O471" s="8"/>
      <c r="P471" s="9"/>
      <c r="Q471" s="8"/>
      <c r="R471" s="8"/>
      <c r="S471" s="97"/>
      <c r="T471" s="9"/>
      <c r="U471" s="5"/>
      <c r="V471" s="5"/>
      <c r="W471" s="5"/>
      <c r="X471" s="5"/>
      <c r="Y471" s="5"/>
      <c r="Z471" s="5"/>
      <c r="AA471" s="5"/>
      <c r="AB471" s="5"/>
      <c r="AC471" s="5"/>
      <c r="AD471" s="5"/>
    </row>
    <row r="472" ht="12.75" customHeight="1">
      <c r="A472" s="92"/>
      <c r="B472" s="93"/>
      <c r="C472" s="93"/>
      <c r="D472" s="93"/>
      <c r="E472" s="93"/>
      <c r="F472" s="94"/>
      <c r="G472" s="94"/>
      <c r="H472" s="94"/>
      <c r="I472" s="95"/>
      <c r="K472" s="96"/>
      <c r="L472" s="13"/>
      <c r="M472" s="5"/>
      <c r="N472" s="8"/>
      <c r="O472" s="8"/>
      <c r="P472" s="9"/>
      <c r="Q472" s="8"/>
      <c r="R472" s="8"/>
      <c r="S472" s="97"/>
      <c r="T472" s="9"/>
      <c r="U472" s="5"/>
      <c r="V472" s="5"/>
      <c r="W472" s="5"/>
      <c r="X472" s="5"/>
      <c r="Y472" s="5"/>
      <c r="Z472" s="5"/>
      <c r="AA472" s="5"/>
      <c r="AB472" s="5"/>
      <c r="AC472" s="5"/>
      <c r="AD472" s="5"/>
    </row>
    <row r="473" ht="12.75" customHeight="1">
      <c r="A473" s="92"/>
      <c r="B473" s="93"/>
      <c r="C473" s="93"/>
      <c r="D473" s="93"/>
      <c r="E473" s="93"/>
      <c r="F473" s="94"/>
      <c r="G473" s="94"/>
      <c r="H473" s="94"/>
      <c r="I473" s="95"/>
      <c r="K473" s="96"/>
      <c r="L473" s="13"/>
      <c r="M473" s="5"/>
      <c r="N473" s="8"/>
      <c r="O473" s="8"/>
      <c r="P473" s="9"/>
      <c r="Q473" s="8"/>
      <c r="R473" s="8"/>
      <c r="S473" s="97"/>
      <c r="T473" s="9"/>
      <c r="U473" s="5"/>
      <c r="V473" s="5"/>
      <c r="W473" s="5"/>
      <c r="X473" s="5"/>
      <c r="Y473" s="5"/>
      <c r="Z473" s="5"/>
      <c r="AA473" s="5"/>
      <c r="AB473" s="5"/>
      <c r="AC473" s="5"/>
      <c r="AD473" s="5"/>
    </row>
    <row r="474" ht="12.75" customHeight="1">
      <c r="A474" s="92"/>
      <c r="B474" s="93"/>
      <c r="C474" s="93"/>
      <c r="D474" s="93"/>
      <c r="E474" s="93"/>
      <c r="F474" s="94"/>
      <c r="G474" s="94"/>
      <c r="H474" s="94"/>
      <c r="I474" s="95"/>
      <c r="K474" s="96"/>
      <c r="L474" s="13"/>
      <c r="M474" s="5"/>
      <c r="N474" s="8"/>
      <c r="O474" s="8"/>
      <c r="P474" s="9"/>
      <c r="Q474" s="8"/>
      <c r="R474" s="8"/>
      <c r="S474" s="97"/>
      <c r="T474" s="9"/>
      <c r="U474" s="5"/>
      <c r="V474" s="5"/>
      <c r="W474" s="5"/>
      <c r="X474" s="5"/>
      <c r="Y474" s="5"/>
      <c r="Z474" s="5"/>
      <c r="AA474" s="5"/>
      <c r="AB474" s="5"/>
      <c r="AC474" s="5"/>
      <c r="AD474" s="5"/>
    </row>
    <row r="475" ht="12.75" customHeight="1">
      <c r="A475" s="92"/>
      <c r="B475" s="93"/>
      <c r="C475" s="93"/>
      <c r="D475" s="93"/>
      <c r="E475" s="93"/>
      <c r="F475" s="94"/>
      <c r="G475" s="94"/>
      <c r="H475" s="94"/>
      <c r="I475" s="95"/>
      <c r="K475" s="96"/>
      <c r="L475" s="13"/>
      <c r="M475" s="5"/>
      <c r="N475" s="8"/>
      <c r="O475" s="8"/>
      <c r="P475" s="9"/>
      <c r="Q475" s="8"/>
      <c r="R475" s="8"/>
      <c r="S475" s="97"/>
      <c r="T475" s="9"/>
      <c r="U475" s="5"/>
      <c r="V475" s="5"/>
      <c r="W475" s="5"/>
      <c r="X475" s="5"/>
      <c r="Y475" s="5"/>
      <c r="Z475" s="5"/>
      <c r="AA475" s="5"/>
      <c r="AB475" s="5"/>
      <c r="AC475" s="5"/>
      <c r="AD475" s="5"/>
    </row>
    <row r="476" ht="12.75" customHeight="1">
      <c r="A476" s="92"/>
      <c r="B476" s="93"/>
      <c r="C476" s="93"/>
      <c r="D476" s="93"/>
      <c r="E476" s="93"/>
      <c r="F476" s="94"/>
      <c r="G476" s="94"/>
      <c r="H476" s="94"/>
      <c r="I476" s="95"/>
      <c r="K476" s="96"/>
      <c r="L476" s="13"/>
      <c r="M476" s="5"/>
      <c r="N476" s="8"/>
      <c r="O476" s="8"/>
      <c r="P476" s="9"/>
      <c r="Q476" s="8"/>
      <c r="R476" s="8"/>
      <c r="S476" s="97"/>
      <c r="T476" s="9"/>
      <c r="U476" s="5"/>
      <c r="V476" s="5"/>
      <c r="W476" s="5"/>
      <c r="X476" s="5"/>
      <c r="Y476" s="5"/>
      <c r="Z476" s="5"/>
      <c r="AA476" s="5"/>
      <c r="AB476" s="5"/>
      <c r="AC476" s="5"/>
      <c r="AD476" s="5"/>
    </row>
    <row r="477" ht="12.75" customHeight="1">
      <c r="A477" s="92"/>
      <c r="B477" s="93"/>
      <c r="C477" s="93"/>
      <c r="D477" s="93"/>
      <c r="E477" s="93"/>
      <c r="F477" s="94"/>
      <c r="G477" s="94"/>
      <c r="H477" s="94"/>
      <c r="I477" s="95"/>
      <c r="K477" s="96"/>
      <c r="L477" s="13"/>
      <c r="M477" s="5"/>
      <c r="N477" s="8"/>
      <c r="O477" s="8"/>
      <c r="P477" s="9"/>
      <c r="Q477" s="8"/>
      <c r="R477" s="8"/>
      <c r="S477" s="97"/>
      <c r="T477" s="9"/>
      <c r="U477" s="5"/>
      <c r="V477" s="5"/>
      <c r="W477" s="5"/>
      <c r="X477" s="5"/>
      <c r="Y477" s="5"/>
      <c r="Z477" s="5"/>
      <c r="AA477" s="5"/>
      <c r="AB477" s="5"/>
      <c r="AC477" s="5"/>
      <c r="AD477" s="5"/>
    </row>
    <row r="478" ht="12.75" customHeight="1">
      <c r="A478" s="92"/>
      <c r="B478" s="93"/>
      <c r="C478" s="93"/>
      <c r="D478" s="93"/>
      <c r="E478" s="93"/>
      <c r="F478" s="94"/>
      <c r="G478" s="94"/>
      <c r="H478" s="94"/>
      <c r="I478" s="95"/>
      <c r="K478" s="96"/>
      <c r="L478" s="13"/>
      <c r="M478" s="5"/>
      <c r="N478" s="8"/>
      <c r="O478" s="8"/>
      <c r="P478" s="9"/>
      <c r="Q478" s="8"/>
      <c r="R478" s="8"/>
      <c r="S478" s="97"/>
      <c r="T478" s="9"/>
      <c r="U478" s="5"/>
      <c r="V478" s="5"/>
      <c r="W478" s="5"/>
      <c r="X478" s="5"/>
      <c r="Y478" s="5"/>
      <c r="Z478" s="5"/>
      <c r="AA478" s="5"/>
      <c r="AB478" s="5"/>
      <c r="AC478" s="5"/>
      <c r="AD478" s="5"/>
    </row>
    <row r="479" ht="12.75" customHeight="1">
      <c r="A479" s="92"/>
      <c r="B479" s="93"/>
      <c r="C479" s="93"/>
      <c r="D479" s="93"/>
      <c r="E479" s="93"/>
      <c r="F479" s="94"/>
      <c r="G479" s="94"/>
      <c r="H479" s="94"/>
      <c r="I479" s="95"/>
      <c r="K479" s="96"/>
      <c r="L479" s="13"/>
      <c r="M479" s="5"/>
      <c r="N479" s="8"/>
      <c r="O479" s="8"/>
      <c r="P479" s="9"/>
      <c r="Q479" s="8"/>
      <c r="R479" s="8"/>
      <c r="S479" s="97"/>
      <c r="T479" s="9"/>
      <c r="U479" s="5"/>
      <c r="V479" s="5"/>
      <c r="W479" s="5"/>
      <c r="X479" s="5"/>
      <c r="Y479" s="5"/>
      <c r="Z479" s="5"/>
      <c r="AA479" s="5"/>
      <c r="AB479" s="5"/>
      <c r="AC479" s="5"/>
      <c r="AD479" s="5"/>
    </row>
    <row r="480" ht="12.75" customHeight="1">
      <c r="A480" s="92"/>
      <c r="B480" s="93"/>
      <c r="C480" s="93"/>
      <c r="D480" s="93"/>
      <c r="E480" s="93"/>
      <c r="F480" s="94"/>
      <c r="G480" s="94"/>
      <c r="H480" s="94"/>
      <c r="I480" s="95"/>
      <c r="K480" s="96"/>
      <c r="L480" s="13"/>
      <c r="M480" s="5"/>
      <c r="N480" s="8"/>
      <c r="O480" s="8"/>
      <c r="P480" s="9"/>
      <c r="Q480" s="8"/>
      <c r="R480" s="8"/>
      <c r="S480" s="97"/>
      <c r="T480" s="9"/>
      <c r="U480" s="5"/>
      <c r="V480" s="5"/>
      <c r="W480" s="5"/>
      <c r="X480" s="5"/>
      <c r="Y480" s="5"/>
      <c r="Z480" s="5"/>
      <c r="AA480" s="5"/>
      <c r="AB480" s="5"/>
      <c r="AC480" s="5"/>
      <c r="AD480" s="5"/>
    </row>
    <row r="481" ht="12.75" customHeight="1">
      <c r="A481" s="92"/>
      <c r="B481" s="93"/>
      <c r="C481" s="93"/>
      <c r="D481" s="93"/>
      <c r="E481" s="93"/>
      <c r="F481" s="94"/>
      <c r="G481" s="94"/>
      <c r="H481" s="94"/>
      <c r="I481" s="95"/>
      <c r="K481" s="96"/>
      <c r="L481" s="13"/>
      <c r="M481" s="5"/>
      <c r="N481" s="8"/>
      <c r="O481" s="8"/>
      <c r="P481" s="9"/>
      <c r="Q481" s="8"/>
      <c r="R481" s="8"/>
      <c r="S481" s="97"/>
      <c r="T481" s="9"/>
      <c r="U481" s="5"/>
      <c r="V481" s="5"/>
      <c r="W481" s="5"/>
      <c r="X481" s="5"/>
      <c r="Y481" s="5"/>
      <c r="Z481" s="5"/>
      <c r="AA481" s="5"/>
      <c r="AB481" s="5"/>
      <c r="AC481" s="5"/>
      <c r="AD481" s="5"/>
    </row>
    <row r="482" ht="12.75" customHeight="1">
      <c r="A482" s="92"/>
      <c r="B482" s="93"/>
      <c r="C482" s="93"/>
      <c r="D482" s="93"/>
      <c r="E482" s="93"/>
      <c r="F482" s="94"/>
      <c r="G482" s="94"/>
      <c r="H482" s="94"/>
      <c r="I482" s="95"/>
      <c r="K482" s="96"/>
      <c r="L482" s="13"/>
      <c r="M482" s="5"/>
      <c r="N482" s="8"/>
      <c r="O482" s="8"/>
      <c r="P482" s="9"/>
      <c r="Q482" s="8"/>
      <c r="R482" s="8"/>
      <c r="S482" s="97"/>
      <c r="T482" s="9"/>
      <c r="U482" s="5"/>
      <c r="V482" s="5"/>
      <c r="W482" s="5"/>
      <c r="X482" s="5"/>
      <c r="Y482" s="5"/>
      <c r="Z482" s="5"/>
      <c r="AA482" s="5"/>
      <c r="AB482" s="5"/>
      <c r="AC482" s="5"/>
      <c r="AD482" s="5"/>
    </row>
    <row r="483" ht="12.75" customHeight="1">
      <c r="A483" s="92"/>
      <c r="B483" s="93"/>
      <c r="C483" s="93"/>
      <c r="D483" s="93"/>
      <c r="E483" s="93"/>
      <c r="F483" s="94"/>
      <c r="G483" s="94"/>
      <c r="H483" s="94"/>
      <c r="I483" s="95"/>
      <c r="K483" s="96"/>
      <c r="L483" s="13"/>
      <c r="M483" s="5"/>
      <c r="N483" s="8"/>
      <c r="O483" s="8"/>
      <c r="P483" s="9"/>
      <c r="Q483" s="8"/>
      <c r="R483" s="8"/>
      <c r="S483" s="97"/>
      <c r="T483" s="9"/>
      <c r="U483" s="5"/>
      <c r="V483" s="5"/>
      <c r="W483" s="5"/>
      <c r="X483" s="5"/>
      <c r="Y483" s="5"/>
      <c r="Z483" s="5"/>
      <c r="AA483" s="5"/>
      <c r="AB483" s="5"/>
      <c r="AC483" s="5"/>
      <c r="AD483" s="5"/>
    </row>
    <row r="484" ht="12.75" customHeight="1">
      <c r="A484" s="92"/>
      <c r="B484" s="93"/>
      <c r="C484" s="93"/>
      <c r="D484" s="93"/>
      <c r="E484" s="93"/>
      <c r="F484" s="94"/>
      <c r="G484" s="94"/>
      <c r="H484" s="94"/>
      <c r="I484" s="95"/>
      <c r="K484" s="96"/>
      <c r="L484" s="13"/>
      <c r="M484" s="5"/>
      <c r="N484" s="8"/>
      <c r="O484" s="8"/>
      <c r="P484" s="9"/>
      <c r="Q484" s="8"/>
      <c r="R484" s="8"/>
      <c r="S484" s="97"/>
      <c r="T484" s="9"/>
      <c r="U484" s="5"/>
      <c r="V484" s="5"/>
      <c r="W484" s="5"/>
      <c r="X484" s="5"/>
      <c r="Y484" s="5"/>
      <c r="Z484" s="5"/>
      <c r="AA484" s="5"/>
      <c r="AB484" s="5"/>
      <c r="AC484" s="5"/>
      <c r="AD484" s="5"/>
    </row>
    <row r="485" ht="12.75" customHeight="1">
      <c r="A485" s="92"/>
      <c r="B485" s="93"/>
      <c r="C485" s="93"/>
      <c r="D485" s="93"/>
      <c r="E485" s="93"/>
      <c r="F485" s="94"/>
      <c r="G485" s="94"/>
      <c r="H485" s="94"/>
      <c r="I485" s="95"/>
      <c r="K485" s="96"/>
      <c r="L485" s="13"/>
      <c r="M485" s="5"/>
      <c r="N485" s="8"/>
      <c r="O485" s="8"/>
      <c r="P485" s="9"/>
      <c r="Q485" s="8"/>
      <c r="R485" s="8"/>
      <c r="S485" s="97"/>
      <c r="T485" s="9"/>
      <c r="U485" s="5"/>
      <c r="V485" s="5"/>
      <c r="W485" s="5"/>
      <c r="X485" s="5"/>
      <c r="Y485" s="5"/>
      <c r="Z485" s="5"/>
      <c r="AA485" s="5"/>
      <c r="AB485" s="5"/>
      <c r="AC485" s="5"/>
      <c r="AD485" s="5"/>
    </row>
    <row r="486" ht="12.75" customHeight="1">
      <c r="A486" s="92"/>
      <c r="B486" s="93"/>
      <c r="C486" s="93"/>
      <c r="D486" s="93"/>
      <c r="E486" s="93"/>
      <c r="F486" s="94"/>
      <c r="G486" s="94"/>
      <c r="H486" s="94"/>
      <c r="I486" s="95"/>
      <c r="K486" s="96"/>
      <c r="L486" s="13"/>
      <c r="M486" s="5"/>
      <c r="N486" s="8"/>
      <c r="O486" s="8"/>
      <c r="P486" s="9"/>
      <c r="Q486" s="8"/>
      <c r="R486" s="8"/>
      <c r="S486" s="97"/>
      <c r="T486" s="9"/>
      <c r="U486" s="5"/>
      <c r="V486" s="5"/>
      <c r="W486" s="5"/>
      <c r="X486" s="5"/>
      <c r="Y486" s="5"/>
      <c r="Z486" s="5"/>
      <c r="AA486" s="5"/>
      <c r="AB486" s="5"/>
      <c r="AC486" s="5"/>
      <c r="AD486" s="5"/>
    </row>
    <row r="487" ht="12.75" customHeight="1">
      <c r="A487" s="92"/>
      <c r="B487" s="93"/>
      <c r="C487" s="93"/>
      <c r="D487" s="93"/>
      <c r="E487" s="93"/>
      <c r="F487" s="94"/>
      <c r="G487" s="94"/>
      <c r="H487" s="94"/>
      <c r="I487" s="95"/>
      <c r="K487" s="96"/>
      <c r="L487" s="13"/>
      <c r="M487" s="5"/>
      <c r="N487" s="8"/>
      <c r="O487" s="8"/>
      <c r="P487" s="9"/>
      <c r="Q487" s="8"/>
      <c r="R487" s="8"/>
      <c r="S487" s="97"/>
      <c r="T487" s="9"/>
      <c r="U487" s="5"/>
      <c r="V487" s="5"/>
      <c r="W487" s="5"/>
      <c r="X487" s="5"/>
      <c r="Y487" s="5"/>
      <c r="Z487" s="5"/>
      <c r="AA487" s="5"/>
      <c r="AB487" s="5"/>
      <c r="AC487" s="5"/>
      <c r="AD487" s="5"/>
    </row>
    <row r="488" ht="12.75" customHeight="1">
      <c r="A488" s="92"/>
      <c r="B488" s="93"/>
      <c r="C488" s="93"/>
      <c r="D488" s="93"/>
      <c r="E488" s="93"/>
      <c r="F488" s="94"/>
      <c r="G488" s="94"/>
      <c r="H488" s="94"/>
      <c r="I488" s="95"/>
      <c r="K488" s="96"/>
      <c r="L488" s="13"/>
      <c r="M488" s="5"/>
      <c r="N488" s="8"/>
      <c r="O488" s="8"/>
      <c r="P488" s="9"/>
      <c r="Q488" s="8"/>
      <c r="R488" s="8"/>
      <c r="S488" s="97"/>
      <c r="T488" s="9"/>
      <c r="U488" s="5"/>
      <c r="V488" s="5"/>
      <c r="W488" s="5"/>
      <c r="X488" s="5"/>
      <c r="Y488" s="5"/>
      <c r="Z488" s="5"/>
      <c r="AA488" s="5"/>
      <c r="AB488" s="5"/>
      <c r="AC488" s="5"/>
      <c r="AD488" s="5"/>
    </row>
    <row r="489" ht="12.75" customHeight="1">
      <c r="A489" s="92"/>
      <c r="B489" s="93"/>
      <c r="C489" s="93"/>
      <c r="D489" s="93"/>
      <c r="E489" s="93"/>
      <c r="F489" s="94"/>
      <c r="G489" s="94"/>
      <c r="H489" s="94"/>
      <c r="I489" s="95"/>
      <c r="K489" s="96"/>
      <c r="L489" s="13"/>
      <c r="M489" s="5"/>
      <c r="N489" s="8"/>
      <c r="O489" s="8"/>
      <c r="P489" s="9"/>
      <c r="Q489" s="8"/>
      <c r="R489" s="8"/>
      <c r="S489" s="97"/>
      <c r="T489" s="9"/>
      <c r="U489" s="5"/>
      <c r="V489" s="5"/>
      <c r="W489" s="5"/>
      <c r="X489" s="5"/>
      <c r="Y489" s="5"/>
      <c r="Z489" s="5"/>
      <c r="AA489" s="5"/>
      <c r="AB489" s="5"/>
      <c r="AC489" s="5"/>
      <c r="AD489" s="5"/>
    </row>
    <row r="490" ht="12.75" customHeight="1">
      <c r="A490" s="92"/>
      <c r="B490" s="93"/>
      <c r="C490" s="93"/>
      <c r="D490" s="93"/>
      <c r="E490" s="93"/>
      <c r="F490" s="94"/>
      <c r="G490" s="94"/>
      <c r="H490" s="94"/>
      <c r="I490" s="95"/>
      <c r="K490" s="96"/>
      <c r="L490" s="13"/>
      <c r="M490" s="5"/>
      <c r="N490" s="8"/>
      <c r="O490" s="8"/>
      <c r="P490" s="9"/>
      <c r="Q490" s="8"/>
      <c r="R490" s="8"/>
      <c r="S490" s="97"/>
      <c r="T490" s="9"/>
      <c r="U490" s="5"/>
      <c r="V490" s="5"/>
      <c r="W490" s="5"/>
      <c r="X490" s="5"/>
      <c r="Y490" s="5"/>
      <c r="Z490" s="5"/>
      <c r="AA490" s="5"/>
      <c r="AB490" s="5"/>
      <c r="AC490" s="5"/>
      <c r="AD490" s="5"/>
    </row>
    <row r="491" ht="12.75" customHeight="1">
      <c r="A491" s="92"/>
      <c r="B491" s="93"/>
      <c r="C491" s="93"/>
      <c r="D491" s="93"/>
      <c r="E491" s="93"/>
      <c r="F491" s="94"/>
      <c r="G491" s="94"/>
      <c r="H491" s="94"/>
      <c r="I491" s="95"/>
      <c r="K491" s="96"/>
      <c r="L491" s="13"/>
      <c r="M491" s="5"/>
      <c r="N491" s="8"/>
      <c r="O491" s="8"/>
      <c r="P491" s="9"/>
      <c r="Q491" s="8"/>
      <c r="R491" s="8"/>
      <c r="S491" s="97"/>
      <c r="T491" s="9"/>
      <c r="U491" s="5"/>
      <c r="V491" s="5"/>
      <c r="W491" s="5"/>
      <c r="X491" s="5"/>
      <c r="Y491" s="5"/>
      <c r="Z491" s="5"/>
      <c r="AA491" s="5"/>
      <c r="AB491" s="5"/>
      <c r="AC491" s="5"/>
      <c r="AD491" s="5"/>
    </row>
    <row r="492" ht="12.75" customHeight="1">
      <c r="A492" s="92"/>
      <c r="B492" s="93"/>
      <c r="C492" s="93"/>
      <c r="D492" s="93"/>
      <c r="E492" s="93"/>
      <c r="F492" s="94"/>
      <c r="G492" s="94"/>
      <c r="H492" s="94"/>
      <c r="I492" s="95"/>
      <c r="K492" s="96"/>
      <c r="L492" s="13"/>
      <c r="M492" s="5"/>
      <c r="N492" s="8"/>
      <c r="O492" s="8"/>
      <c r="P492" s="9"/>
      <c r="Q492" s="8"/>
      <c r="R492" s="8"/>
      <c r="S492" s="97"/>
      <c r="T492" s="9"/>
      <c r="U492" s="5"/>
      <c r="V492" s="5"/>
      <c r="W492" s="5"/>
      <c r="X492" s="5"/>
      <c r="Y492" s="5"/>
      <c r="Z492" s="5"/>
      <c r="AA492" s="5"/>
      <c r="AB492" s="5"/>
      <c r="AC492" s="5"/>
      <c r="AD492" s="5"/>
    </row>
    <row r="493" ht="12.75" customHeight="1">
      <c r="A493" s="92"/>
      <c r="B493" s="93"/>
      <c r="C493" s="93"/>
      <c r="D493" s="93"/>
      <c r="E493" s="93"/>
      <c r="F493" s="94"/>
      <c r="G493" s="94"/>
      <c r="H493" s="94"/>
      <c r="I493" s="95"/>
      <c r="K493" s="96"/>
      <c r="L493" s="13"/>
      <c r="M493" s="5"/>
      <c r="N493" s="8"/>
      <c r="O493" s="8"/>
      <c r="P493" s="9"/>
      <c r="Q493" s="8"/>
      <c r="R493" s="8"/>
      <c r="S493" s="97"/>
      <c r="T493" s="9"/>
      <c r="U493" s="5"/>
      <c r="V493" s="5"/>
      <c r="W493" s="5"/>
      <c r="X493" s="5"/>
      <c r="Y493" s="5"/>
      <c r="Z493" s="5"/>
      <c r="AA493" s="5"/>
      <c r="AB493" s="5"/>
      <c r="AC493" s="5"/>
      <c r="AD493" s="5"/>
    </row>
    <row r="494" ht="12.75" customHeight="1">
      <c r="A494" s="92"/>
      <c r="B494" s="93"/>
      <c r="C494" s="93"/>
      <c r="D494" s="93"/>
      <c r="E494" s="93"/>
      <c r="F494" s="94"/>
      <c r="G494" s="94"/>
      <c r="H494" s="94"/>
      <c r="I494" s="95"/>
      <c r="K494" s="96"/>
      <c r="L494" s="13"/>
      <c r="M494" s="5"/>
      <c r="N494" s="8"/>
      <c r="O494" s="8"/>
      <c r="P494" s="9"/>
      <c r="Q494" s="8"/>
      <c r="R494" s="8"/>
      <c r="S494" s="97"/>
      <c r="T494" s="9"/>
      <c r="U494" s="5"/>
      <c r="V494" s="5"/>
      <c r="W494" s="5"/>
      <c r="X494" s="5"/>
      <c r="Y494" s="5"/>
      <c r="Z494" s="5"/>
      <c r="AA494" s="5"/>
      <c r="AB494" s="5"/>
      <c r="AC494" s="5"/>
      <c r="AD494" s="5"/>
    </row>
    <row r="495" ht="12.75" customHeight="1">
      <c r="A495" s="92"/>
      <c r="B495" s="93"/>
      <c r="C495" s="93"/>
      <c r="D495" s="93"/>
      <c r="E495" s="93"/>
      <c r="F495" s="94"/>
      <c r="G495" s="94"/>
      <c r="H495" s="94"/>
      <c r="I495" s="95"/>
      <c r="K495" s="96"/>
      <c r="L495" s="13"/>
      <c r="M495" s="5"/>
      <c r="N495" s="8"/>
      <c r="O495" s="8"/>
      <c r="P495" s="9"/>
      <c r="Q495" s="8"/>
      <c r="R495" s="8"/>
      <c r="S495" s="97"/>
      <c r="T495" s="9"/>
      <c r="U495" s="5"/>
      <c r="V495" s="5"/>
      <c r="W495" s="5"/>
      <c r="X495" s="5"/>
      <c r="Y495" s="5"/>
      <c r="Z495" s="5"/>
      <c r="AA495" s="5"/>
      <c r="AB495" s="5"/>
      <c r="AC495" s="5"/>
      <c r="AD495" s="5"/>
    </row>
    <row r="496" ht="12.75" customHeight="1">
      <c r="A496" s="92"/>
      <c r="B496" s="93"/>
      <c r="C496" s="93"/>
      <c r="D496" s="93"/>
      <c r="E496" s="93"/>
      <c r="F496" s="94"/>
      <c r="G496" s="94"/>
      <c r="H496" s="94"/>
      <c r="I496" s="95"/>
      <c r="K496" s="96"/>
      <c r="L496" s="13"/>
      <c r="M496" s="5"/>
      <c r="N496" s="8"/>
      <c r="O496" s="8"/>
      <c r="P496" s="9"/>
      <c r="Q496" s="8"/>
      <c r="R496" s="8"/>
      <c r="S496" s="97"/>
      <c r="T496" s="9"/>
      <c r="U496" s="5"/>
      <c r="V496" s="5"/>
      <c r="W496" s="5"/>
      <c r="X496" s="5"/>
      <c r="Y496" s="5"/>
      <c r="Z496" s="5"/>
      <c r="AA496" s="5"/>
      <c r="AB496" s="5"/>
      <c r="AC496" s="5"/>
      <c r="AD496" s="5"/>
    </row>
    <row r="497" ht="12.75" customHeight="1">
      <c r="A497" s="92"/>
      <c r="B497" s="93"/>
      <c r="C497" s="93"/>
      <c r="D497" s="93"/>
      <c r="E497" s="93"/>
      <c r="F497" s="94"/>
      <c r="G497" s="94"/>
      <c r="H497" s="94"/>
      <c r="I497" s="95"/>
      <c r="K497" s="96"/>
      <c r="L497" s="13"/>
      <c r="M497" s="5"/>
      <c r="N497" s="8"/>
      <c r="O497" s="8"/>
      <c r="P497" s="9"/>
      <c r="Q497" s="8"/>
      <c r="R497" s="8"/>
      <c r="S497" s="97"/>
      <c r="T497" s="9"/>
      <c r="U497" s="5"/>
      <c r="V497" s="5"/>
      <c r="W497" s="5"/>
      <c r="X497" s="5"/>
      <c r="Y497" s="5"/>
      <c r="Z497" s="5"/>
      <c r="AA497" s="5"/>
      <c r="AB497" s="5"/>
      <c r="AC497" s="5"/>
      <c r="AD497" s="5"/>
    </row>
    <row r="498" ht="12.75" customHeight="1">
      <c r="A498" s="92"/>
      <c r="B498" s="93"/>
      <c r="C498" s="93"/>
      <c r="D498" s="93"/>
      <c r="E498" s="93"/>
      <c r="F498" s="94"/>
      <c r="G498" s="94"/>
      <c r="H498" s="94"/>
      <c r="I498" s="95"/>
      <c r="K498" s="96"/>
      <c r="L498" s="13"/>
      <c r="M498" s="5"/>
      <c r="N498" s="8"/>
      <c r="O498" s="8"/>
      <c r="P498" s="9"/>
      <c r="Q498" s="8"/>
      <c r="R498" s="8"/>
      <c r="S498" s="97"/>
      <c r="T498" s="9"/>
      <c r="U498" s="5"/>
      <c r="V498" s="5"/>
      <c r="W498" s="5"/>
      <c r="X498" s="5"/>
      <c r="Y498" s="5"/>
      <c r="Z498" s="5"/>
      <c r="AA498" s="5"/>
      <c r="AB498" s="5"/>
      <c r="AC498" s="5"/>
      <c r="AD498" s="5"/>
    </row>
    <row r="499" ht="12.75" customHeight="1">
      <c r="A499" s="92"/>
      <c r="B499" s="93"/>
      <c r="C499" s="93"/>
      <c r="D499" s="93"/>
      <c r="E499" s="93"/>
      <c r="F499" s="94"/>
      <c r="G499" s="94"/>
      <c r="H499" s="94"/>
      <c r="I499" s="95"/>
      <c r="K499" s="96"/>
      <c r="L499" s="13"/>
      <c r="M499" s="5"/>
      <c r="N499" s="8"/>
      <c r="O499" s="8"/>
      <c r="P499" s="9"/>
      <c r="Q499" s="8"/>
      <c r="R499" s="8"/>
      <c r="S499" s="97"/>
      <c r="T499" s="9"/>
      <c r="U499" s="5"/>
      <c r="V499" s="5"/>
      <c r="W499" s="5"/>
      <c r="X499" s="5"/>
      <c r="Y499" s="5"/>
      <c r="Z499" s="5"/>
      <c r="AA499" s="5"/>
      <c r="AB499" s="5"/>
      <c r="AC499" s="5"/>
      <c r="AD499" s="5"/>
    </row>
    <row r="500" ht="12.75" customHeight="1">
      <c r="A500" s="92"/>
      <c r="B500" s="93"/>
      <c r="C500" s="93"/>
      <c r="D500" s="93"/>
      <c r="E500" s="93"/>
      <c r="F500" s="94"/>
      <c r="G500" s="94"/>
      <c r="H500" s="94"/>
      <c r="I500" s="95"/>
      <c r="K500" s="96"/>
      <c r="L500" s="13"/>
      <c r="M500" s="5"/>
      <c r="N500" s="8"/>
      <c r="O500" s="8"/>
      <c r="P500" s="9"/>
      <c r="Q500" s="8"/>
      <c r="R500" s="8"/>
      <c r="S500" s="97"/>
      <c r="T500" s="9"/>
      <c r="U500" s="5"/>
      <c r="V500" s="5"/>
      <c r="W500" s="5"/>
      <c r="X500" s="5"/>
      <c r="Y500" s="5"/>
      <c r="Z500" s="5"/>
      <c r="AA500" s="5"/>
      <c r="AB500" s="5"/>
      <c r="AC500" s="5"/>
      <c r="AD500" s="5"/>
    </row>
    <row r="501" ht="12.75" customHeight="1">
      <c r="A501" s="92"/>
      <c r="B501" s="93"/>
      <c r="C501" s="93"/>
      <c r="D501" s="93"/>
      <c r="E501" s="93"/>
      <c r="F501" s="94"/>
      <c r="G501" s="94"/>
      <c r="H501" s="94"/>
      <c r="I501" s="95"/>
      <c r="K501" s="96"/>
      <c r="L501" s="13"/>
      <c r="M501" s="5"/>
      <c r="N501" s="8"/>
      <c r="O501" s="8"/>
      <c r="P501" s="9"/>
      <c r="Q501" s="8"/>
      <c r="R501" s="8"/>
      <c r="S501" s="97"/>
      <c r="T501" s="9"/>
      <c r="U501" s="5"/>
      <c r="V501" s="5"/>
      <c r="W501" s="5"/>
      <c r="X501" s="5"/>
      <c r="Y501" s="5"/>
      <c r="Z501" s="5"/>
      <c r="AA501" s="5"/>
      <c r="AB501" s="5"/>
      <c r="AC501" s="5"/>
      <c r="AD501" s="5"/>
    </row>
    <row r="502" ht="12.75" customHeight="1">
      <c r="A502" s="92"/>
      <c r="B502" s="93"/>
      <c r="C502" s="93"/>
      <c r="D502" s="93"/>
      <c r="E502" s="93"/>
      <c r="F502" s="94"/>
      <c r="G502" s="94"/>
      <c r="H502" s="94"/>
      <c r="I502" s="95"/>
      <c r="K502" s="96"/>
      <c r="L502" s="13"/>
      <c r="M502" s="5"/>
      <c r="N502" s="8"/>
      <c r="O502" s="8"/>
      <c r="P502" s="9"/>
      <c r="Q502" s="8"/>
      <c r="R502" s="8"/>
      <c r="S502" s="97"/>
      <c r="T502" s="9"/>
      <c r="U502" s="5"/>
      <c r="V502" s="5"/>
      <c r="W502" s="5"/>
      <c r="X502" s="5"/>
      <c r="Y502" s="5"/>
      <c r="Z502" s="5"/>
      <c r="AA502" s="5"/>
      <c r="AB502" s="5"/>
      <c r="AC502" s="5"/>
      <c r="AD502" s="5"/>
    </row>
    <row r="503" ht="12.75" customHeight="1">
      <c r="A503" s="92"/>
      <c r="B503" s="93"/>
      <c r="C503" s="93"/>
      <c r="D503" s="93"/>
      <c r="E503" s="93"/>
      <c r="F503" s="94"/>
      <c r="G503" s="94"/>
      <c r="H503" s="94"/>
      <c r="I503" s="95"/>
      <c r="K503" s="96"/>
      <c r="L503" s="13"/>
      <c r="M503" s="5"/>
      <c r="N503" s="8"/>
      <c r="O503" s="8"/>
      <c r="P503" s="9"/>
      <c r="Q503" s="8"/>
      <c r="R503" s="8"/>
      <c r="S503" s="97"/>
      <c r="T503" s="9"/>
      <c r="U503" s="5"/>
      <c r="V503" s="5"/>
      <c r="W503" s="5"/>
      <c r="X503" s="5"/>
      <c r="Y503" s="5"/>
      <c r="Z503" s="5"/>
      <c r="AA503" s="5"/>
      <c r="AB503" s="5"/>
      <c r="AC503" s="5"/>
      <c r="AD503" s="5"/>
    </row>
    <row r="504" ht="12.75" customHeight="1">
      <c r="A504" s="92"/>
      <c r="B504" s="93"/>
      <c r="C504" s="93"/>
      <c r="D504" s="93"/>
      <c r="E504" s="93"/>
      <c r="F504" s="94"/>
      <c r="G504" s="94"/>
      <c r="H504" s="94"/>
      <c r="I504" s="95"/>
      <c r="K504" s="96"/>
      <c r="L504" s="13"/>
      <c r="M504" s="5"/>
      <c r="N504" s="8"/>
      <c r="O504" s="8"/>
      <c r="P504" s="9"/>
      <c r="Q504" s="8"/>
      <c r="R504" s="8"/>
      <c r="S504" s="97"/>
      <c r="T504" s="9"/>
      <c r="U504" s="5"/>
      <c r="V504" s="5"/>
      <c r="W504" s="5"/>
      <c r="X504" s="5"/>
      <c r="Y504" s="5"/>
      <c r="Z504" s="5"/>
      <c r="AA504" s="5"/>
      <c r="AB504" s="5"/>
      <c r="AC504" s="5"/>
      <c r="AD504" s="5"/>
    </row>
    <row r="505" ht="12.75" customHeight="1">
      <c r="A505" s="92"/>
      <c r="B505" s="93"/>
      <c r="C505" s="93"/>
      <c r="D505" s="93"/>
      <c r="E505" s="93"/>
      <c r="F505" s="94"/>
      <c r="G505" s="94"/>
      <c r="H505" s="94"/>
      <c r="I505" s="95"/>
      <c r="K505" s="96"/>
      <c r="L505" s="13"/>
      <c r="M505" s="5"/>
      <c r="N505" s="8"/>
      <c r="O505" s="8"/>
      <c r="P505" s="9"/>
      <c r="Q505" s="8"/>
      <c r="R505" s="8"/>
      <c r="S505" s="97"/>
      <c r="T505" s="9"/>
      <c r="U505" s="5"/>
      <c r="V505" s="5"/>
      <c r="W505" s="5"/>
      <c r="X505" s="5"/>
      <c r="Y505" s="5"/>
      <c r="Z505" s="5"/>
      <c r="AA505" s="5"/>
      <c r="AB505" s="5"/>
      <c r="AC505" s="5"/>
      <c r="AD505" s="5"/>
    </row>
    <row r="506" ht="12.75" customHeight="1">
      <c r="A506" s="92"/>
      <c r="B506" s="93"/>
      <c r="C506" s="93"/>
      <c r="D506" s="93"/>
      <c r="E506" s="93"/>
      <c r="F506" s="94"/>
      <c r="G506" s="94"/>
      <c r="H506" s="94"/>
      <c r="I506" s="95"/>
      <c r="K506" s="96"/>
      <c r="L506" s="13"/>
      <c r="M506" s="5"/>
      <c r="N506" s="8"/>
      <c r="O506" s="8"/>
      <c r="P506" s="9"/>
      <c r="Q506" s="8"/>
      <c r="R506" s="8"/>
      <c r="S506" s="97"/>
      <c r="T506" s="9"/>
      <c r="U506" s="5"/>
      <c r="V506" s="5"/>
      <c r="W506" s="5"/>
      <c r="X506" s="5"/>
      <c r="Y506" s="5"/>
      <c r="Z506" s="5"/>
      <c r="AA506" s="5"/>
      <c r="AB506" s="5"/>
      <c r="AC506" s="5"/>
      <c r="AD506" s="5"/>
    </row>
    <row r="507" ht="12.75" customHeight="1">
      <c r="A507" s="92"/>
      <c r="B507" s="93"/>
      <c r="C507" s="93"/>
      <c r="D507" s="93"/>
      <c r="E507" s="93"/>
      <c r="F507" s="94"/>
      <c r="G507" s="94"/>
      <c r="H507" s="94"/>
      <c r="I507" s="95"/>
      <c r="K507" s="96"/>
      <c r="L507" s="13"/>
      <c r="M507" s="5"/>
      <c r="N507" s="8"/>
      <c r="O507" s="8"/>
      <c r="P507" s="9"/>
      <c r="Q507" s="8"/>
      <c r="R507" s="8"/>
      <c r="S507" s="97"/>
      <c r="T507" s="9"/>
      <c r="U507" s="5"/>
      <c r="V507" s="5"/>
      <c r="W507" s="5"/>
      <c r="X507" s="5"/>
      <c r="Y507" s="5"/>
      <c r="Z507" s="5"/>
      <c r="AA507" s="5"/>
      <c r="AB507" s="5"/>
      <c r="AC507" s="5"/>
      <c r="AD507" s="5"/>
    </row>
    <row r="508" ht="12.75" customHeight="1">
      <c r="A508" s="92"/>
      <c r="B508" s="93"/>
      <c r="C508" s="93"/>
      <c r="D508" s="93"/>
      <c r="E508" s="93"/>
      <c r="F508" s="94"/>
      <c r="G508" s="94"/>
      <c r="H508" s="94"/>
      <c r="I508" s="95"/>
      <c r="K508" s="96"/>
      <c r="L508" s="13"/>
      <c r="M508" s="5"/>
      <c r="N508" s="8"/>
      <c r="O508" s="8"/>
      <c r="P508" s="9"/>
      <c r="Q508" s="8"/>
      <c r="R508" s="8"/>
      <c r="S508" s="97"/>
      <c r="T508" s="9"/>
      <c r="U508" s="5"/>
      <c r="V508" s="5"/>
      <c r="W508" s="5"/>
      <c r="X508" s="5"/>
      <c r="Y508" s="5"/>
      <c r="Z508" s="5"/>
      <c r="AA508" s="5"/>
      <c r="AB508" s="5"/>
      <c r="AC508" s="5"/>
      <c r="AD508" s="5"/>
    </row>
    <row r="509" ht="12.75" customHeight="1">
      <c r="A509" s="92"/>
      <c r="B509" s="93"/>
      <c r="C509" s="93"/>
      <c r="D509" s="93"/>
      <c r="E509" s="93"/>
      <c r="F509" s="94"/>
      <c r="G509" s="94"/>
      <c r="H509" s="94"/>
      <c r="I509" s="95"/>
      <c r="K509" s="96"/>
      <c r="L509" s="13"/>
      <c r="M509" s="5"/>
      <c r="N509" s="8"/>
      <c r="O509" s="8"/>
      <c r="P509" s="9"/>
      <c r="Q509" s="8"/>
      <c r="R509" s="8"/>
      <c r="S509" s="97"/>
      <c r="T509" s="9"/>
      <c r="U509" s="5"/>
      <c r="V509" s="5"/>
      <c r="W509" s="5"/>
      <c r="X509" s="5"/>
      <c r="Y509" s="5"/>
      <c r="Z509" s="5"/>
      <c r="AA509" s="5"/>
      <c r="AB509" s="5"/>
      <c r="AC509" s="5"/>
      <c r="AD509" s="5"/>
    </row>
    <row r="510" ht="12.75" customHeight="1">
      <c r="A510" s="92"/>
      <c r="B510" s="93"/>
      <c r="C510" s="93"/>
      <c r="D510" s="93"/>
      <c r="E510" s="93"/>
      <c r="F510" s="94"/>
      <c r="G510" s="94"/>
      <c r="H510" s="94"/>
      <c r="I510" s="95"/>
      <c r="K510" s="96"/>
      <c r="L510" s="13"/>
      <c r="M510" s="5"/>
      <c r="N510" s="8"/>
      <c r="O510" s="8"/>
      <c r="P510" s="9"/>
      <c r="Q510" s="8"/>
      <c r="R510" s="8"/>
      <c r="S510" s="97"/>
      <c r="T510" s="9"/>
      <c r="U510" s="5"/>
      <c r="V510" s="5"/>
      <c r="W510" s="5"/>
      <c r="X510" s="5"/>
      <c r="Y510" s="5"/>
      <c r="Z510" s="5"/>
      <c r="AA510" s="5"/>
      <c r="AB510" s="5"/>
      <c r="AC510" s="5"/>
      <c r="AD510" s="5"/>
    </row>
    <row r="511" ht="12.75" customHeight="1">
      <c r="A511" s="92"/>
      <c r="B511" s="93"/>
      <c r="C511" s="93"/>
      <c r="D511" s="93"/>
      <c r="E511" s="93"/>
      <c r="F511" s="94"/>
      <c r="G511" s="94"/>
      <c r="H511" s="94"/>
      <c r="I511" s="95"/>
      <c r="K511" s="96"/>
      <c r="L511" s="13"/>
      <c r="M511" s="5"/>
      <c r="N511" s="8"/>
      <c r="O511" s="8"/>
      <c r="P511" s="9"/>
      <c r="Q511" s="8"/>
      <c r="R511" s="8"/>
      <c r="S511" s="97"/>
      <c r="T511" s="9"/>
      <c r="U511" s="5"/>
      <c r="V511" s="5"/>
      <c r="W511" s="5"/>
      <c r="X511" s="5"/>
      <c r="Y511" s="5"/>
      <c r="Z511" s="5"/>
      <c r="AA511" s="5"/>
      <c r="AB511" s="5"/>
      <c r="AC511" s="5"/>
      <c r="AD511" s="5"/>
    </row>
    <row r="512" ht="12.75" customHeight="1">
      <c r="A512" s="92"/>
      <c r="B512" s="93"/>
      <c r="C512" s="93"/>
      <c r="D512" s="93"/>
      <c r="E512" s="93"/>
      <c r="F512" s="94"/>
      <c r="G512" s="94"/>
      <c r="H512" s="94"/>
      <c r="I512" s="95"/>
      <c r="K512" s="96"/>
      <c r="L512" s="13"/>
      <c r="M512" s="5"/>
      <c r="N512" s="8"/>
      <c r="O512" s="8"/>
      <c r="P512" s="9"/>
      <c r="Q512" s="8"/>
      <c r="R512" s="8"/>
      <c r="S512" s="97"/>
      <c r="T512" s="9"/>
      <c r="U512" s="5"/>
      <c r="V512" s="5"/>
      <c r="W512" s="5"/>
      <c r="X512" s="5"/>
      <c r="Y512" s="5"/>
      <c r="Z512" s="5"/>
      <c r="AA512" s="5"/>
      <c r="AB512" s="5"/>
      <c r="AC512" s="5"/>
      <c r="AD512" s="5"/>
    </row>
    <row r="513" ht="12.75" customHeight="1">
      <c r="A513" s="92"/>
      <c r="B513" s="93"/>
      <c r="C513" s="93"/>
      <c r="D513" s="93"/>
      <c r="E513" s="93"/>
      <c r="F513" s="94"/>
      <c r="G513" s="94"/>
      <c r="H513" s="94"/>
      <c r="I513" s="95"/>
      <c r="K513" s="96"/>
      <c r="L513" s="13"/>
      <c r="M513" s="5"/>
      <c r="N513" s="8"/>
      <c r="O513" s="8"/>
      <c r="P513" s="9"/>
      <c r="Q513" s="8"/>
      <c r="R513" s="8"/>
      <c r="S513" s="97"/>
      <c r="T513" s="9"/>
      <c r="U513" s="5"/>
      <c r="V513" s="5"/>
      <c r="W513" s="5"/>
      <c r="X513" s="5"/>
      <c r="Y513" s="5"/>
      <c r="Z513" s="5"/>
      <c r="AA513" s="5"/>
      <c r="AB513" s="5"/>
      <c r="AC513" s="5"/>
      <c r="AD513" s="5"/>
    </row>
    <row r="514" ht="12.75" customHeight="1">
      <c r="A514" s="92"/>
      <c r="B514" s="93"/>
      <c r="C514" s="93"/>
      <c r="D514" s="93"/>
      <c r="E514" s="93"/>
      <c r="F514" s="94"/>
      <c r="G514" s="94"/>
      <c r="H514" s="94"/>
      <c r="I514" s="95"/>
      <c r="K514" s="96"/>
      <c r="L514" s="13"/>
      <c r="M514" s="5"/>
      <c r="N514" s="8"/>
      <c r="O514" s="8"/>
      <c r="P514" s="9"/>
      <c r="Q514" s="8"/>
      <c r="R514" s="8"/>
      <c r="S514" s="97"/>
      <c r="T514" s="9"/>
      <c r="U514" s="5"/>
      <c r="V514" s="5"/>
      <c r="W514" s="5"/>
      <c r="X514" s="5"/>
      <c r="Y514" s="5"/>
      <c r="Z514" s="5"/>
      <c r="AA514" s="5"/>
      <c r="AB514" s="5"/>
      <c r="AC514" s="5"/>
      <c r="AD514" s="5"/>
    </row>
    <row r="515" ht="12.75" customHeight="1">
      <c r="A515" s="92"/>
      <c r="B515" s="93"/>
      <c r="C515" s="93"/>
      <c r="D515" s="93"/>
      <c r="E515" s="93"/>
      <c r="F515" s="94"/>
      <c r="G515" s="94"/>
      <c r="H515" s="94"/>
      <c r="I515" s="95"/>
      <c r="K515" s="96"/>
      <c r="L515" s="13"/>
      <c r="M515" s="5"/>
      <c r="N515" s="8"/>
      <c r="O515" s="8"/>
      <c r="P515" s="9"/>
      <c r="Q515" s="8"/>
      <c r="R515" s="8"/>
      <c r="S515" s="97"/>
      <c r="T515" s="9"/>
      <c r="U515" s="5"/>
      <c r="V515" s="5"/>
      <c r="W515" s="5"/>
      <c r="X515" s="5"/>
      <c r="Y515" s="5"/>
      <c r="Z515" s="5"/>
      <c r="AA515" s="5"/>
      <c r="AB515" s="5"/>
      <c r="AC515" s="5"/>
      <c r="AD515" s="5"/>
    </row>
    <row r="516" ht="12.75" customHeight="1">
      <c r="A516" s="92"/>
      <c r="B516" s="93"/>
      <c r="C516" s="93"/>
      <c r="D516" s="93"/>
      <c r="E516" s="93"/>
      <c r="F516" s="94"/>
      <c r="G516" s="94"/>
      <c r="H516" s="94"/>
      <c r="I516" s="95"/>
      <c r="K516" s="96"/>
      <c r="L516" s="13"/>
      <c r="M516" s="5"/>
      <c r="N516" s="8"/>
      <c r="O516" s="8"/>
      <c r="P516" s="9"/>
      <c r="Q516" s="8"/>
      <c r="R516" s="8"/>
      <c r="S516" s="97"/>
      <c r="T516" s="9"/>
      <c r="U516" s="5"/>
      <c r="V516" s="5"/>
      <c r="W516" s="5"/>
      <c r="X516" s="5"/>
      <c r="Y516" s="5"/>
      <c r="Z516" s="5"/>
      <c r="AA516" s="5"/>
      <c r="AB516" s="5"/>
      <c r="AC516" s="5"/>
      <c r="AD516" s="5"/>
    </row>
    <row r="517" ht="12.75" customHeight="1">
      <c r="A517" s="92"/>
      <c r="B517" s="93"/>
      <c r="C517" s="93"/>
      <c r="D517" s="93"/>
      <c r="E517" s="93"/>
      <c r="F517" s="94"/>
      <c r="G517" s="94"/>
      <c r="H517" s="94"/>
      <c r="I517" s="95"/>
      <c r="K517" s="96"/>
      <c r="L517" s="13"/>
      <c r="M517" s="5"/>
      <c r="N517" s="8"/>
      <c r="O517" s="8"/>
      <c r="P517" s="9"/>
      <c r="Q517" s="8"/>
      <c r="R517" s="8"/>
      <c r="S517" s="97"/>
      <c r="T517" s="9"/>
      <c r="U517" s="5"/>
      <c r="V517" s="5"/>
      <c r="W517" s="5"/>
      <c r="X517" s="5"/>
      <c r="Y517" s="5"/>
      <c r="Z517" s="5"/>
      <c r="AA517" s="5"/>
      <c r="AB517" s="5"/>
      <c r="AC517" s="5"/>
      <c r="AD517" s="5"/>
    </row>
    <row r="518" ht="12.75" customHeight="1">
      <c r="A518" s="92"/>
      <c r="B518" s="93"/>
      <c r="C518" s="93"/>
      <c r="D518" s="93"/>
      <c r="E518" s="93"/>
      <c r="F518" s="94"/>
      <c r="G518" s="94"/>
      <c r="H518" s="94"/>
      <c r="I518" s="95"/>
      <c r="K518" s="96"/>
      <c r="L518" s="13"/>
      <c r="M518" s="5"/>
      <c r="N518" s="8"/>
      <c r="O518" s="8"/>
      <c r="P518" s="9"/>
      <c r="Q518" s="8"/>
      <c r="R518" s="8"/>
      <c r="S518" s="97"/>
      <c r="T518" s="9"/>
      <c r="U518" s="5"/>
      <c r="V518" s="5"/>
      <c r="W518" s="5"/>
      <c r="X518" s="5"/>
      <c r="Y518" s="5"/>
      <c r="Z518" s="5"/>
      <c r="AA518" s="5"/>
      <c r="AB518" s="5"/>
      <c r="AC518" s="5"/>
      <c r="AD518" s="5"/>
    </row>
    <row r="519" ht="12.75" customHeight="1">
      <c r="A519" s="92"/>
      <c r="B519" s="93"/>
      <c r="C519" s="93"/>
      <c r="D519" s="93"/>
      <c r="E519" s="93"/>
      <c r="F519" s="94"/>
      <c r="G519" s="94"/>
      <c r="H519" s="94"/>
      <c r="I519" s="95"/>
      <c r="K519" s="96"/>
      <c r="L519" s="13"/>
      <c r="M519" s="5"/>
      <c r="N519" s="8"/>
      <c r="O519" s="8"/>
      <c r="P519" s="9"/>
      <c r="Q519" s="8"/>
      <c r="R519" s="8"/>
      <c r="S519" s="97"/>
      <c r="T519" s="9"/>
      <c r="U519" s="5"/>
      <c r="V519" s="5"/>
      <c r="W519" s="5"/>
      <c r="X519" s="5"/>
      <c r="Y519" s="5"/>
      <c r="Z519" s="5"/>
      <c r="AA519" s="5"/>
      <c r="AB519" s="5"/>
      <c r="AC519" s="5"/>
      <c r="AD519" s="5"/>
    </row>
    <row r="520" ht="12.75" customHeight="1">
      <c r="A520" s="92"/>
      <c r="B520" s="93"/>
      <c r="C520" s="93"/>
      <c r="D520" s="93"/>
      <c r="E520" s="93"/>
      <c r="F520" s="94"/>
      <c r="G520" s="94"/>
      <c r="H520" s="94"/>
      <c r="I520" s="95"/>
      <c r="K520" s="96"/>
      <c r="L520" s="13"/>
      <c r="M520" s="5"/>
      <c r="N520" s="8"/>
      <c r="O520" s="8"/>
      <c r="P520" s="9"/>
      <c r="Q520" s="8"/>
      <c r="R520" s="8"/>
      <c r="S520" s="97"/>
      <c r="T520" s="9"/>
      <c r="U520" s="5"/>
      <c r="V520" s="5"/>
      <c r="W520" s="5"/>
      <c r="X520" s="5"/>
      <c r="Y520" s="5"/>
      <c r="Z520" s="5"/>
      <c r="AA520" s="5"/>
      <c r="AB520" s="5"/>
      <c r="AC520" s="5"/>
      <c r="AD520" s="5"/>
    </row>
    <row r="521" ht="12.75" customHeight="1">
      <c r="A521" s="92"/>
      <c r="B521" s="93"/>
      <c r="C521" s="93"/>
      <c r="D521" s="93"/>
      <c r="E521" s="93"/>
      <c r="F521" s="94"/>
      <c r="G521" s="94"/>
      <c r="H521" s="94"/>
      <c r="I521" s="95"/>
      <c r="K521" s="96"/>
      <c r="L521" s="13"/>
      <c r="M521" s="5"/>
      <c r="N521" s="8"/>
      <c r="O521" s="8"/>
      <c r="P521" s="9"/>
      <c r="Q521" s="8"/>
      <c r="R521" s="8"/>
      <c r="S521" s="97"/>
      <c r="T521" s="9"/>
      <c r="U521" s="5"/>
      <c r="V521" s="5"/>
      <c r="W521" s="5"/>
      <c r="X521" s="5"/>
      <c r="Y521" s="5"/>
      <c r="Z521" s="5"/>
      <c r="AA521" s="5"/>
      <c r="AB521" s="5"/>
      <c r="AC521" s="5"/>
      <c r="AD521" s="5"/>
    </row>
    <row r="522" ht="12.75" customHeight="1">
      <c r="A522" s="92"/>
      <c r="B522" s="93"/>
      <c r="C522" s="93"/>
      <c r="D522" s="93"/>
      <c r="E522" s="93"/>
      <c r="F522" s="94"/>
      <c r="G522" s="94"/>
      <c r="H522" s="94"/>
      <c r="I522" s="95"/>
      <c r="K522" s="96"/>
      <c r="L522" s="13"/>
      <c r="M522" s="5"/>
      <c r="N522" s="8"/>
      <c r="O522" s="8"/>
      <c r="P522" s="9"/>
      <c r="Q522" s="8"/>
      <c r="R522" s="8"/>
      <c r="S522" s="97"/>
      <c r="T522" s="9"/>
      <c r="U522" s="5"/>
      <c r="V522" s="5"/>
      <c r="W522" s="5"/>
      <c r="X522" s="5"/>
      <c r="Y522" s="5"/>
      <c r="Z522" s="5"/>
      <c r="AA522" s="5"/>
      <c r="AB522" s="5"/>
      <c r="AC522" s="5"/>
      <c r="AD522" s="5"/>
    </row>
    <row r="523" ht="12.75" customHeight="1">
      <c r="A523" s="92"/>
      <c r="B523" s="93"/>
      <c r="C523" s="93"/>
      <c r="D523" s="93"/>
      <c r="E523" s="93"/>
      <c r="F523" s="94"/>
      <c r="G523" s="94"/>
      <c r="H523" s="94"/>
      <c r="I523" s="95"/>
      <c r="K523" s="96"/>
      <c r="L523" s="13"/>
      <c r="M523" s="5"/>
      <c r="N523" s="8"/>
      <c r="O523" s="8"/>
      <c r="P523" s="9"/>
      <c r="Q523" s="8"/>
      <c r="R523" s="8"/>
      <c r="S523" s="97"/>
      <c r="T523" s="9"/>
      <c r="U523" s="5"/>
      <c r="V523" s="5"/>
      <c r="W523" s="5"/>
      <c r="X523" s="5"/>
      <c r="Y523" s="5"/>
      <c r="Z523" s="5"/>
      <c r="AA523" s="5"/>
      <c r="AB523" s="5"/>
      <c r="AC523" s="5"/>
      <c r="AD523" s="5"/>
    </row>
    <row r="524" ht="12.75" customHeight="1">
      <c r="A524" s="92"/>
      <c r="B524" s="93"/>
      <c r="C524" s="93"/>
      <c r="D524" s="93"/>
      <c r="E524" s="93"/>
      <c r="F524" s="94"/>
      <c r="G524" s="94"/>
      <c r="H524" s="94"/>
      <c r="I524" s="95"/>
      <c r="K524" s="96"/>
      <c r="L524" s="13"/>
      <c r="M524" s="5"/>
      <c r="N524" s="8"/>
      <c r="O524" s="8"/>
      <c r="P524" s="9"/>
      <c r="Q524" s="8"/>
      <c r="R524" s="8"/>
      <c r="S524" s="97"/>
      <c r="T524" s="9"/>
      <c r="U524" s="5"/>
      <c r="V524" s="5"/>
      <c r="W524" s="5"/>
      <c r="X524" s="5"/>
      <c r="Y524" s="5"/>
      <c r="Z524" s="5"/>
      <c r="AA524" s="5"/>
      <c r="AB524" s="5"/>
      <c r="AC524" s="5"/>
      <c r="AD524" s="5"/>
    </row>
    <row r="525" ht="12.75" customHeight="1">
      <c r="A525" s="92"/>
      <c r="B525" s="93"/>
      <c r="C525" s="93"/>
      <c r="D525" s="93"/>
      <c r="E525" s="93"/>
      <c r="F525" s="94"/>
      <c r="G525" s="94"/>
      <c r="H525" s="94"/>
      <c r="I525" s="95"/>
      <c r="K525" s="96"/>
      <c r="L525" s="13"/>
      <c r="M525" s="5"/>
      <c r="N525" s="8"/>
      <c r="O525" s="8"/>
      <c r="P525" s="9"/>
      <c r="Q525" s="8"/>
      <c r="R525" s="8"/>
      <c r="S525" s="97"/>
      <c r="T525" s="9"/>
      <c r="U525" s="5"/>
      <c r="V525" s="5"/>
      <c r="W525" s="5"/>
      <c r="X525" s="5"/>
      <c r="Y525" s="5"/>
      <c r="Z525" s="5"/>
      <c r="AA525" s="5"/>
      <c r="AB525" s="5"/>
      <c r="AC525" s="5"/>
      <c r="AD525" s="5"/>
    </row>
    <row r="526" ht="12.75" customHeight="1">
      <c r="A526" s="92"/>
      <c r="B526" s="93"/>
      <c r="C526" s="93"/>
      <c r="D526" s="93"/>
      <c r="E526" s="93"/>
      <c r="F526" s="94"/>
      <c r="G526" s="94"/>
      <c r="H526" s="94"/>
      <c r="I526" s="95"/>
      <c r="K526" s="96"/>
      <c r="L526" s="13"/>
      <c r="M526" s="5"/>
      <c r="N526" s="8"/>
      <c r="O526" s="8"/>
      <c r="P526" s="9"/>
      <c r="Q526" s="8"/>
      <c r="R526" s="8"/>
      <c r="S526" s="97"/>
      <c r="T526" s="9"/>
      <c r="U526" s="5"/>
      <c r="V526" s="5"/>
      <c r="W526" s="5"/>
      <c r="X526" s="5"/>
      <c r="Y526" s="5"/>
      <c r="Z526" s="5"/>
      <c r="AA526" s="5"/>
      <c r="AB526" s="5"/>
      <c r="AC526" s="5"/>
      <c r="AD526" s="5"/>
    </row>
    <row r="527" ht="12.75" customHeight="1">
      <c r="A527" s="92"/>
      <c r="B527" s="93"/>
      <c r="C527" s="93"/>
      <c r="D527" s="93"/>
      <c r="E527" s="93"/>
      <c r="F527" s="94"/>
      <c r="G527" s="94"/>
      <c r="H527" s="94"/>
      <c r="I527" s="95"/>
      <c r="K527" s="96"/>
      <c r="L527" s="13"/>
      <c r="M527" s="5"/>
      <c r="N527" s="8"/>
      <c r="O527" s="8"/>
      <c r="P527" s="9"/>
      <c r="Q527" s="8"/>
      <c r="R527" s="8"/>
      <c r="S527" s="97"/>
      <c r="T527" s="9"/>
      <c r="U527" s="5"/>
      <c r="V527" s="5"/>
      <c r="W527" s="5"/>
      <c r="X527" s="5"/>
      <c r="Y527" s="5"/>
      <c r="Z527" s="5"/>
      <c r="AA527" s="5"/>
      <c r="AB527" s="5"/>
      <c r="AC527" s="5"/>
      <c r="AD527" s="5"/>
    </row>
    <row r="528" ht="12.75" customHeight="1">
      <c r="A528" s="92"/>
      <c r="B528" s="93"/>
      <c r="C528" s="93"/>
      <c r="D528" s="93"/>
      <c r="E528" s="93"/>
      <c r="F528" s="94"/>
      <c r="G528" s="94"/>
      <c r="H528" s="94"/>
      <c r="I528" s="95"/>
      <c r="K528" s="96"/>
      <c r="L528" s="13"/>
      <c r="M528" s="5"/>
      <c r="N528" s="8"/>
      <c r="O528" s="8"/>
      <c r="P528" s="9"/>
      <c r="Q528" s="8"/>
      <c r="R528" s="8"/>
      <c r="S528" s="97"/>
      <c r="T528" s="9"/>
      <c r="U528" s="5"/>
      <c r="V528" s="5"/>
      <c r="W528" s="5"/>
      <c r="X528" s="5"/>
      <c r="Y528" s="5"/>
      <c r="Z528" s="5"/>
      <c r="AA528" s="5"/>
      <c r="AB528" s="5"/>
      <c r="AC528" s="5"/>
      <c r="AD528" s="5"/>
    </row>
    <row r="529" ht="12.75" customHeight="1">
      <c r="A529" s="92"/>
      <c r="B529" s="93"/>
      <c r="C529" s="93"/>
      <c r="D529" s="93"/>
      <c r="E529" s="93"/>
      <c r="F529" s="94"/>
      <c r="G529" s="94"/>
      <c r="H529" s="94"/>
      <c r="I529" s="95"/>
      <c r="K529" s="96"/>
      <c r="L529" s="13"/>
      <c r="M529" s="5"/>
      <c r="N529" s="8"/>
      <c r="O529" s="8"/>
      <c r="P529" s="9"/>
      <c r="Q529" s="8"/>
      <c r="R529" s="8"/>
      <c r="S529" s="97"/>
      <c r="T529" s="9"/>
      <c r="U529" s="5"/>
      <c r="V529" s="5"/>
      <c r="W529" s="5"/>
      <c r="X529" s="5"/>
      <c r="Y529" s="5"/>
      <c r="Z529" s="5"/>
      <c r="AA529" s="5"/>
      <c r="AB529" s="5"/>
      <c r="AC529" s="5"/>
      <c r="AD529" s="5"/>
    </row>
    <row r="530" ht="12.75" customHeight="1">
      <c r="A530" s="92"/>
      <c r="B530" s="93"/>
      <c r="C530" s="93"/>
      <c r="D530" s="93"/>
      <c r="E530" s="93"/>
      <c r="F530" s="94"/>
      <c r="G530" s="94"/>
      <c r="H530" s="94"/>
      <c r="I530" s="95"/>
      <c r="K530" s="96"/>
      <c r="L530" s="13"/>
      <c r="M530" s="5"/>
      <c r="N530" s="8"/>
      <c r="O530" s="8"/>
      <c r="P530" s="9"/>
      <c r="Q530" s="8"/>
      <c r="R530" s="8"/>
      <c r="S530" s="97"/>
      <c r="T530" s="9"/>
      <c r="U530" s="5"/>
      <c r="V530" s="5"/>
      <c r="W530" s="5"/>
      <c r="X530" s="5"/>
      <c r="Y530" s="5"/>
      <c r="Z530" s="5"/>
      <c r="AA530" s="5"/>
      <c r="AB530" s="5"/>
      <c r="AC530" s="5"/>
      <c r="AD530" s="5"/>
    </row>
    <row r="531" ht="12.75" customHeight="1">
      <c r="A531" s="92"/>
      <c r="B531" s="93"/>
      <c r="C531" s="93"/>
      <c r="D531" s="93"/>
      <c r="E531" s="93"/>
      <c r="F531" s="94"/>
      <c r="G531" s="94"/>
      <c r="H531" s="94"/>
      <c r="I531" s="95"/>
      <c r="K531" s="96"/>
      <c r="L531" s="13"/>
      <c r="M531" s="5"/>
      <c r="N531" s="8"/>
      <c r="O531" s="8"/>
      <c r="P531" s="9"/>
      <c r="Q531" s="8"/>
      <c r="R531" s="8"/>
      <c r="S531" s="97"/>
      <c r="T531" s="9"/>
      <c r="U531" s="5"/>
      <c r="V531" s="5"/>
      <c r="W531" s="5"/>
      <c r="X531" s="5"/>
      <c r="Y531" s="5"/>
      <c r="Z531" s="5"/>
      <c r="AA531" s="5"/>
      <c r="AB531" s="5"/>
      <c r="AC531" s="5"/>
      <c r="AD531" s="5"/>
    </row>
    <row r="532" ht="12.75" customHeight="1">
      <c r="A532" s="92"/>
      <c r="B532" s="93"/>
      <c r="C532" s="93"/>
      <c r="D532" s="93"/>
      <c r="E532" s="93"/>
      <c r="F532" s="94"/>
      <c r="G532" s="94"/>
      <c r="H532" s="94"/>
      <c r="I532" s="95"/>
      <c r="K532" s="96"/>
      <c r="L532" s="13"/>
      <c r="M532" s="5"/>
      <c r="N532" s="8"/>
      <c r="O532" s="8"/>
      <c r="P532" s="9"/>
      <c r="Q532" s="8"/>
      <c r="R532" s="8"/>
      <c r="S532" s="97"/>
      <c r="T532" s="9"/>
      <c r="U532" s="5"/>
      <c r="V532" s="5"/>
      <c r="W532" s="5"/>
      <c r="X532" s="5"/>
      <c r="Y532" s="5"/>
      <c r="Z532" s="5"/>
      <c r="AA532" s="5"/>
      <c r="AB532" s="5"/>
      <c r="AC532" s="5"/>
      <c r="AD532" s="5"/>
    </row>
    <row r="533" ht="12.75" customHeight="1">
      <c r="A533" s="92"/>
      <c r="B533" s="93"/>
      <c r="C533" s="93"/>
      <c r="D533" s="93"/>
      <c r="E533" s="93"/>
      <c r="F533" s="94"/>
      <c r="G533" s="94"/>
      <c r="H533" s="94"/>
      <c r="I533" s="95"/>
      <c r="K533" s="96"/>
      <c r="L533" s="13"/>
      <c r="M533" s="5"/>
      <c r="N533" s="8"/>
      <c r="O533" s="8"/>
      <c r="P533" s="9"/>
      <c r="Q533" s="8"/>
      <c r="R533" s="8"/>
      <c r="S533" s="97"/>
      <c r="T533" s="9"/>
      <c r="U533" s="5"/>
      <c r="V533" s="5"/>
      <c r="W533" s="5"/>
      <c r="X533" s="5"/>
      <c r="Y533" s="5"/>
      <c r="Z533" s="5"/>
      <c r="AA533" s="5"/>
      <c r="AB533" s="5"/>
      <c r="AC533" s="5"/>
      <c r="AD533" s="5"/>
    </row>
    <row r="534" ht="12.75" customHeight="1">
      <c r="A534" s="92"/>
      <c r="B534" s="93"/>
      <c r="C534" s="93"/>
      <c r="D534" s="93"/>
      <c r="E534" s="93"/>
      <c r="F534" s="94"/>
      <c r="G534" s="94"/>
      <c r="H534" s="94"/>
      <c r="I534" s="95"/>
      <c r="K534" s="96"/>
      <c r="L534" s="13"/>
      <c r="M534" s="5"/>
      <c r="N534" s="8"/>
      <c r="O534" s="8"/>
      <c r="P534" s="9"/>
      <c r="Q534" s="8"/>
      <c r="R534" s="8"/>
      <c r="S534" s="97"/>
      <c r="T534" s="9"/>
      <c r="U534" s="5"/>
      <c r="V534" s="5"/>
      <c r="W534" s="5"/>
      <c r="X534" s="5"/>
      <c r="Y534" s="5"/>
      <c r="Z534" s="5"/>
      <c r="AA534" s="5"/>
      <c r="AB534" s="5"/>
      <c r="AC534" s="5"/>
      <c r="AD534" s="5"/>
    </row>
    <row r="535" ht="12.75" customHeight="1">
      <c r="A535" s="92"/>
      <c r="B535" s="93"/>
      <c r="C535" s="93"/>
      <c r="D535" s="93"/>
      <c r="E535" s="93"/>
      <c r="F535" s="94"/>
      <c r="G535" s="94"/>
      <c r="H535" s="94"/>
      <c r="I535" s="95"/>
      <c r="K535" s="96"/>
      <c r="L535" s="13"/>
      <c r="M535" s="5"/>
      <c r="N535" s="8"/>
      <c r="O535" s="8"/>
      <c r="P535" s="9"/>
      <c r="Q535" s="8"/>
      <c r="R535" s="8"/>
      <c r="S535" s="97"/>
      <c r="T535" s="9"/>
      <c r="U535" s="5"/>
      <c r="V535" s="5"/>
      <c r="W535" s="5"/>
      <c r="X535" s="5"/>
      <c r="Y535" s="5"/>
      <c r="Z535" s="5"/>
      <c r="AA535" s="5"/>
      <c r="AB535" s="5"/>
      <c r="AC535" s="5"/>
      <c r="AD535" s="5"/>
    </row>
    <row r="536" ht="12.75" customHeight="1">
      <c r="A536" s="92"/>
      <c r="B536" s="93"/>
      <c r="C536" s="93"/>
      <c r="D536" s="93"/>
      <c r="E536" s="93"/>
      <c r="F536" s="94"/>
      <c r="G536" s="94"/>
      <c r="H536" s="94"/>
      <c r="I536" s="95"/>
      <c r="K536" s="96"/>
      <c r="L536" s="13"/>
      <c r="M536" s="5"/>
      <c r="N536" s="8"/>
      <c r="O536" s="8"/>
      <c r="P536" s="9"/>
      <c r="Q536" s="8"/>
      <c r="R536" s="8"/>
      <c r="S536" s="97"/>
      <c r="T536" s="9"/>
      <c r="U536" s="5"/>
      <c r="V536" s="5"/>
      <c r="W536" s="5"/>
      <c r="X536" s="5"/>
      <c r="Y536" s="5"/>
      <c r="Z536" s="5"/>
      <c r="AA536" s="5"/>
      <c r="AB536" s="5"/>
      <c r="AC536" s="5"/>
      <c r="AD536" s="5"/>
    </row>
    <row r="537" ht="12.75" customHeight="1">
      <c r="A537" s="92"/>
      <c r="B537" s="93"/>
      <c r="C537" s="93"/>
      <c r="D537" s="93"/>
      <c r="E537" s="93"/>
      <c r="F537" s="94"/>
      <c r="G537" s="94"/>
      <c r="H537" s="94"/>
      <c r="I537" s="95"/>
      <c r="K537" s="96"/>
      <c r="L537" s="13"/>
      <c r="M537" s="5"/>
      <c r="N537" s="8"/>
      <c r="O537" s="8"/>
      <c r="P537" s="9"/>
      <c r="Q537" s="8"/>
      <c r="R537" s="8"/>
      <c r="S537" s="97"/>
      <c r="T537" s="9"/>
      <c r="U537" s="5"/>
      <c r="V537" s="5"/>
      <c r="W537" s="5"/>
      <c r="X537" s="5"/>
      <c r="Y537" s="5"/>
      <c r="Z537" s="5"/>
      <c r="AA537" s="5"/>
      <c r="AB537" s="5"/>
      <c r="AC537" s="5"/>
      <c r="AD537" s="5"/>
    </row>
    <row r="538" ht="12.75" customHeight="1">
      <c r="A538" s="92"/>
      <c r="B538" s="93"/>
      <c r="C538" s="93"/>
      <c r="D538" s="93"/>
      <c r="E538" s="93"/>
      <c r="F538" s="94"/>
      <c r="G538" s="94"/>
      <c r="H538" s="94"/>
      <c r="I538" s="95"/>
      <c r="K538" s="96"/>
      <c r="L538" s="13"/>
      <c r="M538" s="5"/>
      <c r="N538" s="8"/>
      <c r="O538" s="8"/>
      <c r="P538" s="9"/>
      <c r="Q538" s="8"/>
      <c r="R538" s="8"/>
      <c r="S538" s="97"/>
      <c r="T538" s="9"/>
      <c r="U538" s="5"/>
      <c r="V538" s="5"/>
      <c r="W538" s="5"/>
      <c r="X538" s="5"/>
      <c r="Y538" s="5"/>
      <c r="Z538" s="5"/>
      <c r="AA538" s="5"/>
      <c r="AB538" s="5"/>
      <c r="AC538" s="5"/>
      <c r="AD538" s="5"/>
    </row>
    <row r="539" ht="12.75" customHeight="1">
      <c r="A539" s="92"/>
      <c r="B539" s="93"/>
      <c r="C539" s="93"/>
      <c r="D539" s="93"/>
      <c r="E539" s="93"/>
      <c r="F539" s="94"/>
      <c r="G539" s="94"/>
      <c r="H539" s="94"/>
      <c r="I539" s="95"/>
      <c r="K539" s="96"/>
      <c r="L539" s="13"/>
      <c r="M539" s="5"/>
      <c r="N539" s="8"/>
      <c r="O539" s="8"/>
      <c r="P539" s="9"/>
      <c r="Q539" s="8"/>
      <c r="R539" s="8"/>
      <c r="S539" s="97"/>
      <c r="T539" s="9"/>
      <c r="U539" s="5"/>
      <c r="V539" s="5"/>
      <c r="W539" s="5"/>
      <c r="X539" s="5"/>
      <c r="Y539" s="5"/>
      <c r="Z539" s="5"/>
      <c r="AA539" s="5"/>
      <c r="AB539" s="5"/>
      <c r="AC539" s="5"/>
      <c r="AD539" s="5"/>
    </row>
    <row r="540" ht="12.75" customHeight="1">
      <c r="A540" s="92"/>
      <c r="B540" s="93"/>
      <c r="C540" s="93"/>
      <c r="D540" s="93"/>
      <c r="E540" s="93"/>
      <c r="F540" s="94"/>
      <c r="G540" s="94"/>
      <c r="H540" s="94"/>
      <c r="I540" s="95"/>
      <c r="K540" s="96"/>
      <c r="L540" s="13"/>
      <c r="M540" s="5"/>
      <c r="N540" s="8"/>
      <c r="O540" s="8"/>
      <c r="P540" s="9"/>
      <c r="Q540" s="8"/>
      <c r="R540" s="8"/>
      <c r="S540" s="97"/>
      <c r="T540" s="9"/>
      <c r="U540" s="5"/>
      <c r="V540" s="5"/>
      <c r="W540" s="5"/>
      <c r="X540" s="5"/>
      <c r="Y540" s="5"/>
      <c r="Z540" s="5"/>
      <c r="AA540" s="5"/>
      <c r="AB540" s="5"/>
      <c r="AC540" s="5"/>
      <c r="AD540" s="5"/>
    </row>
    <row r="541" ht="12.75" customHeight="1">
      <c r="A541" s="92"/>
      <c r="B541" s="93"/>
      <c r="C541" s="93"/>
      <c r="D541" s="93"/>
      <c r="E541" s="93"/>
      <c r="F541" s="94"/>
      <c r="G541" s="94"/>
      <c r="H541" s="94"/>
      <c r="I541" s="95"/>
      <c r="K541" s="96"/>
      <c r="L541" s="13"/>
      <c r="M541" s="5"/>
      <c r="N541" s="8"/>
      <c r="O541" s="8"/>
      <c r="P541" s="9"/>
      <c r="Q541" s="8"/>
      <c r="R541" s="8"/>
      <c r="S541" s="97"/>
      <c r="T541" s="9"/>
      <c r="U541" s="5"/>
      <c r="V541" s="5"/>
      <c r="W541" s="5"/>
      <c r="X541" s="5"/>
      <c r="Y541" s="5"/>
      <c r="Z541" s="5"/>
      <c r="AA541" s="5"/>
      <c r="AB541" s="5"/>
      <c r="AC541" s="5"/>
      <c r="AD541" s="5"/>
    </row>
    <row r="542" ht="12.75" customHeight="1">
      <c r="A542" s="92"/>
      <c r="B542" s="93"/>
      <c r="C542" s="93"/>
      <c r="D542" s="93"/>
      <c r="E542" s="93"/>
      <c r="F542" s="94"/>
      <c r="G542" s="94"/>
      <c r="H542" s="94"/>
      <c r="I542" s="95"/>
      <c r="K542" s="96"/>
      <c r="L542" s="13"/>
      <c r="M542" s="5"/>
      <c r="N542" s="8"/>
      <c r="O542" s="8"/>
      <c r="P542" s="9"/>
      <c r="Q542" s="8"/>
      <c r="R542" s="8"/>
      <c r="S542" s="97"/>
      <c r="T542" s="9"/>
      <c r="U542" s="5"/>
      <c r="V542" s="5"/>
      <c r="W542" s="5"/>
      <c r="X542" s="5"/>
      <c r="Y542" s="5"/>
      <c r="Z542" s="5"/>
      <c r="AA542" s="5"/>
      <c r="AB542" s="5"/>
      <c r="AC542" s="5"/>
      <c r="AD542" s="5"/>
    </row>
    <row r="543" ht="12.75" customHeight="1">
      <c r="A543" s="92"/>
      <c r="B543" s="93"/>
      <c r="C543" s="93"/>
      <c r="D543" s="93"/>
      <c r="E543" s="93"/>
      <c r="F543" s="94"/>
      <c r="G543" s="94"/>
      <c r="H543" s="94"/>
      <c r="I543" s="95"/>
      <c r="K543" s="96"/>
      <c r="L543" s="13"/>
      <c r="M543" s="5"/>
      <c r="N543" s="8"/>
      <c r="O543" s="8"/>
      <c r="P543" s="9"/>
      <c r="Q543" s="8"/>
      <c r="R543" s="8"/>
      <c r="S543" s="97"/>
      <c r="T543" s="9"/>
      <c r="U543" s="5"/>
      <c r="V543" s="5"/>
      <c r="W543" s="5"/>
      <c r="X543" s="5"/>
      <c r="Y543" s="5"/>
      <c r="Z543" s="5"/>
      <c r="AA543" s="5"/>
      <c r="AB543" s="5"/>
      <c r="AC543" s="5"/>
      <c r="AD543" s="5"/>
    </row>
    <row r="544" ht="12.75" customHeight="1">
      <c r="A544" s="92"/>
      <c r="B544" s="93"/>
      <c r="C544" s="93"/>
      <c r="D544" s="93"/>
      <c r="E544" s="93"/>
      <c r="F544" s="94"/>
      <c r="G544" s="94"/>
      <c r="H544" s="94"/>
      <c r="I544" s="95"/>
      <c r="K544" s="96"/>
      <c r="L544" s="13"/>
      <c r="M544" s="5"/>
      <c r="N544" s="8"/>
      <c r="O544" s="8"/>
      <c r="P544" s="9"/>
      <c r="Q544" s="8"/>
      <c r="R544" s="8"/>
      <c r="S544" s="97"/>
      <c r="T544" s="9"/>
      <c r="U544" s="5"/>
      <c r="V544" s="5"/>
      <c r="W544" s="5"/>
      <c r="X544" s="5"/>
      <c r="Y544" s="5"/>
      <c r="Z544" s="5"/>
      <c r="AA544" s="5"/>
      <c r="AB544" s="5"/>
      <c r="AC544" s="5"/>
      <c r="AD544" s="5"/>
    </row>
    <row r="545" ht="12.75" customHeight="1">
      <c r="A545" s="92"/>
      <c r="B545" s="93"/>
      <c r="C545" s="93"/>
      <c r="D545" s="93"/>
      <c r="E545" s="93"/>
      <c r="F545" s="94"/>
      <c r="G545" s="94"/>
      <c r="H545" s="94"/>
      <c r="I545" s="95"/>
      <c r="K545" s="96"/>
      <c r="L545" s="13"/>
      <c r="M545" s="5"/>
      <c r="N545" s="8"/>
      <c r="O545" s="8"/>
      <c r="P545" s="9"/>
      <c r="Q545" s="8"/>
      <c r="R545" s="8"/>
      <c r="S545" s="97"/>
      <c r="T545" s="9"/>
      <c r="U545" s="5"/>
      <c r="V545" s="5"/>
      <c r="W545" s="5"/>
      <c r="X545" s="5"/>
      <c r="Y545" s="5"/>
      <c r="Z545" s="5"/>
      <c r="AA545" s="5"/>
      <c r="AB545" s="5"/>
      <c r="AC545" s="5"/>
      <c r="AD545" s="5"/>
    </row>
    <row r="546" ht="12.75" customHeight="1">
      <c r="A546" s="92"/>
      <c r="B546" s="93"/>
      <c r="C546" s="93"/>
      <c r="D546" s="93"/>
      <c r="E546" s="93"/>
      <c r="F546" s="94"/>
      <c r="G546" s="94"/>
      <c r="H546" s="94"/>
      <c r="I546" s="95"/>
      <c r="K546" s="96"/>
      <c r="L546" s="13"/>
      <c r="M546" s="5"/>
      <c r="N546" s="8"/>
      <c r="O546" s="8"/>
      <c r="P546" s="9"/>
      <c r="Q546" s="8"/>
      <c r="R546" s="8"/>
      <c r="S546" s="97"/>
      <c r="T546" s="9"/>
      <c r="U546" s="5"/>
      <c r="V546" s="5"/>
      <c r="W546" s="5"/>
      <c r="X546" s="5"/>
      <c r="Y546" s="5"/>
      <c r="Z546" s="5"/>
      <c r="AA546" s="5"/>
      <c r="AB546" s="5"/>
      <c r="AC546" s="5"/>
      <c r="AD546" s="5"/>
    </row>
    <row r="547" ht="12.75" customHeight="1">
      <c r="A547" s="92"/>
      <c r="B547" s="93"/>
      <c r="C547" s="93"/>
      <c r="D547" s="93"/>
      <c r="E547" s="93"/>
      <c r="F547" s="94"/>
      <c r="G547" s="94"/>
      <c r="H547" s="94"/>
      <c r="I547" s="95"/>
      <c r="K547" s="96"/>
      <c r="L547" s="13"/>
      <c r="M547" s="5"/>
      <c r="N547" s="8"/>
      <c r="O547" s="8"/>
      <c r="P547" s="9"/>
      <c r="Q547" s="8"/>
      <c r="R547" s="8"/>
      <c r="S547" s="97"/>
      <c r="T547" s="9"/>
      <c r="U547" s="5"/>
      <c r="V547" s="5"/>
      <c r="W547" s="5"/>
      <c r="X547" s="5"/>
      <c r="Y547" s="5"/>
      <c r="Z547" s="5"/>
      <c r="AA547" s="5"/>
      <c r="AB547" s="5"/>
      <c r="AC547" s="5"/>
      <c r="AD547" s="5"/>
    </row>
    <row r="548" ht="12.75" customHeight="1">
      <c r="A548" s="92"/>
      <c r="B548" s="93"/>
      <c r="C548" s="93"/>
      <c r="D548" s="93"/>
      <c r="E548" s="93"/>
      <c r="F548" s="94"/>
      <c r="G548" s="94"/>
      <c r="H548" s="94"/>
      <c r="I548" s="95"/>
      <c r="K548" s="96"/>
      <c r="L548" s="13"/>
      <c r="M548" s="5"/>
      <c r="N548" s="8"/>
      <c r="O548" s="8"/>
      <c r="P548" s="9"/>
      <c r="Q548" s="8"/>
      <c r="R548" s="8"/>
      <c r="S548" s="97"/>
      <c r="T548" s="9"/>
      <c r="U548" s="5"/>
      <c r="V548" s="5"/>
      <c r="W548" s="5"/>
      <c r="X548" s="5"/>
      <c r="Y548" s="5"/>
      <c r="Z548" s="5"/>
      <c r="AA548" s="5"/>
      <c r="AB548" s="5"/>
      <c r="AC548" s="5"/>
      <c r="AD548" s="5"/>
    </row>
    <row r="549" ht="12.75" customHeight="1">
      <c r="A549" s="92"/>
      <c r="B549" s="93"/>
      <c r="C549" s="93"/>
      <c r="D549" s="93"/>
      <c r="E549" s="93"/>
      <c r="F549" s="94"/>
      <c r="G549" s="94"/>
      <c r="H549" s="94"/>
      <c r="I549" s="95"/>
      <c r="K549" s="96"/>
      <c r="L549" s="13"/>
      <c r="M549" s="5"/>
      <c r="N549" s="8"/>
      <c r="O549" s="8"/>
      <c r="P549" s="9"/>
      <c r="Q549" s="8"/>
      <c r="R549" s="8"/>
      <c r="S549" s="97"/>
      <c r="T549" s="9"/>
      <c r="U549" s="5"/>
      <c r="V549" s="5"/>
      <c r="W549" s="5"/>
      <c r="X549" s="5"/>
      <c r="Y549" s="5"/>
      <c r="Z549" s="5"/>
      <c r="AA549" s="5"/>
      <c r="AB549" s="5"/>
      <c r="AC549" s="5"/>
      <c r="AD549" s="5"/>
    </row>
    <row r="550" ht="12.75" customHeight="1">
      <c r="A550" s="92"/>
      <c r="B550" s="93"/>
      <c r="C550" s="93"/>
      <c r="D550" s="93"/>
      <c r="E550" s="93"/>
      <c r="F550" s="94"/>
      <c r="G550" s="94"/>
      <c r="H550" s="94"/>
      <c r="I550" s="95"/>
      <c r="K550" s="96"/>
      <c r="L550" s="13"/>
      <c r="M550" s="5"/>
      <c r="N550" s="8"/>
      <c r="O550" s="8"/>
      <c r="P550" s="9"/>
      <c r="Q550" s="8"/>
      <c r="R550" s="8"/>
      <c r="S550" s="97"/>
      <c r="T550" s="9"/>
      <c r="U550" s="5"/>
      <c r="V550" s="5"/>
      <c r="W550" s="5"/>
      <c r="X550" s="5"/>
      <c r="Y550" s="5"/>
      <c r="Z550" s="5"/>
      <c r="AA550" s="5"/>
      <c r="AB550" s="5"/>
      <c r="AC550" s="5"/>
      <c r="AD550" s="5"/>
    </row>
    <row r="551" ht="12.75" customHeight="1">
      <c r="A551" s="92"/>
      <c r="B551" s="93"/>
      <c r="C551" s="93"/>
      <c r="D551" s="93"/>
      <c r="E551" s="93"/>
      <c r="F551" s="94"/>
      <c r="G551" s="94"/>
      <c r="H551" s="94"/>
      <c r="I551" s="95"/>
      <c r="K551" s="96"/>
      <c r="L551" s="13"/>
      <c r="M551" s="5"/>
      <c r="N551" s="8"/>
      <c r="O551" s="8"/>
      <c r="P551" s="9"/>
      <c r="Q551" s="8"/>
      <c r="R551" s="8"/>
      <c r="S551" s="97"/>
      <c r="T551" s="9"/>
      <c r="U551" s="5"/>
      <c r="V551" s="5"/>
      <c r="W551" s="5"/>
      <c r="X551" s="5"/>
      <c r="Y551" s="5"/>
      <c r="Z551" s="5"/>
      <c r="AA551" s="5"/>
      <c r="AB551" s="5"/>
      <c r="AC551" s="5"/>
      <c r="AD551" s="5"/>
    </row>
    <row r="552" ht="12.75" customHeight="1">
      <c r="A552" s="92"/>
      <c r="B552" s="93"/>
      <c r="C552" s="93"/>
      <c r="D552" s="93"/>
      <c r="E552" s="93"/>
      <c r="F552" s="94"/>
      <c r="G552" s="94"/>
      <c r="H552" s="94"/>
      <c r="I552" s="95"/>
      <c r="K552" s="96"/>
      <c r="L552" s="13"/>
      <c r="M552" s="5"/>
      <c r="N552" s="8"/>
      <c r="O552" s="8"/>
      <c r="P552" s="9"/>
      <c r="Q552" s="8"/>
      <c r="R552" s="8"/>
      <c r="S552" s="97"/>
      <c r="T552" s="9"/>
      <c r="U552" s="5"/>
      <c r="V552" s="5"/>
      <c r="W552" s="5"/>
      <c r="X552" s="5"/>
      <c r="Y552" s="5"/>
      <c r="Z552" s="5"/>
      <c r="AA552" s="5"/>
      <c r="AB552" s="5"/>
      <c r="AC552" s="5"/>
      <c r="AD552" s="5"/>
    </row>
    <row r="553" ht="12.75" customHeight="1">
      <c r="A553" s="92"/>
      <c r="B553" s="93"/>
      <c r="C553" s="93"/>
      <c r="D553" s="93"/>
      <c r="E553" s="93"/>
      <c r="F553" s="94"/>
      <c r="G553" s="94"/>
      <c r="H553" s="94"/>
      <c r="I553" s="95"/>
      <c r="K553" s="96"/>
      <c r="L553" s="13"/>
      <c r="M553" s="5"/>
      <c r="N553" s="8"/>
      <c r="O553" s="8"/>
      <c r="P553" s="9"/>
      <c r="Q553" s="8"/>
      <c r="R553" s="8"/>
      <c r="S553" s="97"/>
      <c r="T553" s="9"/>
      <c r="U553" s="5"/>
      <c r="V553" s="5"/>
      <c r="W553" s="5"/>
      <c r="X553" s="5"/>
      <c r="Y553" s="5"/>
      <c r="Z553" s="5"/>
      <c r="AA553" s="5"/>
      <c r="AB553" s="5"/>
      <c r="AC553" s="5"/>
      <c r="AD553" s="5"/>
    </row>
    <row r="554" ht="12.75" customHeight="1">
      <c r="A554" s="92"/>
      <c r="B554" s="93"/>
      <c r="C554" s="93"/>
      <c r="D554" s="93"/>
      <c r="E554" s="93"/>
      <c r="F554" s="94"/>
      <c r="G554" s="94"/>
      <c r="H554" s="94"/>
      <c r="I554" s="95"/>
      <c r="K554" s="96"/>
      <c r="L554" s="13"/>
      <c r="M554" s="5"/>
      <c r="N554" s="8"/>
      <c r="O554" s="8"/>
      <c r="P554" s="9"/>
      <c r="Q554" s="8"/>
      <c r="R554" s="8"/>
      <c r="S554" s="97"/>
      <c r="T554" s="9"/>
      <c r="U554" s="5"/>
      <c r="V554" s="5"/>
      <c r="W554" s="5"/>
      <c r="X554" s="5"/>
      <c r="Y554" s="5"/>
      <c r="Z554" s="5"/>
      <c r="AA554" s="5"/>
      <c r="AB554" s="5"/>
      <c r="AC554" s="5"/>
      <c r="AD554" s="5"/>
    </row>
    <row r="555" ht="12.75" customHeight="1">
      <c r="A555" s="92"/>
      <c r="B555" s="93"/>
      <c r="C555" s="93"/>
      <c r="D555" s="93"/>
      <c r="E555" s="93"/>
      <c r="F555" s="94"/>
      <c r="G555" s="94"/>
      <c r="H555" s="94"/>
      <c r="I555" s="95"/>
      <c r="K555" s="96"/>
      <c r="L555" s="13"/>
      <c r="M555" s="5"/>
      <c r="N555" s="8"/>
      <c r="O555" s="8"/>
      <c r="P555" s="9"/>
      <c r="Q555" s="8"/>
      <c r="R555" s="8"/>
      <c r="S555" s="97"/>
      <c r="T555" s="9"/>
      <c r="U555" s="5"/>
      <c r="V555" s="5"/>
      <c r="W555" s="5"/>
      <c r="X555" s="5"/>
      <c r="Y555" s="5"/>
      <c r="Z555" s="5"/>
      <c r="AA555" s="5"/>
      <c r="AB555" s="5"/>
      <c r="AC555" s="5"/>
      <c r="AD555" s="5"/>
    </row>
    <row r="556" ht="12.75" customHeight="1">
      <c r="A556" s="92"/>
      <c r="B556" s="93"/>
      <c r="C556" s="93"/>
      <c r="D556" s="93"/>
      <c r="E556" s="93"/>
      <c r="F556" s="94"/>
      <c r="G556" s="94"/>
      <c r="H556" s="94"/>
      <c r="I556" s="95"/>
      <c r="K556" s="96"/>
      <c r="L556" s="13"/>
      <c r="M556" s="5"/>
      <c r="N556" s="8"/>
      <c r="O556" s="8"/>
      <c r="P556" s="9"/>
      <c r="Q556" s="8"/>
      <c r="R556" s="8"/>
      <c r="S556" s="97"/>
      <c r="T556" s="9"/>
      <c r="U556" s="5"/>
      <c r="V556" s="5"/>
      <c r="W556" s="5"/>
      <c r="X556" s="5"/>
      <c r="Y556" s="5"/>
      <c r="Z556" s="5"/>
      <c r="AA556" s="5"/>
      <c r="AB556" s="5"/>
      <c r="AC556" s="5"/>
      <c r="AD556" s="5"/>
    </row>
    <row r="557" ht="12.75" customHeight="1">
      <c r="A557" s="92"/>
      <c r="B557" s="93"/>
      <c r="C557" s="93"/>
      <c r="D557" s="93"/>
      <c r="E557" s="93"/>
      <c r="F557" s="94"/>
      <c r="G557" s="94"/>
      <c r="H557" s="94"/>
      <c r="I557" s="95"/>
      <c r="K557" s="96"/>
      <c r="L557" s="13"/>
      <c r="M557" s="5"/>
      <c r="N557" s="8"/>
      <c r="O557" s="8"/>
      <c r="P557" s="9"/>
      <c r="Q557" s="8"/>
      <c r="R557" s="8"/>
      <c r="S557" s="97"/>
      <c r="T557" s="9"/>
      <c r="U557" s="5"/>
      <c r="V557" s="5"/>
      <c r="W557" s="5"/>
      <c r="X557" s="5"/>
      <c r="Y557" s="5"/>
      <c r="Z557" s="5"/>
      <c r="AA557" s="5"/>
      <c r="AB557" s="5"/>
      <c r="AC557" s="5"/>
      <c r="AD557" s="5"/>
    </row>
    <row r="558" ht="12.75" customHeight="1">
      <c r="A558" s="92"/>
      <c r="B558" s="93"/>
      <c r="C558" s="93"/>
      <c r="D558" s="93"/>
      <c r="E558" s="93"/>
      <c r="F558" s="94"/>
      <c r="G558" s="94"/>
      <c r="H558" s="94"/>
      <c r="I558" s="95"/>
      <c r="K558" s="96"/>
      <c r="L558" s="13"/>
      <c r="M558" s="5"/>
      <c r="N558" s="8"/>
      <c r="O558" s="8"/>
      <c r="P558" s="9"/>
      <c r="Q558" s="8"/>
      <c r="R558" s="8"/>
      <c r="S558" s="97"/>
      <c r="T558" s="9"/>
      <c r="U558" s="5"/>
      <c r="V558" s="5"/>
      <c r="W558" s="5"/>
      <c r="X558" s="5"/>
      <c r="Y558" s="5"/>
      <c r="Z558" s="5"/>
      <c r="AA558" s="5"/>
      <c r="AB558" s="5"/>
      <c r="AC558" s="5"/>
      <c r="AD558" s="5"/>
    </row>
    <row r="559" ht="12.75" customHeight="1">
      <c r="A559" s="92"/>
      <c r="B559" s="93"/>
      <c r="C559" s="93"/>
      <c r="D559" s="93"/>
      <c r="E559" s="93"/>
      <c r="F559" s="94"/>
      <c r="G559" s="94"/>
      <c r="H559" s="94"/>
      <c r="I559" s="95"/>
      <c r="K559" s="96"/>
      <c r="L559" s="13"/>
      <c r="M559" s="5"/>
      <c r="N559" s="8"/>
      <c r="O559" s="8"/>
      <c r="P559" s="9"/>
      <c r="Q559" s="8"/>
      <c r="R559" s="8"/>
      <c r="S559" s="97"/>
      <c r="T559" s="9"/>
      <c r="U559" s="5"/>
      <c r="V559" s="5"/>
      <c r="W559" s="5"/>
      <c r="X559" s="5"/>
      <c r="Y559" s="5"/>
      <c r="Z559" s="5"/>
      <c r="AA559" s="5"/>
      <c r="AB559" s="5"/>
      <c r="AC559" s="5"/>
      <c r="AD559" s="5"/>
    </row>
    <row r="560" ht="12.75" customHeight="1">
      <c r="A560" s="92"/>
      <c r="B560" s="93"/>
      <c r="C560" s="93"/>
      <c r="D560" s="93"/>
      <c r="E560" s="93"/>
      <c r="F560" s="94"/>
      <c r="G560" s="94"/>
      <c r="H560" s="94"/>
      <c r="I560" s="95"/>
      <c r="K560" s="96"/>
      <c r="L560" s="13"/>
      <c r="M560" s="5"/>
      <c r="N560" s="8"/>
      <c r="O560" s="8"/>
      <c r="P560" s="9"/>
      <c r="Q560" s="8"/>
      <c r="R560" s="8"/>
      <c r="S560" s="97"/>
      <c r="T560" s="9"/>
      <c r="U560" s="5"/>
      <c r="V560" s="5"/>
      <c r="W560" s="5"/>
      <c r="X560" s="5"/>
      <c r="Y560" s="5"/>
      <c r="Z560" s="5"/>
      <c r="AA560" s="5"/>
      <c r="AB560" s="5"/>
      <c r="AC560" s="5"/>
      <c r="AD560" s="5"/>
    </row>
    <row r="561" ht="12.75" customHeight="1">
      <c r="A561" s="92"/>
      <c r="B561" s="93"/>
      <c r="C561" s="93"/>
      <c r="D561" s="93"/>
      <c r="E561" s="93"/>
      <c r="F561" s="94"/>
      <c r="G561" s="94"/>
      <c r="H561" s="94"/>
      <c r="I561" s="95"/>
      <c r="K561" s="96"/>
      <c r="L561" s="13"/>
      <c r="M561" s="5"/>
      <c r="N561" s="8"/>
      <c r="O561" s="8"/>
      <c r="P561" s="9"/>
      <c r="Q561" s="8"/>
      <c r="R561" s="8"/>
      <c r="S561" s="97"/>
      <c r="T561" s="9"/>
      <c r="U561" s="5"/>
      <c r="V561" s="5"/>
      <c r="W561" s="5"/>
      <c r="X561" s="5"/>
      <c r="Y561" s="5"/>
      <c r="Z561" s="5"/>
      <c r="AA561" s="5"/>
      <c r="AB561" s="5"/>
      <c r="AC561" s="5"/>
      <c r="AD561" s="5"/>
    </row>
    <row r="562" ht="12.75" customHeight="1">
      <c r="A562" s="92"/>
      <c r="B562" s="93"/>
      <c r="C562" s="93"/>
      <c r="D562" s="93"/>
      <c r="E562" s="93"/>
      <c r="F562" s="94"/>
      <c r="G562" s="94"/>
      <c r="H562" s="94"/>
      <c r="I562" s="95"/>
      <c r="K562" s="96"/>
      <c r="L562" s="13"/>
      <c r="M562" s="5"/>
      <c r="N562" s="8"/>
      <c r="O562" s="8"/>
      <c r="P562" s="9"/>
      <c r="Q562" s="8"/>
      <c r="R562" s="8"/>
      <c r="S562" s="97"/>
      <c r="T562" s="9"/>
      <c r="U562" s="5"/>
      <c r="V562" s="5"/>
      <c r="W562" s="5"/>
      <c r="X562" s="5"/>
      <c r="Y562" s="5"/>
      <c r="Z562" s="5"/>
      <c r="AA562" s="5"/>
      <c r="AB562" s="5"/>
      <c r="AC562" s="5"/>
      <c r="AD562" s="5"/>
    </row>
    <row r="563" ht="12.75" customHeight="1">
      <c r="A563" s="92"/>
      <c r="B563" s="93"/>
      <c r="C563" s="93"/>
      <c r="D563" s="93"/>
      <c r="E563" s="93"/>
      <c r="F563" s="94"/>
      <c r="G563" s="94"/>
      <c r="H563" s="94"/>
      <c r="I563" s="95"/>
      <c r="K563" s="96"/>
      <c r="L563" s="13"/>
      <c r="M563" s="5"/>
      <c r="N563" s="8"/>
      <c r="O563" s="8"/>
      <c r="P563" s="9"/>
      <c r="Q563" s="8"/>
      <c r="R563" s="8"/>
      <c r="S563" s="97"/>
      <c r="T563" s="9"/>
      <c r="U563" s="5"/>
      <c r="V563" s="5"/>
      <c r="W563" s="5"/>
      <c r="X563" s="5"/>
      <c r="Y563" s="5"/>
      <c r="Z563" s="5"/>
      <c r="AA563" s="5"/>
      <c r="AB563" s="5"/>
      <c r="AC563" s="5"/>
      <c r="AD563" s="5"/>
    </row>
    <row r="564" ht="12.75" customHeight="1">
      <c r="A564" s="92"/>
      <c r="B564" s="93"/>
      <c r="C564" s="93"/>
      <c r="D564" s="93"/>
      <c r="E564" s="93"/>
      <c r="F564" s="94"/>
      <c r="G564" s="94"/>
      <c r="H564" s="94"/>
      <c r="I564" s="95"/>
      <c r="K564" s="96"/>
      <c r="L564" s="13"/>
      <c r="M564" s="5"/>
      <c r="N564" s="8"/>
      <c r="O564" s="8"/>
      <c r="P564" s="9"/>
      <c r="Q564" s="8"/>
      <c r="R564" s="8"/>
      <c r="S564" s="97"/>
      <c r="T564" s="9"/>
      <c r="U564" s="5"/>
      <c r="V564" s="5"/>
      <c r="W564" s="5"/>
      <c r="X564" s="5"/>
      <c r="Y564" s="5"/>
      <c r="Z564" s="5"/>
      <c r="AA564" s="5"/>
      <c r="AB564" s="5"/>
      <c r="AC564" s="5"/>
      <c r="AD564" s="5"/>
    </row>
    <row r="565" ht="12.75" customHeight="1">
      <c r="A565" s="92"/>
      <c r="B565" s="93"/>
      <c r="C565" s="93"/>
      <c r="D565" s="93"/>
      <c r="E565" s="93"/>
      <c r="F565" s="94"/>
      <c r="G565" s="94"/>
      <c r="H565" s="94"/>
      <c r="I565" s="95"/>
      <c r="K565" s="96"/>
      <c r="L565" s="13"/>
      <c r="M565" s="5"/>
      <c r="N565" s="8"/>
      <c r="O565" s="8"/>
      <c r="P565" s="9"/>
      <c r="Q565" s="8"/>
      <c r="R565" s="8"/>
      <c r="S565" s="97"/>
      <c r="T565" s="9"/>
      <c r="U565" s="5"/>
      <c r="V565" s="5"/>
      <c r="W565" s="5"/>
      <c r="X565" s="5"/>
      <c r="Y565" s="5"/>
      <c r="Z565" s="5"/>
      <c r="AA565" s="5"/>
      <c r="AB565" s="5"/>
      <c r="AC565" s="5"/>
      <c r="AD565" s="5"/>
    </row>
    <row r="566" ht="12.75" customHeight="1">
      <c r="A566" s="92"/>
      <c r="B566" s="93"/>
      <c r="C566" s="93"/>
      <c r="D566" s="93"/>
      <c r="E566" s="93"/>
      <c r="F566" s="94"/>
      <c r="G566" s="94"/>
      <c r="H566" s="94"/>
      <c r="I566" s="95"/>
      <c r="K566" s="96"/>
      <c r="L566" s="13"/>
      <c r="M566" s="5"/>
      <c r="N566" s="8"/>
      <c r="O566" s="8"/>
      <c r="P566" s="9"/>
      <c r="Q566" s="8"/>
      <c r="R566" s="8"/>
      <c r="S566" s="97"/>
      <c r="T566" s="9"/>
      <c r="U566" s="5"/>
      <c r="V566" s="5"/>
      <c r="W566" s="5"/>
      <c r="X566" s="5"/>
      <c r="Y566" s="5"/>
      <c r="Z566" s="5"/>
      <c r="AA566" s="5"/>
      <c r="AB566" s="5"/>
      <c r="AC566" s="5"/>
      <c r="AD566" s="5"/>
    </row>
    <row r="567" ht="12.75" customHeight="1">
      <c r="A567" s="92"/>
      <c r="B567" s="93"/>
      <c r="C567" s="93"/>
      <c r="D567" s="93"/>
      <c r="E567" s="93"/>
      <c r="F567" s="94"/>
      <c r="G567" s="94"/>
      <c r="H567" s="94"/>
      <c r="I567" s="95"/>
      <c r="K567" s="96"/>
      <c r="L567" s="13"/>
      <c r="M567" s="5"/>
      <c r="N567" s="8"/>
      <c r="O567" s="8"/>
      <c r="P567" s="9"/>
      <c r="Q567" s="8"/>
      <c r="R567" s="8"/>
      <c r="S567" s="97"/>
      <c r="T567" s="9"/>
      <c r="U567" s="5"/>
      <c r="V567" s="5"/>
      <c r="W567" s="5"/>
      <c r="X567" s="5"/>
      <c r="Y567" s="5"/>
      <c r="Z567" s="5"/>
      <c r="AA567" s="5"/>
      <c r="AB567" s="5"/>
      <c r="AC567" s="5"/>
      <c r="AD567" s="5"/>
    </row>
    <row r="568" ht="12.75" customHeight="1">
      <c r="A568" s="92"/>
      <c r="B568" s="93"/>
      <c r="C568" s="93"/>
      <c r="D568" s="93"/>
      <c r="E568" s="93"/>
      <c r="F568" s="94"/>
      <c r="G568" s="94"/>
      <c r="H568" s="94"/>
      <c r="I568" s="95"/>
      <c r="K568" s="96"/>
      <c r="L568" s="13"/>
      <c r="M568" s="5"/>
      <c r="N568" s="8"/>
      <c r="O568" s="8"/>
      <c r="P568" s="9"/>
      <c r="Q568" s="8"/>
      <c r="R568" s="8"/>
      <c r="S568" s="97"/>
      <c r="T568" s="9"/>
      <c r="U568" s="5"/>
      <c r="V568" s="5"/>
      <c r="W568" s="5"/>
      <c r="X568" s="5"/>
      <c r="Y568" s="5"/>
      <c r="Z568" s="5"/>
      <c r="AA568" s="5"/>
      <c r="AB568" s="5"/>
      <c r="AC568" s="5"/>
      <c r="AD568" s="5"/>
    </row>
    <row r="569" ht="12.75" customHeight="1">
      <c r="A569" s="92"/>
      <c r="B569" s="93"/>
      <c r="C569" s="93"/>
      <c r="D569" s="93"/>
      <c r="E569" s="93"/>
      <c r="F569" s="94"/>
      <c r="G569" s="94"/>
      <c r="H569" s="94"/>
      <c r="I569" s="95"/>
      <c r="K569" s="96"/>
      <c r="L569" s="13"/>
      <c r="M569" s="5"/>
      <c r="N569" s="8"/>
      <c r="O569" s="8"/>
      <c r="P569" s="9"/>
      <c r="Q569" s="8"/>
      <c r="R569" s="8"/>
      <c r="S569" s="97"/>
      <c r="T569" s="9"/>
      <c r="U569" s="5"/>
      <c r="V569" s="5"/>
      <c r="W569" s="5"/>
      <c r="X569" s="5"/>
      <c r="Y569" s="5"/>
      <c r="Z569" s="5"/>
      <c r="AA569" s="5"/>
      <c r="AB569" s="5"/>
      <c r="AC569" s="5"/>
      <c r="AD569" s="5"/>
    </row>
  </sheetData>
  <mergeCells count="378">
    <mergeCell ref="E360:G360"/>
    <mergeCell ref="E361:G361"/>
    <mergeCell ref="E362:G362"/>
    <mergeCell ref="E363:G363"/>
    <mergeCell ref="E347:G347"/>
    <mergeCell ref="E348:G348"/>
    <mergeCell ref="E349:G349"/>
    <mergeCell ref="E350:G350"/>
    <mergeCell ref="E351:G351"/>
    <mergeCell ref="E352:G352"/>
    <mergeCell ref="E341:G341"/>
    <mergeCell ref="E342:G342"/>
    <mergeCell ref="E343:G343"/>
    <mergeCell ref="E344:G344"/>
    <mergeCell ref="E345:G345"/>
    <mergeCell ref="E346:G346"/>
    <mergeCell ref="E335:G335"/>
    <mergeCell ref="E336:G336"/>
    <mergeCell ref="E337:G337"/>
    <mergeCell ref="E338:G338"/>
    <mergeCell ref="E339:G339"/>
    <mergeCell ref="E340:G340"/>
    <mergeCell ref="E329:G329"/>
    <mergeCell ref="E330:G330"/>
    <mergeCell ref="E331:G331"/>
    <mergeCell ref="E332:G332"/>
    <mergeCell ref="E333:G333"/>
    <mergeCell ref="E334:G334"/>
    <mergeCell ref="E323:G323"/>
    <mergeCell ref="E324:G324"/>
    <mergeCell ref="E325:G325"/>
    <mergeCell ref="E326:G326"/>
    <mergeCell ref="E327:G327"/>
    <mergeCell ref="E328:G328"/>
    <mergeCell ref="E317:G317"/>
    <mergeCell ref="E318:G318"/>
    <mergeCell ref="E319:G319"/>
    <mergeCell ref="E320:G320"/>
    <mergeCell ref="E321:G321"/>
    <mergeCell ref="E322:G322"/>
    <mergeCell ref="E311:G311"/>
    <mergeCell ref="E312:G312"/>
    <mergeCell ref="E313:G313"/>
    <mergeCell ref="E314:G314"/>
    <mergeCell ref="E315:G315"/>
    <mergeCell ref="E316:G316"/>
    <mergeCell ref="E305:G305"/>
    <mergeCell ref="E306:G306"/>
    <mergeCell ref="E307:G307"/>
    <mergeCell ref="E308:G308"/>
    <mergeCell ref="E309:G309"/>
    <mergeCell ref="E310:G310"/>
    <mergeCell ref="E299:G299"/>
    <mergeCell ref="E300:G300"/>
    <mergeCell ref="E301:G301"/>
    <mergeCell ref="E302:G302"/>
    <mergeCell ref="E303:G303"/>
    <mergeCell ref="E304:G304"/>
    <mergeCell ref="E293:G293"/>
    <mergeCell ref="E294:G294"/>
    <mergeCell ref="E295:G295"/>
    <mergeCell ref="E296:G296"/>
    <mergeCell ref="E297:G297"/>
    <mergeCell ref="E298:G298"/>
    <mergeCell ref="E287:G287"/>
    <mergeCell ref="E288:G288"/>
    <mergeCell ref="E289:G289"/>
    <mergeCell ref="E290:G290"/>
    <mergeCell ref="E291:G291"/>
    <mergeCell ref="E292:G292"/>
    <mergeCell ref="E281:G281"/>
    <mergeCell ref="E282:G282"/>
    <mergeCell ref="E283:G283"/>
    <mergeCell ref="E284:G284"/>
    <mergeCell ref="E285:G285"/>
    <mergeCell ref="E286:G286"/>
    <mergeCell ref="E275:G275"/>
    <mergeCell ref="E276:G276"/>
    <mergeCell ref="E277:G277"/>
    <mergeCell ref="E278:G278"/>
    <mergeCell ref="E279:G279"/>
    <mergeCell ref="E280:G280"/>
    <mergeCell ref="E269:G269"/>
    <mergeCell ref="E270:G270"/>
    <mergeCell ref="E271:G271"/>
    <mergeCell ref="E272:G272"/>
    <mergeCell ref="E273:G273"/>
    <mergeCell ref="E274:G274"/>
    <mergeCell ref="E263:G263"/>
    <mergeCell ref="E264:G264"/>
    <mergeCell ref="E265:G265"/>
    <mergeCell ref="E266:G266"/>
    <mergeCell ref="E267:G267"/>
    <mergeCell ref="E268:G268"/>
    <mergeCell ref="E257:G257"/>
    <mergeCell ref="E258:G258"/>
    <mergeCell ref="E259:G259"/>
    <mergeCell ref="E260:G260"/>
    <mergeCell ref="E261:G261"/>
    <mergeCell ref="E262:G262"/>
    <mergeCell ref="E251:G251"/>
    <mergeCell ref="E252:G252"/>
    <mergeCell ref="E253:G253"/>
    <mergeCell ref="E254:G254"/>
    <mergeCell ref="E255:G255"/>
    <mergeCell ref="E256:G256"/>
    <mergeCell ref="E245:G245"/>
    <mergeCell ref="E246:G246"/>
    <mergeCell ref="E247:G247"/>
    <mergeCell ref="E248:G248"/>
    <mergeCell ref="E249:G249"/>
    <mergeCell ref="E250:G250"/>
    <mergeCell ref="E239:G239"/>
    <mergeCell ref="E240:G240"/>
    <mergeCell ref="E241:G241"/>
    <mergeCell ref="E242:G242"/>
    <mergeCell ref="E243:G243"/>
    <mergeCell ref="E244:G244"/>
    <mergeCell ref="E233:G233"/>
    <mergeCell ref="E234:G234"/>
    <mergeCell ref="E235:G235"/>
    <mergeCell ref="E236:G236"/>
    <mergeCell ref="E237:G237"/>
    <mergeCell ref="E238:G238"/>
    <mergeCell ref="E227:G227"/>
    <mergeCell ref="E228:G228"/>
    <mergeCell ref="E229:G229"/>
    <mergeCell ref="E230:G230"/>
    <mergeCell ref="E231:G231"/>
    <mergeCell ref="E232:G232"/>
    <mergeCell ref="E221:G221"/>
    <mergeCell ref="E222:G222"/>
    <mergeCell ref="E223:G223"/>
    <mergeCell ref="E224:G224"/>
    <mergeCell ref="E225:G225"/>
    <mergeCell ref="E226:G226"/>
    <mergeCell ref="E215:G215"/>
    <mergeCell ref="E216:G216"/>
    <mergeCell ref="E217:G217"/>
    <mergeCell ref="E218:G218"/>
    <mergeCell ref="E219:G219"/>
    <mergeCell ref="E220:G220"/>
    <mergeCell ref="E209:G209"/>
    <mergeCell ref="E210:G210"/>
    <mergeCell ref="E211:G211"/>
    <mergeCell ref="E212:G212"/>
    <mergeCell ref="E213:G213"/>
    <mergeCell ref="E214:G214"/>
    <mergeCell ref="E203:G203"/>
    <mergeCell ref="E204:G204"/>
    <mergeCell ref="E205:G205"/>
    <mergeCell ref="E206:G206"/>
    <mergeCell ref="E207:G207"/>
    <mergeCell ref="E208:G208"/>
    <mergeCell ref="E197:G197"/>
    <mergeCell ref="E198:G198"/>
    <mergeCell ref="E199:G199"/>
    <mergeCell ref="E200:G200"/>
    <mergeCell ref="E201:G201"/>
    <mergeCell ref="E202:G202"/>
    <mergeCell ref="E191:G191"/>
    <mergeCell ref="E192:G192"/>
    <mergeCell ref="E193:G193"/>
    <mergeCell ref="E194:G194"/>
    <mergeCell ref="E195:G195"/>
    <mergeCell ref="E196:G196"/>
    <mergeCell ref="E185:G185"/>
    <mergeCell ref="E186:G186"/>
    <mergeCell ref="E187:G187"/>
    <mergeCell ref="E188:G188"/>
    <mergeCell ref="E189:G189"/>
    <mergeCell ref="E190:G190"/>
    <mergeCell ref="E179:G179"/>
    <mergeCell ref="E180:G180"/>
    <mergeCell ref="E181:G181"/>
    <mergeCell ref="E182:G182"/>
    <mergeCell ref="E183:G183"/>
    <mergeCell ref="E184:G184"/>
    <mergeCell ref="E173:G173"/>
    <mergeCell ref="E174:G174"/>
    <mergeCell ref="E175:G175"/>
    <mergeCell ref="E176:G176"/>
    <mergeCell ref="E177:G177"/>
    <mergeCell ref="E178:G178"/>
    <mergeCell ref="E167:G167"/>
    <mergeCell ref="E168:G168"/>
    <mergeCell ref="E169:G169"/>
    <mergeCell ref="E170:G170"/>
    <mergeCell ref="E171:G171"/>
    <mergeCell ref="E172:G172"/>
    <mergeCell ref="E161:G161"/>
    <mergeCell ref="E162:G162"/>
    <mergeCell ref="E163:G163"/>
    <mergeCell ref="E164:G164"/>
    <mergeCell ref="E165:G165"/>
    <mergeCell ref="E166:G166"/>
    <mergeCell ref="E61:G61"/>
    <mergeCell ref="E62:G62"/>
    <mergeCell ref="E63:G63"/>
    <mergeCell ref="E64:G64"/>
    <mergeCell ref="E53:G53"/>
    <mergeCell ref="E54:G54"/>
    <mergeCell ref="E55:G55"/>
    <mergeCell ref="E56:G56"/>
    <mergeCell ref="E57:G57"/>
    <mergeCell ref="E58:G58"/>
    <mergeCell ref="E47:G47"/>
    <mergeCell ref="E48:G48"/>
    <mergeCell ref="E49:G49"/>
    <mergeCell ref="E50:G50"/>
    <mergeCell ref="E51:G51"/>
    <mergeCell ref="E52:G52"/>
    <mergeCell ref="E41:G41"/>
    <mergeCell ref="E42:G42"/>
    <mergeCell ref="E43:G43"/>
    <mergeCell ref="E44:G44"/>
    <mergeCell ref="E45:G45"/>
    <mergeCell ref="E46:G46"/>
    <mergeCell ref="E35:G35"/>
    <mergeCell ref="E36:G36"/>
    <mergeCell ref="E37:G37"/>
    <mergeCell ref="E38:G38"/>
    <mergeCell ref="E39:G39"/>
    <mergeCell ref="E40:G40"/>
    <mergeCell ref="E29:G29"/>
    <mergeCell ref="E30:G30"/>
    <mergeCell ref="E31:G31"/>
    <mergeCell ref="E32:G32"/>
    <mergeCell ref="E33:G33"/>
    <mergeCell ref="E34:G34"/>
    <mergeCell ref="E23:G23"/>
    <mergeCell ref="E24:G24"/>
    <mergeCell ref="E25:G25"/>
    <mergeCell ref="E26:G26"/>
    <mergeCell ref="E27:G27"/>
    <mergeCell ref="E28:G28"/>
    <mergeCell ref="E17:G17"/>
    <mergeCell ref="E18:G18"/>
    <mergeCell ref="B3:B4"/>
    <mergeCell ref="C3:C4"/>
    <mergeCell ref="G3:G4"/>
    <mergeCell ref="A6:A7"/>
    <mergeCell ref="B6:B7"/>
    <mergeCell ref="C6:C7"/>
    <mergeCell ref="D6:D7"/>
    <mergeCell ref="E6:G7"/>
    <mergeCell ref="A3:A4"/>
    <mergeCell ref="F3:F4"/>
    <mergeCell ref="D3:D4"/>
    <mergeCell ref="E3:E4"/>
    <mergeCell ref="A2:G2"/>
    <mergeCell ref="E365:G365"/>
    <mergeCell ref="E366:G366"/>
    <mergeCell ref="E367:G367"/>
    <mergeCell ref="E368:G368"/>
    <mergeCell ref="E369:G369"/>
    <mergeCell ref="E364:G364"/>
    <mergeCell ref="E359:G359"/>
    <mergeCell ref="E353:G353"/>
    <mergeCell ref="E354:G354"/>
    <mergeCell ref="E355:G355"/>
    <mergeCell ref="E356:G356"/>
    <mergeCell ref="E357:G357"/>
    <mergeCell ref="E358:G358"/>
    <mergeCell ref="E19:G19"/>
    <mergeCell ref="E20:G20"/>
    <mergeCell ref="E21:G21"/>
    <mergeCell ref="E22:G22"/>
    <mergeCell ref="E11:G11"/>
    <mergeCell ref="E12:G12"/>
    <mergeCell ref="E13:G13"/>
    <mergeCell ref="E14:G14"/>
    <mergeCell ref="E15:G15"/>
    <mergeCell ref="E16:G16"/>
    <mergeCell ref="E9:G9"/>
    <mergeCell ref="E10:G10"/>
    <mergeCell ref="E155:G155"/>
    <mergeCell ref="E156:G156"/>
    <mergeCell ref="E157:G157"/>
    <mergeCell ref="E158:G158"/>
    <mergeCell ref="E159:G159"/>
    <mergeCell ref="E160:G160"/>
    <mergeCell ref="E149:G149"/>
    <mergeCell ref="E150:G150"/>
    <mergeCell ref="E151:G151"/>
    <mergeCell ref="E152:G152"/>
    <mergeCell ref="E153:G153"/>
    <mergeCell ref="E154:G154"/>
    <mergeCell ref="E143:G143"/>
    <mergeCell ref="E144:G144"/>
    <mergeCell ref="E145:G145"/>
    <mergeCell ref="E146:G146"/>
    <mergeCell ref="E147:G147"/>
    <mergeCell ref="E148:G148"/>
    <mergeCell ref="E137:G137"/>
    <mergeCell ref="E138:G138"/>
    <mergeCell ref="E139:G139"/>
    <mergeCell ref="E140:G140"/>
    <mergeCell ref="E141:G141"/>
    <mergeCell ref="E142:G142"/>
    <mergeCell ref="E131:G131"/>
    <mergeCell ref="E132:G132"/>
    <mergeCell ref="E133:G133"/>
    <mergeCell ref="E134:G134"/>
    <mergeCell ref="E135:G135"/>
    <mergeCell ref="E136:G136"/>
    <mergeCell ref="E125:G125"/>
    <mergeCell ref="E126:G126"/>
    <mergeCell ref="E127:G127"/>
    <mergeCell ref="E128:G128"/>
    <mergeCell ref="E129:G129"/>
    <mergeCell ref="E130:G130"/>
    <mergeCell ref="E119:G119"/>
    <mergeCell ref="E120:G120"/>
    <mergeCell ref="E121:G121"/>
    <mergeCell ref="E122:G122"/>
    <mergeCell ref="E123:G123"/>
    <mergeCell ref="E124:G124"/>
    <mergeCell ref="E113:G113"/>
    <mergeCell ref="E114:G114"/>
    <mergeCell ref="E115:G115"/>
    <mergeCell ref="E116:G116"/>
    <mergeCell ref="E117:G117"/>
    <mergeCell ref="E118:G118"/>
    <mergeCell ref="E107:G107"/>
    <mergeCell ref="E108:G108"/>
    <mergeCell ref="E109:G109"/>
    <mergeCell ref="E110:G110"/>
    <mergeCell ref="E111:G111"/>
    <mergeCell ref="E112:G112"/>
    <mergeCell ref="E101:G101"/>
    <mergeCell ref="E102:G102"/>
    <mergeCell ref="E103:G103"/>
    <mergeCell ref="E104:G104"/>
    <mergeCell ref="E105:G105"/>
    <mergeCell ref="E106:G106"/>
    <mergeCell ref="E95:G95"/>
    <mergeCell ref="E96:G96"/>
    <mergeCell ref="E97:G97"/>
    <mergeCell ref="E98:G98"/>
    <mergeCell ref="E99:G99"/>
    <mergeCell ref="E100:G100"/>
    <mergeCell ref="E89:G89"/>
    <mergeCell ref="E90:G90"/>
    <mergeCell ref="E91:G91"/>
    <mergeCell ref="E92:G92"/>
    <mergeCell ref="E93:G93"/>
    <mergeCell ref="E94:G94"/>
    <mergeCell ref="E83:G83"/>
    <mergeCell ref="E84:G84"/>
    <mergeCell ref="E85:G85"/>
    <mergeCell ref="E86:G86"/>
    <mergeCell ref="E87:G87"/>
    <mergeCell ref="E88:G88"/>
    <mergeCell ref="E77:G77"/>
    <mergeCell ref="E78:G78"/>
    <mergeCell ref="E79:G79"/>
    <mergeCell ref="E80:G80"/>
    <mergeCell ref="E81:G81"/>
    <mergeCell ref="E82:G82"/>
    <mergeCell ref="E71:G71"/>
    <mergeCell ref="E72:G72"/>
    <mergeCell ref="E73:G73"/>
    <mergeCell ref="E74:G74"/>
    <mergeCell ref="E75:G75"/>
    <mergeCell ref="E76:G76"/>
    <mergeCell ref="E65:G65"/>
    <mergeCell ref="E66:G66"/>
    <mergeCell ref="E67:G67"/>
    <mergeCell ref="E68:G68"/>
    <mergeCell ref="E69:G69"/>
    <mergeCell ref="E70:G70"/>
    <mergeCell ref="E59:G59"/>
    <mergeCell ref="E60:G60"/>
    <mergeCell ref="H6:H7"/>
    <mergeCell ref="I6:I7"/>
    <mergeCell ref="K6:K7"/>
    <mergeCell ref="L6:M7"/>
  </mergeCells>
  <dataValidations>
    <dataValidation type="decimal" allowBlank="1" showInputMessage="1" showErrorMessage="1" prompt="Сумма досрочного платежа - Введенное Вами значение не является числом" sqref="I9:I368">
      <formula1>1.0</formula1>
      <formula2>9.99999999999999E14</formula2>
    </dataValidation>
    <dataValidation type="decimal" allowBlank="1" showErrorMessage="1" sqref="H10:H368">
      <formula1>0.0</formula1>
      <formula2>1.0</formula2>
    </dataValidation>
    <dataValidation type="decimal" allowBlank="1" showInputMessage="1" showErrorMessage="1" prompt="новая % ставка - Введенное Вами значение не находится в диапазоне от 1% до 100%" sqref="H9">
      <formula1>0.0</formula1>
      <formula2>1.0</formula2>
    </dataValidation>
    <dataValidation type="list" allowBlank="1" showErrorMessage="1" sqref="K9:K368">
      <formula1>$Q$4:$Q$5</formula1>
    </dataValidation>
  </dataValidations>
  <printOptions horizontalCentered="1"/>
  <pageMargins bottom="0.3937007874015748" footer="0.0" header="0.0" left="0.3937007874015748" right="0.3937007874015748" top="0.3937007874015748"/>
  <pageSetup paperSize="9" orientation="portrait"/>
  <colBreaks count="1" manualBreakCount="1">
    <brk id="12" man="1"/>
  </col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4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baseType="lpstr" size="4">
      <vt:lpstr>RUR</vt:lpstr>
      <vt:lpstr>USD</vt:lpstr>
      <vt:lpstr>RUR!Область_печати</vt:lpstr>
      <vt:lpstr>USD!Область_печати</vt:lpstr>
    </vt:vector>
  </TitlesOfParts>
  <LinksUpToDate>false</LinksUpToDate>
  <SharedDoc>false</SharedDoc>
  <HyperlinksChanged>false</HyperlinksChanged>
  <Application>Microsoft Macintosh Excel</Application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2001-12-27T11:51:35Z</dcterms:created>
  <dc:creator>Андрей Мешков</dc:creator>
  <cp:lastModifiedBy>Дмитрий Харьковский</cp:lastModifiedBy>
  <cp:lastPrinted>2016-04-04T09:18:40Z</cp:lastPrinted>
  <dcterms:modified xsi:type="dcterms:W3CDTF">2026-01-03T11:11:53Z</dcterms:modified>
</cp:coreProperties>
</file>