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ka.serbina\Downloads\"/>
    </mc:Choice>
  </mc:AlternateContent>
  <bookViews>
    <workbookView xWindow="0" yWindow="0" windowWidth="23040" windowHeight="10452"/>
  </bookViews>
  <sheets>
    <sheet name="Паспорт ИЖС" sheetId="1" r:id="rId1"/>
    <sheet name="Настройки" sheetId="2" state="hidden" r:id="rId2"/>
  </sheets>
  <externalReferences>
    <externalReference r:id="rId3"/>
    <externalReference r:id="rId4"/>
  </externalReferences>
  <definedNames>
    <definedName name="client_name_1">'Паспорт ИЖС'!#REF!</definedName>
    <definedName name="construction_method">'Паспорт ИЖС'!#REF!</definedName>
    <definedName name="contract_date">'Паспорт ИЖС'!#REF!</definedName>
    <definedName name="contract_no">'Паспорт ИЖС'!#REF!</definedName>
    <definedName name="contractor_inn">'Паспорт ИЖС'!#REF!</definedName>
    <definedName name="contractor_name">'Паспорт ИЖС'!#REF!</definedName>
    <definedName name="ddd">OFFSET([1]Настройки!$A$60,1,[1]Настройки!$B$56-1,[1]Настройки!$B$57,1)</definedName>
    <definedName name="df_characteristics">'Паспорт ИЖС'!$B$16:$F$41</definedName>
    <definedName name="df_dkpnb">'Паспорт ИЖС'!#REF!</definedName>
    <definedName name="df_price">'Паспорт ИЖС'!$B$47:$F$61</definedName>
    <definedName name="dict_frame_materials">OFFSET(Настройки!$A$89,1,Настройки!$B$85-1,Настройки!$B$86,1)</definedName>
    <definedName name="dict_materials">OFFSET(Настройки!$A$35,1,Настройки!$B$31-1,Настройки!$B$32,1)</definedName>
    <definedName name="dict_methods">OFFSET(Настройки!$A$60,1,Настройки!$B$56-1,Настройки!$B$57,1)</definedName>
    <definedName name="dict_methods_test">OFFSET([2]Настройки!$A$60,1,[2]Настройки!$B$56-1,[2]Настройки!$B$57,1)</definedName>
    <definedName name="dict_types">OFFSET(Настройки!$A$35,0,1,1,COUNTA(Настройки!$35:$35)-1)</definedName>
    <definedName name="doc_template_label">#REF!</definedName>
    <definedName name="doc_template_version">#REF!</definedName>
    <definedName name="estimate_date">'Паспорт ИЖС'!#REF!</definedName>
    <definedName name="выбор_из_списка">'Паспорт ИЖС'!$E$18</definedName>
    <definedName name="_xlnm.Print_Area" localSheetId="0">'Паспорт ИЖС'!$B$3:$F$68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G36" i="1"/>
  <c r="G37" i="1"/>
  <c r="G35" i="1"/>
  <c r="E52" i="1" l="1"/>
  <c r="E50" i="1" l="1"/>
  <c r="E49" i="1"/>
  <c r="E48" i="1"/>
  <c r="E56" i="1"/>
  <c r="E55" i="1"/>
  <c r="B84" i="2" l="1"/>
  <c r="F84" i="2" l="1"/>
  <c r="B85" i="2"/>
  <c r="F30" i="2" l="1"/>
  <c r="F55" i="2"/>
  <c r="B55" i="2" l="1"/>
  <c r="B56" i="2" s="1"/>
  <c r="B30" i="2"/>
  <c r="B31" i="2" s="1"/>
  <c r="F31" i="2" s="1"/>
  <c r="F56" i="2" l="1"/>
  <c r="B32" i="2"/>
  <c r="AB13" i="1"/>
  <c r="B57" i="2" l="1"/>
  <c r="B86" i="2"/>
  <c r="F85" i="2"/>
</calcChain>
</file>

<file path=xl/comments1.xml><?xml version="1.0" encoding="utf-8"?>
<comments xmlns="http://schemas.openxmlformats.org/spreadsheetml/2006/main">
  <authors>
    <author>Спирина Светлана Николаевна</author>
    <author>Мазурова Виктория Андреевна</author>
  </authors>
  <commentList>
    <comment ref="B3" authorId="0" shapeId="0">
      <text>
        <r>
          <rPr>
            <sz val="9"/>
            <color indexed="81"/>
            <rFont val="Tahoma"/>
            <family val="2"/>
            <charset val="204"/>
          </rPr>
          <t xml:space="preserve">Условиями кредитования Банка не предусмотрено направление кредитных средств на строительство отдельно стоящих гаражей, устройства заборов, высадки деревьев, благоустройства территории и иных работ, не связанных непосредственно со строительством дома. </t>
        </r>
      </text>
    </comment>
    <comment ref="B14" authorId="0" shapeId="0">
      <text>
        <r>
          <rPr>
            <sz val="9"/>
            <color indexed="81"/>
            <rFont val="Tahoma"/>
            <family val="2"/>
            <charset val="204"/>
          </rPr>
          <t>1. Все поля в разделе «Характеристики объекта» должны быть заполнены. 
2. Заполнять поля в шаблоне необходимо последовательно.
3. Серые поля заполняются автоматически или они заполнены и неизменны.</t>
        </r>
      </text>
    </comment>
    <comment ref="E16" authorId="0" shapeId="0">
      <text>
        <r>
          <rPr>
            <sz val="9"/>
            <color indexed="81"/>
            <rFont val="Tahoma"/>
            <family val="2"/>
            <charset val="204"/>
          </rPr>
          <t xml:space="preserve">Заполнять шаблон необходимо с графы  «Тип дома», т.к.  в шаблоне  настраиваются  справочники в зависимости от выбранного варианта типа дома. </t>
        </r>
      </text>
    </comment>
    <comment ref="E17" authorId="0" shapeId="0">
      <text>
        <r>
          <rPr>
            <sz val="9"/>
            <color indexed="81"/>
            <rFont val="Tahoma"/>
            <family val="2"/>
            <charset val="204"/>
          </rPr>
          <t>В зависимости от выбора варианта в графе «Тип отделки» происходит автозаполнение строк в таблице с перечнем работ.</t>
        </r>
      </text>
    </comment>
    <comment ref="E18" authorId="0" shapeId="0">
      <text>
        <r>
          <rPr>
            <sz val="9"/>
            <color indexed="81"/>
            <rFont val="Tahoma"/>
            <family val="2"/>
            <charset val="204"/>
          </rPr>
          <t>В зависимости от выбора варианта в графе «Сборный комплект заводского изготовления» происходит автозаполнение строк в таблице с перечнем работ.</t>
        </r>
      </text>
    </comment>
    <comment ref="E20" authorId="0" shapeId="0">
      <text>
        <r>
          <rPr>
            <sz val="9"/>
            <color indexed="81"/>
            <rFont val="Tahoma"/>
            <family val="2"/>
            <charset val="204"/>
          </rPr>
          <t>По требованиям Банка жилой дом должен быть пригоден для круглогодичного проживания.</t>
        </r>
      </text>
    </comment>
    <comment ref="E21" authorId="0" shapeId="0">
      <text>
        <r>
          <rPr>
            <sz val="9"/>
            <color indexed="81"/>
            <rFont val="Tahoma"/>
            <family val="2"/>
            <charset val="204"/>
          </rPr>
          <t>По требованиям Банка жилой дом должен соответствовать нормам ГК РФ.</t>
        </r>
      </text>
    </comment>
    <comment ref="E22" authorId="1" shapeId="0">
      <text>
        <r>
          <rPr>
            <sz val="9"/>
            <color indexed="81"/>
            <rFont val="Tahoma"/>
            <family val="2"/>
            <charset val="204"/>
          </rPr>
          <t>1) Согласно Градостроительному кодексу РФ, для объектов индивидуального жилищного строительства максимальное количество надземных этажей - не более трех, при этом здание должно быть не выше 20 метров. 2) Цокольный этаж включается в общее число, если он над землей более, чем на 2 метра.</t>
        </r>
      </text>
    </comment>
    <comment ref="E24" authorId="1" shapeId="0">
      <text>
        <r>
          <rPr>
            <sz val="9"/>
            <color indexed="81"/>
            <rFont val="Tahoma"/>
            <family val="2"/>
            <charset val="204"/>
          </rPr>
          <t xml:space="preserve">Согласно Градостроительному кодексу РФ, объекты индивидуального жилищного строительства должны быть не выше 20 метров.
</t>
        </r>
      </text>
    </comment>
    <comment ref="E25" authorId="1" shapeId="0">
      <text>
        <r>
          <rPr>
            <sz val="9"/>
            <color indexed="81"/>
            <rFont val="Tahoma"/>
            <family val="2"/>
            <charset val="204"/>
          </rPr>
          <t>По требованиям банка общая площадь должна быть не менее 60 кв.м. и не более 345 кв.м.</t>
        </r>
      </text>
    </comment>
    <comment ref="E26" authorId="1" shapeId="0">
      <text>
        <r>
          <rPr>
            <sz val="9"/>
            <color indexed="81"/>
            <rFont val="Tahoma"/>
            <family val="2"/>
            <charset val="204"/>
          </rPr>
          <t>По требованиям банка площадь теплого контура дома должна быть не менее 60 кв.м. и не более 345 кв.м.</t>
        </r>
      </text>
    </comment>
    <comment ref="E31" authorId="0" shapeId="0">
      <text>
        <r>
          <rPr>
            <sz val="9"/>
            <color indexed="81"/>
            <rFont val="Tahoma"/>
            <family val="2"/>
            <charset val="204"/>
          </rPr>
          <t>Вариант "Отсутствует" должен указываться только если материал внешних стен не требует защиты в целях предотвращения разрушения стен или закрытия утеплителя.</t>
        </r>
      </text>
    </comment>
    <comment ref="E35" authorId="0" shapeId="0">
      <text>
        <r>
          <rPr>
            <sz val="9"/>
            <color indexed="81"/>
            <rFont val="Tahoma"/>
            <family val="2"/>
            <charset val="204"/>
          </rPr>
          <t>Если в данном поле выбрано значение "Да", то площадь теплого контура не должна быть равна общей площади.</t>
        </r>
      </text>
    </comment>
    <comment ref="E36" authorId="0" shapeId="0">
      <text>
        <r>
          <rPr>
            <sz val="9"/>
            <color indexed="81"/>
            <rFont val="Tahoma"/>
            <family val="2"/>
            <charset val="204"/>
          </rPr>
          <t xml:space="preserve">Если в данном поле указано значение "Да", то площадь теплого контура не должна быть равна общей площади.
</t>
        </r>
      </text>
    </comment>
    <comment ref="E37" authorId="0" shapeId="0">
      <text>
        <r>
          <rPr>
            <sz val="9"/>
            <color indexed="81"/>
            <rFont val="Tahoma"/>
            <family val="2"/>
            <charset val="204"/>
          </rPr>
          <t>Если в данном поле указано значение "Да", то площадь теплого контура не должна быть равна общей площади.</t>
        </r>
      </text>
    </comment>
    <comment ref="E39" authorId="1" shapeId="0">
      <text>
        <r>
          <rPr>
            <sz val="9"/>
            <color indexed="81"/>
            <rFont val="Tahoma"/>
            <family val="2"/>
            <charset val="204"/>
          </rPr>
          <t>По требованиям банка электричество должно быть центральное.</t>
        </r>
      </text>
    </comment>
    <comment ref="E48" authorId="1" shapeId="0">
      <text>
        <r>
          <rPr>
            <sz val="9"/>
            <color indexed="81"/>
            <rFont val="Tahoma"/>
            <family val="2"/>
            <charset val="204"/>
          </rPr>
          <t>Поле заполняется автоматически на основании данных поля "Сборный комплект заводского изготовления".</t>
        </r>
      </text>
    </comment>
    <comment ref="E49" authorId="1" shapeId="0">
      <text>
        <r>
          <rPr>
            <sz val="9"/>
            <color indexed="81"/>
            <rFont val="Tahoma"/>
            <family val="2"/>
            <charset val="204"/>
          </rPr>
          <t>Поле заполняется автоматически на основании данных поля "Сборный комплект заводского изготовления".</t>
        </r>
      </text>
    </comment>
    <comment ref="E50" authorId="1" shapeId="0">
      <text>
        <r>
          <rPr>
            <sz val="9"/>
            <color indexed="81"/>
            <rFont val="Tahoma"/>
            <family val="2"/>
            <charset val="204"/>
          </rPr>
          <t>Поле заполнено автоматически на основании данных поля "Сборный комплект заводского изготовления".</t>
        </r>
      </text>
    </comment>
    <comment ref="E52" authorId="0" shapeId="0">
      <text>
        <r>
          <rPr>
            <sz val="9"/>
            <color indexed="81"/>
            <rFont val="Tahoma"/>
            <family val="2"/>
            <charset val="204"/>
          </rPr>
          <t>Поле заполняется автоматически на основании данных в поле "Основной материал фасадов".</t>
        </r>
      </text>
    </comment>
    <comment ref="E53" authorId="1" shapeId="0">
      <text>
        <r>
          <rPr>
            <sz val="9"/>
            <color indexed="81"/>
            <rFont val="Tahoma"/>
            <family val="2"/>
            <charset val="204"/>
          </rPr>
          <t xml:space="preserve">По требованиям банка дом должен быть пригоден для круглогодичного проживания, должны быть работы, обеспечивающие в жилом доме наличие окон и дверей.
</t>
        </r>
      </text>
    </comment>
    <comment ref="E54" authorId="1" shapeId="0">
      <text>
        <r>
          <rPr>
            <sz val="9"/>
            <color indexed="81"/>
            <rFont val="Tahoma"/>
            <family val="2"/>
            <charset val="204"/>
          </rPr>
          <t xml:space="preserve">По требованиям банка в жилом доме должно быть обеспечено наличие лестницы для дома этажностью более одного.
</t>
        </r>
      </text>
    </comment>
    <comment ref="E55" authorId="1" shapeId="0">
      <text>
        <r>
          <rPr>
            <sz val="9"/>
            <color indexed="81"/>
            <rFont val="Tahoma"/>
            <family val="2"/>
            <charset val="204"/>
          </rPr>
          <t>Поле заполняется автоматически на основании данных поля "Тип отделки".</t>
        </r>
      </text>
    </comment>
    <comment ref="E56" authorId="1" shapeId="0">
      <text>
        <r>
          <rPr>
            <sz val="9"/>
            <color indexed="81"/>
            <rFont val="Tahoma"/>
            <family val="2"/>
            <charset val="204"/>
          </rPr>
          <t>Поле заполняется автоматически на основании данных поля "Тип отделки".</t>
        </r>
      </text>
    </comment>
  </commentList>
</comments>
</file>

<file path=xl/sharedStrings.xml><?xml version="1.0" encoding="utf-8"?>
<sst xmlns="http://schemas.openxmlformats.org/spreadsheetml/2006/main" count="314" uniqueCount="225">
  <si>
    <t>Описание проекта</t>
  </si>
  <si>
    <t>Тип дома</t>
  </si>
  <si>
    <t>Круглогодичное проживание</t>
  </si>
  <si>
    <t>Соответствие нормам Градостроительного кодекса РФ</t>
  </si>
  <si>
    <t>Количество санузлов</t>
  </si>
  <si>
    <t>Основной материал фасадов</t>
  </si>
  <si>
    <t>Материал кровли</t>
  </si>
  <si>
    <t>Стандартизированный справочник для заполнения формы паспорта индивидуального жилого дома</t>
  </si>
  <si>
    <t>Фундамент</t>
  </si>
  <si>
    <t>Деревянный</t>
  </si>
  <si>
    <t>Брус цельный</t>
  </si>
  <si>
    <t>Технология рубленых бревенчатых стен</t>
  </si>
  <si>
    <t>Свайный</t>
  </si>
  <si>
    <t>Брус клеёный</t>
  </si>
  <si>
    <t>Винтовые сваи</t>
  </si>
  <si>
    <t>Профилированный брус</t>
  </si>
  <si>
    <t>Двойной брус с утеплением</t>
  </si>
  <si>
    <t>Свайный с ростверком</t>
  </si>
  <si>
    <t>Оцилиндрованные бревна</t>
  </si>
  <si>
    <t>Ленточный</t>
  </si>
  <si>
    <t>Тёсанное бревно</t>
  </si>
  <si>
    <t>Монолитная плита</t>
  </si>
  <si>
    <t>Кирпичный</t>
  </si>
  <si>
    <t>Кирпич</t>
  </si>
  <si>
    <t>Ручная кладка</t>
  </si>
  <si>
    <t>Дом из блоков</t>
  </si>
  <si>
    <t>Блок силикатный</t>
  </si>
  <si>
    <t>Пеноблок</t>
  </si>
  <si>
    <t>Газобетонный блок</t>
  </si>
  <si>
    <t>Газосиликатный блок</t>
  </si>
  <si>
    <t>Керамзитобетонный блок</t>
  </si>
  <si>
    <t>Керамические блоки</t>
  </si>
  <si>
    <t>Полистиролбетон</t>
  </si>
  <si>
    <t>Твинблок</t>
  </si>
  <si>
    <t>SIP-панели</t>
  </si>
  <si>
    <t>Фахверковый</t>
  </si>
  <si>
    <t>CLT-панели</t>
  </si>
  <si>
    <t>Каркасно-рамочный</t>
  </si>
  <si>
    <t>Каркасно-щитовой</t>
  </si>
  <si>
    <t>Канадская технология</t>
  </si>
  <si>
    <t>Шведская технология</t>
  </si>
  <si>
    <t>Монолитно-каркасный</t>
  </si>
  <si>
    <t>Панельный</t>
  </si>
  <si>
    <t>Железобетонные панели</t>
  </si>
  <si>
    <t>Сборный железобетон</t>
  </si>
  <si>
    <t>Тип водоотведения</t>
  </si>
  <si>
    <t>Да</t>
  </si>
  <si>
    <t>Нет</t>
  </si>
  <si>
    <t>Винтовой с ростверком</t>
  </si>
  <si>
    <t>Постройка стенового комплекта и крыши/теплого контура</t>
  </si>
  <si>
    <t>Устройство крыши и кровли</t>
  </si>
  <si>
    <t>Утепление (наружное, внутреннее)</t>
  </si>
  <si>
    <t>Внешние отделочные работы (фасад)</t>
  </si>
  <si>
    <t>Монтаж окон и дверей</t>
  </si>
  <si>
    <t>Инженерные коммуникации</t>
  </si>
  <si>
    <t>Отопление</t>
  </si>
  <si>
    <t>Электротехнические работы</t>
  </si>
  <si>
    <t>Газоснабжение</t>
  </si>
  <si>
    <t>Комбинированный (деревянно-каменный)</t>
  </si>
  <si>
    <t>Каркасный</t>
  </si>
  <si>
    <t>Монолитный</t>
  </si>
  <si>
    <t>Тип водоснабжения</t>
  </si>
  <si>
    <t>Значение</t>
  </si>
  <si>
    <t>Справочник №0</t>
  </si>
  <si>
    <t>Высота жилых помещений, м.</t>
  </si>
  <si>
    <t>Клееный брус + Газобетонный блок</t>
  </si>
  <si>
    <t>-</t>
  </si>
  <si>
    <t>Не заполнено</t>
  </si>
  <si>
    <t>В серой области нельзя указывать ничего лишнего!</t>
  </si>
  <si>
    <t>Кол-во вариантов</t>
  </si>
  <si>
    <t>Справочник материала стен</t>
  </si>
  <si>
    <t>Справочник метода технологии/сборки</t>
  </si>
  <si>
    <t>Характеристики</t>
  </si>
  <si>
    <t>Иное</t>
  </si>
  <si>
    <t>Центральное</t>
  </si>
  <si>
    <t>Без отделки</t>
  </si>
  <si>
    <t>Финишная</t>
  </si>
  <si>
    <t>Столбец в таблице</t>
  </si>
  <si>
    <t>(выбор из списка)</t>
  </si>
  <si>
    <t>Выбранный тип дома</t>
  </si>
  <si>
    <t>Выбранный материал</t>
  </si>
  <si>
    <t>Флаг, что поля не противоречивы:</t>
  </si>
  <si>
    <t>Выбранный метод</t>
  </si>
  <si>
    <t>Минеральная вата</t>
  </si>
  <si>
    <t>Пенопласт (пенополистирол)</t>
  </si>
  <si>
    <t>Пенополиуретан</t>
  </si>
  <si>
    <t>Базальтовая вата</t>
  </si>
  <si>
    <t>Двускатная</t>
  </si>
  <si>
    <t>Комбинированная</t>
  </si>
  <si>
    <t>Многощипковая</t>
  </si>
  <si>
    <t>Односкатная</t>
  </si>
  <si>
    <t>Плоская</t>
  </si>
  <si>
    <t>Четырехскатная (вальмовая)</t>
  </si>
  <si>
    <t>Блок пескобетонный</t>
  </si>
  <si>
    <t>Оцилиндрованное бревно + Кирпич</t>
  </si>
  <si>
    <t>Клееный брус + Керамический кирпич</t>
  </si>
  <si>
    <t>Бревно + Кирпич</t>
  </si>
  <si>
    <t>Каркасно-рамочная + Ручная кладка</t>
  </si>
  <si>
    <t>Технология рубленых бревенчатых стен + Ручная кладка</t>
  </si>
  <si>
    <t>Тип отопления</t>
  </si>
  <si>
    <t>Устройство фундамента и котлована</t>
  </si>
  <si>
    <t>Водоснабжение</t>
  </si>
  <si>
    <t>Водоотведение</t>
  </si>
  <si>
    <t>Железобетон</t>
  </si>
  <si>
    <t>Материал каркаса/несущие стены</t>
  </si>
  <si>
    <t>Сухая строганая доска</t>
  </si>
  <si>
    <t>Каркасно-модульный</t>
  </si>
  <si>
    <t>Имитация бруса</t>
  </si>
  <si>
    <t>Скважина с автоматизированной подачей воды</t>
  </si>
  <si>
    <t>Искусственный камень</t>
  </si>
  <si>
    <t>Битумная мастика</t>
  </si>
  <si>
    <t>Выгребной септик</t>
  </si>
  <si>
    <t>Керамогранит</t>
  </si>
  <si>
    <t>Газовый котел</t>
  </si>
  <si>
    <t>Станция биоочистки</t>
  </si>
  <si>
    <t>Краска</t>
  </si>
  <si>
    <t>Гибкая черепица (мягкая кровля)</t>
  </si>
  <si>
    <t>Натуральный камень</t>
  </si>
  <si>
    <t>Смешанное газово-электрическое</t>
  </si>
  <si>
    <t>Облицовочный кирпич</t>
  </si>
  <si>
    <t>Кликфальц</t>
  </si>
  <si>
    <t>Планкен</t>
  </si>
  <si>
    <t>Композитная черепица</t>
  </si>
  <si>
    <t>Сайдинг</t>
  </si>
  <si>
    <t>Фасадная доска</t>
  </si>
  <si>
    <t>Мембранная кровля</t>
  </si>
  <si>
    <t>Фасадная плитка</t>
  </si>
  <si>
    <t>Металлические листовые гофрированные профили</t>
  </si>
  <si>
    <t>Фасадные термопанели</t>
  </si>
  <si>
    <t>Металлические рулонные или листовые материалы</t>
  </si>
  <si>
    <t>Фасадный профлист</t>
  </si>
  <si>
    <t>Фиброцементная панель</t>
  </si>
  <si>
    <t>Ондулин</t>
  </si>
  <si>
    <t>Штукатурка</t>
  </si>
  <si>
    <t>ПВХ мембраны</t>
  </si>
  <si>
    <t>Плоский шифер</t>
  </si>
  <si>
    <t>Рубероид</t>
  </si>
  <si>
    <t>Рулонные битумные покрытия</t>
  </si>
  <si>
    <t>Рулонные полимерные покрытия</t>
  </si>
  <si>
    <t>Цементно-песчаная черепица</t>
  </si>
  <si>
    <t>Блоки</t>
  </si>
  <si>
    <t>Дерево</t>
  </si>
  <si>
    <t>Железобетонные колонны</t>
  </si>
  <si>
    <t>Металл</t>
  </si>
  <si>
    <t>Керамическая черепица</t>
  </si>
  <si>
    <t>Фальцевая металлическая</t>
  </si>
  <si>
    <t>Обрезная доска</t>
  </si>
  <si>
    <t>Выбранный Материал каркаса/несущие стены</t>
  </si>
  <si>
    <t>Блоки + Дерево</t>
  </si>
  <si>
    <t>Кирпич + Дерево</t>
  </si>
  <si>
    <t>Соединение бруса "теплый угол"</t>
  </si>
  <si>
    <t>Метод сборки/технология</t>
  </si>
  <si>
    <t>Материал стен</t>
  </si>
  <si>
    <r>
      <t>Характеристики объекта</t>
    </r>
    <r>
      <rPr>
        <vertAlign val="superscript"/>
        <sz val="11"/>
        <rFont val="Tahoma"/>
        <family val="2"/>
        <charset val="204"/>
      </rPr>
      <t>1</t>
    </r>
  </si>
  <si>
    <t>Электроснабжение</t>
  </si>
  <si>
    <t>Несущие стены/материал каркаса</t>
  </si>
  <si>
    <t>Количество надземных этажей</t>
  </si>
  <si>
    <t>Наличие цокольного/подвального этажа</t>
  </si>
  <si>
    <t>Предчистовая</t>
  </si>
  <si>
    <t xml:space="preserve">Электрическое </t>
  </si>
  <si>
    <t>Твердотопливный котел</t>
  </si>
  <si>
    <t>Общая площадь, кв.м.</t>
  </si>
  <si>
    <t>Площадь теплого контура дома, кв.м.</t>
  </si>
  <si>
    <t>Коммуникации по проекту</t>
  </si>
  <si>
    <t>Уточнение (при наличии)</t>
  </si>
  <si>
    <t>Материал внутренних перегородок</t>
  </si>
  <si>
    <t>Деревянные</t>
  </si>
  <si>
    <t>Тип кровли</t>
  </si>
  <si>
    <t>Дополнительные элементы</t>
  </si>
  <si>
    <t>Балкон/лоджия (наличие)</t>
  </si>
  <si>
    <t>Терраса (наличие)</t>
  </si>
  <si>
    <t>Веранда (наличие)</t>
  </si>
  <si>
    <t>Устройство стен, пола и перекрытий</t>
  </si>
  <si>
    <t>Монтаж лестницы</t>
  </si>
  <si>
    <t>Разводка без подключения оборудования</t>
  </si>
  <si>
    <t>Подведение к дому (внешние работы)</t>
  </si>
  <si>
    <t>ПОДПИСИ СТОРОН</t>
  </si>
  <si>
    <t>ЗАКАЗЧИК:</t>
  </si>
  <si>
    <t>ПОДРЯДЧИК:</t>
  </si>
  <si>
    <t>Отсутствует</t>
  </si>
  <si>
    <t>Кирпичные</t>
  </si>
  <si>
    <t>Монолитные</t>
  </si>
  <si>
    <t>Пенобетонные</t>
  </si>
  <si>
    <t>Гипсокартонные</t>
  </si>
  <si>
    <t>Блочные</t>
  </si>
  <si>
    <t>Цементно-стружечная плита</t>
  </si>
  <si>
    <t>Инженерные коммуникации (услуги)</t>
  </si>
  <si>
    <r>
      <t xml:space="preserve">Разводка с подключением </t>
    </r>
    <r>
      <rPr>
        <sz val="9"/>
        <color theme="1"/>
        <rFont val="Tahoma"/>
        <family val="2"/>
        <charset val="204"/>
      </rPr>
      <t>радиаторов и оборудования</t>
    </r>
  </si>
  <si>
    <t>Подведение (внешние и внутренние работы)</t>
  </si>
  <si>
    <t>Разводка с подключением оборудования</t>
  </si>
  <si>
    <r>
      <t xml:space="preserve">Разводка с подключением </t>
    </r>
    <r>
      <rPr>
        <sz val="9"/>
        <color theme="1"/>
        <rFont val="Tahoma"/>
        <family val="2"/>
        <charset val="204"/>
      </rPr>
      <t xml:space="preserve">радиаторов </t>
    </r>
  </si>
  <si>
    <r>
      <t xml:space="preserve">Разводка с подключением </t>
    </r>
    <r>
      <rPr>
        <sz val="9"/>
        <color theme="1"/>
        <rFont val="Tahoma"/>
        <family val="2"/>
        <charset val="204"/>
      </rPr>
      <t>оборудования</t>
    </r>
  </si>
  <si>
    <t>Отсутствуют</t>
  </si>
  <si>
    <t xml:space="preserve">Разводка </t>
  </si>
  <si>
    <t xml:space="preserve">Тип отделки </t>
  </si>
  <si>
    <t xml:space="preserve">ПАСПОРТ СТРОЯЩЕГОСЯ ЖИЛОГО ДОМА  </t>
  </si>
  <si>
    <t>это общая площадь дома, включая площадь  гаражей в составе жилого дома, находящиеся в периметре теплого контура дома, без включения площади холодных помещений, неутепленных мансардных этажей, веранд, террас, балконов, лоджий.</t>
  </si>
  <si>
    <t>Производство и/или установка домокомплекта</t>
  </si>
  <si>
    <t xml:space="preserve">Перечень работ </t>
  </si>
  <si>
    <t>Общая площадь</t>
  </si>
  <si>
    <t>Площадь теплого контура</t>
  </si>
  <si>
    <t>это сумма площадей всех надземных и подземных этажей включая подвалы, технический, мансардный, цокольный этаж, эксплуатируемой кровли. 
В Общую площадь:
- не входят площади тамбуров, портиков, крылец, наружных открытых лестниц и пандусов
- входят площади балконов, лоджий, террас и веранд, внутренних перегородок и стен, а также лестничных площадок и ступеней с учетом их площади в уровне данного этажа.
Считается по внутренней поверхности наружных стен (площадь всех помещений, включая перегородки).</t>
  </si>
  <si>
    <t>Нет, дом одноэтажный</t>
  </si>
  <si>
    <t>Нет, материал внешних стен обеспечивает круглогодичное проживание без дополнительного утепления</t>
  </si>
  <si>
    <t>Подведение с подключением оборудования</t>
  </si>
  <si>
    <r>
      <t xml:space="preserve">
Фамилия, имя, отчество (при наличии): (</t>
    </r>
    <r>
      <rPr>
        <sz val="11"/>
        <color theme="4" tint="-0.249977111117893"/>
        <rFont val="Tahoma"/>
        <family val="2"/>
        <charset val="204"/>
      </rPr>
      <t>ФАМИЛИЯ, ИМЯ, ОТЧЕСТВО ПОЛНОСТЬЮ</t>
    </r>
    <r>
      <rPr>
        <sz val="11"/>
        <rFont val="Tahoma"/>
        <family val="2"/>
        <charset val="204"/>
      </rPr>
      <t>)
Подпись____________________________________________________</t>
    </r>
  </si>
  <si>
    <r>
      <t>Тип отделки</t>
    </r>
    <r>
      <rPr>
        <vertAlign val="superscript"/>
        <sz val="11"/>
        <rFont val="Tahoma"/>
        <family val="2"/>
        <charset val="204"/>
      </rPr>
      <t>2</t>
    </r>
  </si>
  <si>
    <t>Фасадные панели</t>
  </si>
  <si>
    <t>Металлочерепица</t>
  </si>
  <si>
    <t>Предчистовая отделка</t>
  </si>
  <si>
    <t>Финишная отделка</t>
  </si>
  <si>
    <t xml:space="preserve">
</t>
  </si>
  <si>
    <r>
      <t xml:space="preserve">
(</t>
    </r>
    <r>
      <rPr>
        <sz val="11"/>
        <color theme="4" tint="-0.249977111117893"/>
        <rFont val="Tahoma"/>
        <family val="2"/>
        <charset val="204"/>
      </rPr>
      <t>ОРГАНИЗАЦИОННО-ПРАВОВАЯ ФОРМА И ПОЛНОЕ НАИМЕНОВАНИЕ</t>
    </r>
    <r>
      <rPr>
        <sz val="11"/>
        <rFont val="Tahoma"/>
        <family val="2"/>
        <charset val="204"/>
      </rPr>
      <t xml:space="preserve">)
Подпись____________________________________________________ 
Печать при наличии 
</t>
    </r>
  </si>
  <si>
    <t>Сборный комплект заводского изготовления (домокомплект)</t>
  </si>
  <si>
    <r>
      <rPr>
        <vertAlign val="superscript"/>
        <sz val="10"/>
        <rFont val="Tahoma"/>
        <family val="2"/>
        <charset val="204"/>
      </rPr>
      <t xml:space="preserve"> 3</t>
    </r>
    <r>
      <rPr>
        <sz val="10"/>
        <rFont val="Tahoma"/>
        <family val="2"/>
        <charset val="204"/>
      </rPr>
      <t xml:space="preserve"> - перечень работ в Договоре должен обеспечивать Круглогодичное проживание.</t>
    </r>
  </si>
  <si>
    <r>
      <rPr>
        <vertAlign val="superscript"/>
        <sz val="10"/>
        <rFont val="Tahoma"/>
        <family val="2"/>
        <charset val="204"/>
      </rPr>
      <t xml:space="preserve"> 1</t>
    </r>
    <r>
      <rPr>
        <sz val="10"/>
        <rFont val="Tahoma"/>
        <family val="2"/>
        <charset val="204"/>
      </rPr>
      <t xml:space="preserve"> - в графе "Значение" при выборе из списка "</t>
    </r>
    <r>
      <rPr>
        <b/>
        <sz val="10"/>
        <rFont val="Tahoma"/>
        <family val="2"/>
        <charset val="204"/>
      </rPr>
      <t>Иное</t>
    </r>
    <r>
      <rPr>
        <sz val="10"/>
        <rFont val="Tahoma"/>
        <family val="2"/>
        <charset val="204"/>
      </rPr>
      <t>" необходимо заполнить графу "Уточнение".</t>
    </r>
  </si>
  <si>
    <r>
      <rPr>
        <vertAlign val="superscript"/>
        <sz val="10"/>
        <rFont val="Tahoma"/>
        <family val="2"/>
        <charset val="204"/>
      </rPr>
      <t xml:space="preserve"> 2</t>
    </r>
    <r>
      <rPr>
        <sz val="10"/>
        <rFont val="Tahoma"/>
        <family val="2"/>
        <charset val="204"/>
      </rPr>
      <t xml:space="preserve"> - тип отделки подразумевает внутреннюю отделку дома, которая будет сделана при передаче дома заказчику. Предчистовая - это подготовка поверхностей к финишному оформлению. Финишная - обои, плитка, паркет и т.п.</t>
    </r>
  </si>
  <si>
    <t>Нет, материал внешних стен не требует защиты</t>
  </si>
  <si>
    <t>В жилом доме должно быть обеспечено:
- 	наличие фундамента;
- 	наличие настила пола (полы всех этажей должны иметь закрытый горизонтальный контур);
- 	наличие несущих стен;
- 	внешние стены должны иметь утепление для круглогодичного проживания (толщина утеплителя зависит от климатической зоны, для постоянного проживания минимально рекомендуется 150-200 мм), соблюдена технология утепления дома (утеплитель защищен) либо материал внешних стен, толщина внешних стен без дополнительного утепления должна обеспечивать круглогодичное проживание (иметь низкий или околонулевой коэффициент теплопроводности),  в том числе должны быть выполнены внешние отделочные работы (фасадные работы), за исключением, когда материал внешних стен не требует защиты в целях предотвращения разрушения стен или закрытия утеплителя;
- 	наличие лестницы (для дома этажностью более одного);
- 	остекление оконных проемов;
- 	наличие входной(-ых) двери(-ей);
- 	наличие потолка, межэтажных перекрытий;
- 	наличие конструкции крыши и кровли.</t>
  </si>
  <si>
    <t>Приложение к договору строительного подряда жилого дома от _______ г.</t>
  </si>
  <si>
    <t>1. Паспорт строящегося жилого дома является приложением к договору строительного подряда жилого дома №________________ (далее - Договор).</t>
  </si>
  <si>
    <t>2. Общая стоимость строительства жилого дома по Договору составляет _________ (______________) рублей ___ копеек.</t>
  </si>
  <si>
    <t>3. ТЕРМИНЫ И ОПРЕДЕЛЕНИЯ</t>
  </si>
  <si>
    <t>4. Подрядчик по заданию заказчика в соответствии с настоящим Паспортом строящегося жилого дома выполняет строительство жилого дома со следующими характеристиками объекта:</t>
  </si>
  <si>
    <r>
      <t>5. Подрядчик при строительстве жилого дома по Договору и в соответствии с настоящим Паспортом строящегося жилого дома выполняет следующий перечень работ</t>
    </r>
    <r>
      <rPr>
        <vertAlign val="superscript"/>
        <sz val="11"/>
        <rFont val="Tahoma"/>
        <family val="2"/>
        <charset val="204"/>
      </rPr>
      <t>3</t>
    </r>
    <r>
      <rPr>
        <sz val="11"/>
        <rFont val="Tahoma"/>
        <family val="2"/>
        <charset val="204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</si>
</sst>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9" x14ac:knownFonts="1">
    <font>
      <sz val="11"/>
      <color theme="1"/>
      <name val="Calibri"/>
      <family val="2"/>
      <charset val="204"/>
      <scheme val="minor"/>
    </font>
    <font>
      <b/>
      <sz val="11"/>
      <color rgb="FF2F454F"/>
      <name val="Tahoma"/>
      <family val="2"/>
      <charset val="204"/>
    </font>
    <font>
      <sz val="11"/>
      <color rgb="FF2F454F"/>
      <name val="Tahoma"/>
      <family val="2"/>
      <charset val="204"/>
    </font>
    <font>
      <sz val="11"/>
      <color rgb="FF00000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8DADBD"/>
      <name val="Tahoma"/>
      <family val="2"/>
      <charset val="204"/>
    </font>
    <font>
      <sz val="11"/>
      <name val="Tahoma"/>
      <family val="2"/>
      <charset val="204"/>
    </font>
    <font>
      <vertAlign val="superscript"/>
      <sz val="11"/>
      <name val="Tahoma"/>
      <family val="2"/>
      <charset val="204"/>
    </font>
    <font>
      <b/>
      <sz val="11"/>
      <name val="Tahoma"/>
      <family val="2"/>
      <charset val="204"/>
    </font>
    <font>
      <sz val="11"/>
      <color rgb="FFC00000"/>
      <name val="Calibri"/>
      <family val="2"/>
      <charset val="204"/>
      <scheme val="minor"/>
    </font>
    <font>
      <sz val="11"/>
      <color rgb="FFFF0000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color rgb="FFFF0000"/>
      <name val="Tahoma"/>
      <family val="2"/>
      <charset val="204"/>
    </font>
    <font>
      <sz val="11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sz val="11"/>
      <color theme="4" tint="-0.249977111117893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name val="Tahoma"/>
      <family val="2"/>
      <charset val="204"/>
    </font>
    <font>
      <sz val="10"/>
      <name val="Calibri"/>
      <family val="2"/>
      <charset val="204"/>
      <scheme val="minor"/>
    </font>
    <font>
      <b/>
      <sz val="10"/>
      <name val="Tahoma"/>
      <family val="2"/>
      <charset val="204"/>
    </font>
    <font>
      <vertAlign val="superscript"/>
      <sz val="10"/>
      <name val="Tahoma"/>
      <family val="2"/>
      <charset val="204"/>
    </font>
    <font>
      <sz val="9"/>
      <name val="Tahoma"/>
      <family val="2"/>
      <charset val="204"/>
    </font>
    <font>
      <sz val="11"/>
      <color rgb="FF1F3864"/>
      <name val="Calibri"/>
      <family val="2"/>
      <charset val="204"/>
      <scheme val="minor"/>
    </font>
    <font>
      <sz val="10"/>
      <color rgb="FFFF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2F454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2F454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2F454F"/>
      </top>
      <bottom style="thin">
        <color rgb="FF2F454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 style="thin">
        <color rgb="FF2F454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2F454F"/>
      </bottom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thin">
        <color rgb="FF2F454F"/>
      </top>
      <bottom/>
      <diagonal/>
    </border>
    <border>
      <left style="thin">
        <color rgb="FFBFBFBF"/>
      </left>
      <right style="thin">
        <color rgb="FFBFBFBF"/>
      </right>
      <top/>
      <bottom style="thin">
        <color rgb="FF2F454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indexed="64"/>
      </bottom>
      <diagonal/>
    </border>
    <border>
      <left style="thin">
        <color rgb="FFBFBFBF"/>
      </left>
      <right/>
      <top style="thin">
        <color rgb="FFBFBFBF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indexed="64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BFBFBF"/>
      </right>
      <top style="thin">
        <color rgb="FF2F454F"/>
      </top>
      <bottom style="thin">
        <color rgb="FF2F454F"/>
      </bottom>
      <diagonal/>
    </border>
    <border>
      <left style="thin">
        <color rgb="FFBFBFBF"/>
      </left>
      <right style="thin">
        <color rgb="FFBFBFBF"/>
      </right>
      <top style="thin">
        <color theme="0" tint="-0.14999847407452621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BFBFBF"/>
      </left>
      <right style="thin">
        <color rgb="FFBFBFBF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48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/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Protection="1"/>
    <xf numFmtId="0" fontId="0" fillId="0" borderId="0" xfId="0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/>
    <xf numFmtId="0" fontId="4" fillId="0" borderId="0" xfId="0" applyFont="1"/>
    <xf numFmtId="0" fontId="0" fillId="2" borderId="0" xfId="0" applyFill="1"/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3" borderId="7" xfId="0" applyFill="1" applyBorder="1"/>
    <xf numFmtId="0" fontId="0" fillId="3" borderId="10" xfId="0" applyFill="1" applyBorder="1"/>
    <xf numFmtId="0" fontId="0" fillId="3" borderId="5" xfId="0" applyFill="1" applyBorder="1"/>
    <xf numFmtId="0" fontId="0" fillId="2" borderId="10" xfId="0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 applyProtection="1">
      <alignment horizontal="left" vertical="center" wrapText="1"/>
      <protection locked="0"/>
    </xf>
    <xf numFmtId="3" fontId="7" fillId="0" borderId="2" xfId="0" applyNumberFormat="1" applyFont="1" applyFill="1" applyBorder="1" applyAlignment="1" applyProtection="1">
      <alignment horizontal="left" vertical="center" wrapText="1"/>
      <protection locked="0"/>
    </xf>
    <xf numFmtId="3" fontId="7" fillId="0" borderId="7" xfId="0" applyNumberFormat="1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0" fillId="0" borderId="7" xfId="0" applyBorder="1"/>
    <xf numFmtId="0" fontId="5" fillId="3" borderId="7" xfId="0" applyFont="1" applyFill="1" applyBorder="1" applyAlignment="1">
      <alignment vertical="center"/>
    </xf>
    <xf numFmtId="0" fontId="10" fillId="0" borderId="0" xfId="0" applyFont="1"/>
    <xf numFmtId="0" fontId="7" fillId="0" borderId="15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Fill="1" applyBorder="1" applyAlignment="1" applyProtection="1">
      <alignment vertical="center" wrapText="1"/>
      <protection locked="0"/>
    </xf>
    <xf numFmtId="0" fontId="5" fillId="3" borderId="2" xfId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vertical="center" wrapText="1"/>
      <protection locked="0"/>
    </xf>
    <xf numFmtId="0" fontId="7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15" fillId="0" borderId="2" xfId="0" applyFont="1" applyBorder="1"/>
    <xf numFmtId="0" fontId="0" fillId="2" borderId="21" xfId="0" applyFill="1" applyBorder="1" applyAlignment="1">
      <alignment horizontal="center" vertical="center" wrapText="1"/>
    </xf>
    <xf numFmtId="0" fontId="0" fillId="4" borderId="0" xfId="0" applyFill="1" applyAlignment="1">
      <alignment horizontal="left"/>
    </xf>
    <xf numFmtId="0" fontId="0" fillId="3" borderId="2" xfId="0" applyFont="1" applyFill="1" applyBorder="1"/>
    <xf numFmtId="3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7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9" xfId="0" applyFont="1" applyFill="1" applyBorder="1" applyAlignment="1" applyProtection="1">
      <alignment horizontal="left" vertical="center" wrapText="1"/>
      <protection locked="0"/>
    </xf>
    <xf numFmtId="164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2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vertical="center" wrapText="1"/>
    </xf>
    <xf numFmtId="0" fontId="7" fillId="0" borderId="7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left" vertical="center" wrapText="1"/>
    </xf>
    <xf numFmtId="0" fontId="7" fillId="2" borderId="27" xfId="0" applyFont="1" applyFill="1" applyBorder="1" applyAlignment="1" applyProtection="1">
      <alignment vertical="center" wrapText="1"/>
    </xf>
    <xf numFmtId="0" fontId="7" fillId="2" borderId="19" xfId="0" applyFont="1" applyFill="1" applyBorder="1" applyAlignment="1" applyProtection="1">
      <alignment horizontal="left" vertical="center" wrapText="1"/>
      <protection hidden="1"/>
    </xf>
    <xf numFmtId="0" fontId="7" fillId="2" borderId="20" xfId="0" applyFont="1" applyFill="1" applyBorder="1" applyAlignment="1" applyProtection="1">
      <alignment horizontal="left" vertical="center" wrapText="1"/>
      <protection hidden="1"/>
    </xf>
    <xf numFmtId="0" fontId="7" fillId="2" borderId="17" xfId="0" applyFont="1" applyFill="1" applyBorder="1" applyAlignment="1" applyProtection="1">
      <alignment horizontal="left" vertical="center" wrapText="1"/>
      <protection hidden="1"/>
    </xf>
    <xf numFmtId="0" fontId="5" fillId="3" borderId="17" xfId="1" applyFont="1" applyFill="1" applyBorder="1" applyAlignment="1">
      <alignment vertical="center"/>
    </xf>
    <xf numFmtId="3" fontId="7" fillId="0" borderId="5" xfId="0" applyNumberFormat="1" applyFont="1" applyFill="1" applyBorder="1" applyAlignment="1" applyProtection="1">
      <alignment horizontal="left" vertical="center" wrapText="1"/>
      <protection locked="0"/>
    </xf>
    <xf numFmtId="0" fontId="7" fillId="2" borderId="7" xfId="0" applyFont="1" applyFill="1" applyBorder="1" applyAlignment="1" applyProtection="1">
      <alignment horizontal="left" vertical="center" wrapText="1"/>
      <protection hidden="1"/>
    </xf>
    <xf numFmtId="0" fontId="7" fillId="2" borderId="29" xfId="0" applyFont="1" applyFill="1" applyBorder="1" applyAlignment="1" applyProtection="1">
      <alignment horizontal="left" vertical="center" wrapText="1"/>
      <protection hidden="1"/>
    </xf>
    <xf numFmtId="0" fontId="22" fillId="0" borderId="0" xfId="0" applyFont="1" applyAlignment="1" applyProtection="1">
      <alignment horizontal="left" vertical="top"/>
    </xf>
    <xf numFmtId="0" fontId="7" fillId="2" borderId="2" xfId="0" applyFont="1" applyFill="1" applyBorder="1" applyAlignment="1" applyProtection="1">
      <alignment horizontal="left" vertical="center" wrapText="1"/>
      <protection hidden="1"/>
    </xf>
    <xf numFmtId="0" fontId="7" fillId="0" borderId="3" xfId="0" applyFont="1" applyFill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15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right"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right" vertical="center" wrapText="1"/>
      <protection locked="0"/>
    </xf>
    <xf numFmtId="0" fontId="6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 hidden="1"/>
    </xf>
    <xf numFmtId="0" fontId="15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7" fillId="0" borderId="15" xfId="0" applyFont="1" applyFill="1" applyBorder="1" applyAlignment="1" applyProtection="1">
      <alignment horizontal="left" vertical="center" wrapText="1"/>
      <protection locked="0" hidden="1"/>
    </xf>
    <xf numFmtId="0" fontId="7" fillId="0" borderId="20" xfId="0" applyFont="1" applyFill="1" applyBorder="1" applyAlignment="1" applyProtection="1">
      <alignment horizontal="left" vertical="center" wrapText="1"/>
      <protection locked="0" hidden="1"/>
    </xf>
    <xf numFmtId="0" fontId="7" fillId="0" borderId="8" xfId="0" applyFont="1" applyFill="1" applyBorder="1" applyAlignment="1" applyProtection="1">
      <alignment horizontal="left" vertical="center" wrapText="1"/>
      <protection locked="0" hidden="1"/>
    </xf>
    <xf numFmtId="0" fontId="7" fillId="0" borderId="1" xfId="0" applyFont="1" applyFill="1" applyBorder="1" applyAlignment="1" applyProtection="1">
      <alignment horizontal="left" vertical="center" wrapText="1"/>
      <protection locked="0" hidden="1"/>
    </xf>
    <xf numFmtId="0" fontId="7" fillId="0" borderId="16" xfId="0" applyFont="1" applyFill="1" applyBorder="1" applyAlignment="1" applyProtection="1">
      <alignment horizontal="left" vertical="center" wrapText="1"/>
      <protection locked="0" hidden="1"/>
    </xf>
    <xf numFmtId="0" fontId="26" fillId="0" borderId="22" xfId="0" applyFont="1" applyBorder="1" applyAlignment="1" applyProtection="1">
      <alignment horizontal="center" vertical="center" wrapText="1"/>
      <protection locked="0"/>
    </xf>
    <xf numFmtId="0" fontId="7" fillId="0" borderId="29" xfId="0" applyFont="1" applyFill="1" applyBorder="1" applyAlignment="1" applyProtection="1">
      <alignment horizontal="left" vertical="center" wrapText="1"/>
      <protection locked="0" hidden="1"/>
    </xf>
    <xf numFmtId="0" fontId="7" fillId="0" borderId="13" xfId="0" applyFont="1" applyFill="1" applyBorder="1" applyAlignment="1" applyProtection="1">
      <alignment horizontal="left" vertical="center" wrapText="1"/>
      <protection locked="0" hidden="1"/>
    </xf>
    <xf numFmtId="0" fontId="7" fillId="0" borderId="25" xfId="0" applyFont="1" applyFill="1" applyBorder="1" applyAlignment="1" applyProtection="1">
      <alignment horizontal="left" vertical="center" wrapText="1"/>
      <protection locked="0" hidden="1"/>
    </xf>
    <xf numFmtId="0" fontId="7" fillId="0" borderId="17" xfId="0" applyFont="1" applyFill="1" applyBorder="1" applyAlignment="1" applyProtection="1">
      <alignment horizontal="left" vertical="center" wrapText="1"/>
      <protection locked="0" hidden="1"/>
    </xf>
    <xf numFmtId="0" fontId="7" fillId="0" borderId="26" xfId="0" applyFont="1" applyFill="1" applyBorder="1" applyAlignment="1" applyProtection="1">
      <alignment horizontal="left" vertical="center" wrapText="1"/>
      <protection locked="0" hidden="1"/>
    </xf>
    <xf numFmtId="0" fontId="7" fillId="0" borderId="24" xfId="0" applyFont="1" applyFill="1" applyBorder="1" applyAlignment="1" applyProtection="1">
      <alignment horizontal="left" vertical="center" wrapText="1"/>
      <protection locked="0" hidden="1"/>
    </xf>
    <xf numFmtId="0" fontId="6" fillId="0" borderId="0" xfId="0" applyFont="1" applyAlignment="1" applyProtection="1">
      <alignment horizontal="left" vertical="top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7" fillId="0" borderId="19" xfId="0" applyFont="1" applyFill="1" applyBorder="1" applyAlignment="1" applyProtection="1">
      <alignment horizontal="left" vertical="center" wrapText="1"/>
    </xf>
    <xf numFmtId="0" fontId="7" fillId="0" borderId="20" xfId="0" applyFont="1" applyFill="1" applyBorder="1" applyAlignment="1" applyProtection="1">
      <alignment horizontal="left" vertical="center" wrapText="1"/>
    </xf>
    <xf numFmtId="0" fontId="22" fillId="0" borderId="0" xfId="0" applyFont="1" applyAlignment="1" applyProtection="1">
      <alignment horizontal="left" vertical="top" wrapText="1"/>
    </xf>
    <xf numFmtId="0" fontId="23" fillId="0" borderId="0" xfId="0" applyFont="1" applyAlignment="1" applyProtection="1">
      <alignment horizontal="left" wrapText="1"/>
    </xf>
    <xf numFmtId="0" fontId="22" fillId="0" borderId="30" xfId="0" applyFont="1" applyBorder="1" applyAlignment="1" applyProtection="1">
      <alignment horizontal="left" vertical="top"/>
    </xf>
    <xf numFmtId="0" fontId="23" fillId="0" borderId="30" xfId="0" applyFont="1" applyBorder="1" applyAlignment="1" applyProtection="1">
      <alignment horizontal="left"/>
    </xf>
    <xf numFmtId="0" fontId="9" fillId="0" borderId="0" xfId="0" applyFont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/>
    </xf>
    <xf numFmtId="0" fontId="9" fillId="0" borderId="28" xfId="0" applyFont="1" applyBorder="1" applyAlignment="1" applyProtection="1">
      <alignment horizontal="left"/>
    </xf>
    <xf numFmtId="0" fontId="13" fillId="0" borderId="28" xfId="0" applyFont="1" applyBorder="1" applyAlignment="1" applyProtection="1">
      <alignment horizontal="left"/>
    </xf>
    <xf numFmtId="0" fontId="9" fillId="0" borderId="1" xfId="0" applyFont="1" applyFill="1" applyBorder="1" applyAlignment="1" applyProtection="1">
      <alignment horizontal="left" vertical="center" wrapText="1"/>
    </xf>
    <xf numFmtId="0" fontId="14" fillId="0" borderId="5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13" fillId="0" borderId="11" xfId="0" applyFont="1" applyFill="1" applyBorder="1" applyAlignment="1" applyProtection="1">
      <alignment horizontal="left" vertical="center" wrapText="1"/>
    </xf>
    <xf numFmtId="0" fontId="13" fillId="0" borderId="5" xfId="0" applyFont="1" applyFill="1" applyBorder="1" applyAlignment="1" applyProtection="1">
      <alignment horizontal="left" vertical="center" wrapText="1"/>
    </xf>
    <xf numFmtId="0" fontId="17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</xf>
    <xf numFmtId="0" fontId="13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13" fillId="0" borderId="0" xfId="0" applyFont="1" applyAlignment="1" applyProtection="1">
      <alignment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left" vertical="top" wrapText="1"/>
      <protection locked="0"/>
    </xf>
    <xf numFmtId="0" fontId="7" fillId="0" borderId="3" xfId="0" applyFont="1" applyFill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13" fillId="0" borderId="0" xfId="0" applyFont="1" applyAlignment="1" applyProtection="1">
      <alignment horizontal="center" wrapText="1"/>
    </xf>
    <xf numFmtId="0" fontId="7" fillId="0" borderId="15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47"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  <dxf>
      <font>
        <color rgb="FFCAD8E0"/>
      </font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9BB7C5"/>
      <color rgb="FFC2D3DC"/>
      <color rgb="FF8DADBD"/>
      <color rgb="FFEBECED"/>
      <color rgb="FFE8F3D9"/>
      <color rgb="FFCAD8E0"/>
      <color rgb="FFA8C0CC"/>
      <color rgb="FFFFFCF3"/>
      <color rgb="FF2F454F"/>
      <color rgb="FFADC4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cap.com\ctx\UserDrive1\sn.spirina.ROSCAP\Desktop\&#1056;&#1048;&#1057;&#1050;&#1048;\1_&#1055;&#1056;&#1054;&#1045;&#1050;&#1058;&#1067;%20&#1056;&#1056;&#1041;\8_0_&#1048;&#1046;&#1057;\9_3_&#1055;&#1054;&#1044;&#1056;&#1071;&#1044;\2_2025\2_%20&#1055;&#1046;&#1044;%20&#1082;%20%20&#1044;&#1055;\2_&#1056;&#1072;&#1079;&#1088;&#1072;&#1073;&#1086;&#1090;&#1082;&#1072;_%20&#1055;&#1046;&#1044;%20&#1082;%20&#1044;&#1055;\4_&#1056;&#1072;&#1079;&#1088;&#1072;&#1073;&#1086;&#1090;&#1082;&#1072;\3_&#1055;&#1046;&#1044;_v2\&#1055;&#1046;&#1044;%20&#1082;%20&#1055;&#1086;&#1076;&#1088;&#1103;&#1076;&#1091;_2_&#1072;&#1090;&#1086;&#1079;&#1072;&#1087;&#1086;&#1083;&#1085;&#1077;&#1085;&#1080;&#107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cap.com\disk_s_dfs\Users\sn.spirina\Desktop\&#1088;&#1072;&#1073;&#1086;&#1095;&#1072;&#1103;%20&#1087;&#1072;&#1087;&#1082;&#1072;%20&#1088;&#1080;&#1089;&#1082;&#1080;\2_&#1055;&#1056;&#1054;&#1045;&#1050;&#1058;&#1067;\1_&#1055;&#1056;&#1054;&#1045;&#1050;&#1058;&#1067;%20&#1055;&#1054;&#1044;&#1056;&#1040;&#1047;&#1044;&#1045;&#1051;&#1045;&#1053;&#1048;&#1071;\8_0_&#1048;&#1046;&#1057;\9_2_&#1055;&#1072;&#1089;&#1087;&#1086;&#1088;&#1090;%20&#1078;&#1080;&#1083;&#1086;&#1075;&#1086;%20&#1076;&#1086;&#1084;&#1072;\00_&#1056;&#1045;&#1044;&#1040;&#1050;&#1062;&#1048;&#1048;\&#1055;&#1072;&#1089;&#1087;&#1086;&#1088;&#1090;%20&#1078;&#1080;&#1083;&#1086;&#1075;&#1086;%20&#1076;&#1086;&#1084;&#1072;%20v3_2023_07_3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спорт ИЖС"/>
      <sheetName val="Инструкция"/>
      <sheetName val="Порядок заполнения"/>
      <sheetName val="Справочники"/>
      <sheetName val="Настройки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6">
          <cell r="B56">
            <v>5</v>
          </cell>
        </row>
        <row r="57">
          <cell r="B57">
            <v>7</v>
          </cell>
        </row>
        <row r="60">
          <cell r="A60" t="str">
            <v>Не заполнено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спорт ИЖС"/>
      <sheetName val="Настройки"/>
      <sheetName val="TemplateLabel"/>
    </sheetNames>
    <sheetDataSet>
      <sheetData sheetId="0" refreshError="1"/>
      <sheetData sheetId="1">
        <row r="31">
          <cell r="B31">
            <v>1</v>
          </cell>
        </row>
        <row r="56">
          <cell r="B56">
            <v>1</v>
          </cell>
        </row>
        <row r="57">
          <cell r="B57">
            <v>1</v>
          </cell>
        </row>
        <row r="60">
          <cell r="A60" t="str">
            <v>Не заполнено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fitToPage="1"/>
  </sheetPr>
  <dimension ref="B1:AC71"/>
  <sheetViews>
    <sheetView showGridLines="0" tabSelected="1" zoomScale="85" zoomScaleNormal="85" zoomScaleSheetLayoutView="80" workbookViewId="0">
      <selection activeCell="G9" sqref="G9"/>
    </sheetView>
  </sheetViews>
  <sheetFormatPr defaultColWidth="9.109375" defaultRowHeight="15" customHeight="1" x14ac:dyDescent="0.25"/>
  <cols>
    <col min="1" max="1" width="4.88671875" style="37" customWidth="1"/>
    <col min="2" max="2" width="9.109375" style="77" customWidth="1"/>
    <col min="3" max="3" width="21.33203125" style="78" customWidth="1"/>
    <col min="4" max="4" width="43.33203125" style="78" customWidth="1"/>
    <col min="5" max="5" width="67.109375" style="78" customWidth="1"/>
    <col min="6" max="6" width="47.88671875" style="78" customWidth="1"/>
    <col min="7" max="7" width="52.6640625" style="37" customWidth="1"/>
    <col min="8" max="27" width="9.109375" style="37"/>
    <col min="28" max="29" width="9.109375" style="37" hidden="1" customWidth="1"/>
    <col min="30" max="16384" width="9.109375" style="37"/>
  </cols>
  <sheetData>
    <row r="1" spans="2:28" ht="18" customHeight="1" x14ac:dyDescent="0.25">
      <c r="E1" s="79"/>
      <c r="F1" s="82"/>
    </row>
    <row r="2" spans="2:28" ht="32.25" customHeight="1" x14ac:dyDescent="0.25">
      <c r="B2" s="81"/>
      <c r="C2" s="81"/>
      <c r="D2" s="81"/>
      <c r="E2" s="80"/>
      <c r="F2" s="82" t="s">
        <v>219</v>
      </c>
    </row>
    <row r="3" spans="2:28" ht="15" customHeight="1" x14ac:dyDescent="0.25">
      <c r="B3" s="120" t="s">
        <v>195</v>
      </c>
      <c r="C3" s="120"/>
      <c r="D3" s="120"/>
      <c r="E3" s="120"/>
      <c r="F3" s="120"/>
      <c r="AB3" s="83" t="s">
        <v>78</v>
      </c>
    </row>
    <row r="4" spans="2:28" ht="15" customHeight="1" x14ac:dyDescent="0.25">
      <c r="B4" s="84"/>
      <c r="C4" s="84"/>
      <c r="D4" s="84"/>
      <c r="E4" s="84"/>
      <c r="F4" s="84"/>
      <c r="AB4" s="83"/>
    </row>
    <row r="5" spans="2:28" ht="22.5" customHeight="1" x14ac:dyDescent="0.25">
      <c r="B5" s="134" t="s">
        <v>220</v>
      </c>
      <c r="C5" s="135"/>
      <c r="D5" s="135"/>
      <c r="E5" s="135"/>
      <c r="F5" s="135"/>
      <c r="G5" s="85"/>
    </row>
    <row r="6" spans="2:28" ht="26.25" customHeight="1" x14ac:dyDescent="0.25">
      <c r="B6" s="128" t="s">
        <v>221</v>
      </c>
      <c r="C6" s="129"/>
      <c r="D6" s="129"/>
      <c r="E6" s="129"/>
      <c r="F6" s="129"/>
      <c r="G6" s="85"/>
    </row>
    <row r="7" spans="2:28" ht="12" customHeight="1" x14ac:dyDescent="0.25">
      <c r="B7" s="86"/>
      <c r="C7" s="87"/>
      <c r="D7" s="87"/>
      <c r="E7" s="87"/>
      <c r="F7" s="87"/>
      <c r="G7" s="85"/>
    </row>
    <row r="8" spans="2:28" ht="15" customHeight="1" x14ac:dyDescent="0.3">
      <c r="B8" s="121" t="s">
        <v>222</v>
      </c>
      <c r="C8" s="122"/>
      <c r="D8" s="122"/>
      <c r="E8" s="122"/>
      <c r="F8" s="122"/>
    </row>
    <row r="9" spans="2:28" ht="235.5" customHeight="1" x14ac:dyDescent="0.25">
      <c r="B9" s="123" t="s">
        <v>2</v>
      </c>
      <c r="C9" s="124"/>
      <c r="D9" s="125" t="s">
        <v>218</v>
      </c>
      <c r="E9" s="126"/>
      <c r="F9" s="127"/>
      <c r="G9" s="85"/>
    </row>
    <row r="10" spans="2:28" ht="129.75" customHeight="1" x14ac:dyDescent="0.25">
      <c r="B10" s="123" t="s">
        <v>199</v>
      </c>
      <c r="C10" s="124"/>
      <c r="D10" s="125" t="s">
        <v>201</v>
      </c>
      <c r="E10" s="126"/>
      <c r="F10" s="127"/>
    </row>
    <row r="11" spans="2:28" ht="54" customHeight="1" x14ac:dyDescent="0.25">
      <c r="B11" s="123" t="s">
        <v>200</v>
      </c>
      <c r="C11" s="124"/>
      <c r="D11" s="125" t="s">
        <v>196</v>
      </c>
      <c r="E11" s="126"/>
      <c r="F11" s="127"/>
    </row>
    <row r="12" spans="2:28" ht="12" customHeight="1" x14ac:dyDescent="0.25">
      <c r="B12" s="130"/>
      <c r="C12" s="131"/>
      <c r="D12" s="131"/>
      <c r="E12" s="131"/>
      <c r="F12" s="131"/>
      <c r="G12" s="88"/>
    </row>
    <row r="13" spans="2:28" ht="23.25" customHeight="1" x14ac:dyDescent="0.25">
      <c r="B13" s="132" t="s">
        <v>223</v>
      </c>
      <c r="C13" s="133"/>
      <c r="D13" s="133"/>
      <c r="E13" s="133"/>
      <c r="F13" s="133"/>
      <c r="G13" s="89"/>
      <c r="AB13" s="37" t="e">
        <f>IF(#REF!&gt;0,#REF!*3,1)</f>
        <v>#REF!</v>
      </c>
    </row>
    <row r="14" spans="2:28" ht="21" customHeight="1" x14ac:dyDescent="0.25">
      <c r="B14" s="115" t="s">
        <v>153</v>
      </c>
      <c r="C14" s="115"/>
      <c r="D14" s="115"/>
      <c r="E14" s="115"/>
      <c r="F14" s="115"/>
      <c r="G14" s="89"/>
    </row>
    <row r="15" spans="2:28" ht="13.8" x14ac:dyDescent="0.25">
      <c r="E15" s="90" t="s">
        <v>62</v>
      </c>
      <c r="F15" s="90" t="s">
        <v>164</v>
      </c>
      <c r="G15" s="89"/>
    </row>
    <row r="16" spans="2:28" ht="13.8" x14ac:dyDescent="0.25">
      <c r="B16" s="116">
        <v>1</v>
      </c>
      <c r="C16" s="116" t="s">
        <v>0</v>
      </c>
      <c r="D16" s="72" t="s">
        <v>1</v>
      </c>
      <c r="E16" s="51"/>
      <c r="F16" s="26"/>
      <c r="G16" s="38"/>
    </row>
    <row r="17" spans="2:7" ht="15.6" x14ac:dyDescent="0.25">
      <c r="B17" s="117"/>
      <c r="C17" s="117"/>
      <c r="D17" s="73" t="s">
        <v>206</v>
      </c>
      <c r="E17" s="53"/>
      <c r="F17" s="27"/>
      <c r="G17" s="38"/>
    </row>
    <row r="18" spans="2:7" ht="27.6" x14ac:dyDescent="0.25">
      <c r="B18" s="117"/>
      <c r="C18" s="117"/>
      <c r="D18" s="73" t="s">
        <v>213</v>
      </c>
      <c r="E18" s="59"/>
      <c r="F18" s="27"/>
      <c r="G18" s="38"/>
    </row>
    <row r="19" spans="2:7" ht="13.8" x14ac:dyDescent="0.25">
      <c r="B19" s="117"/>
      <c r="C19" s="117"/>
      <c r="D19" s="73" t="s">
        <v>151</v>
      </c>
      <c r="E19" s="53"/>
      <c r="F19" s="27"/>
      <c r="G19" s="38"/>
    </row>
    <row r="20" spans="2:7" ht="13.8" x14ac:dyDescent="0.25">
      <c r="B20" s="117"/>
      <c r="C20" s="117"/>
      <c r="D20" s="54" t="s">
        <v>2</v>
      </c>
      <c r="E20" s="60" t="s">
        <v>46</v>
      </c>
      <c r="F20" s="29"/>
      <c r="G20" s="91"/>
    </row>
    <row r="21" spans="2:7" ht="27.6" x14ac:dyDescent="0.25">
      <c r="B21" s="118"/>
      <c r="C21" s="118"/>
      <c r="D21" s="55" t="s">
        <v>3</v>
      </c>
      <c r="E21" s="61" t="s">
        <v>46</v>
      </c>
      <c r="F21" s="28"/>
      <c r="G21" s="91"/>
    </row>
    <row r="22" spans="2:7" ht="13.8" x14ac:dyDescent="0.25">
      <c r="B22" s="116">
        <v>2</v>
      </c>
      <c r="C22" s="116" t="s">
        <v>72</v>
      </c>
      <c r="D22" s="72" t="s">
        <v>156</v>
      </c>
      <c r="E22" s="26"/>
      <c r="F22" s="26"/>
      <c r="G22" s="91"/>
    </row>
    <row r="23" spans="2:7" ht="13.8" x14ac:dyDescent="0.25">
      <c r="B23" s="117"/>
      <c r="C23" s="117"/>
      <c r="D23" s="73" t="s">
        <v>157</v>
      </c>
      <c r="E23" s="92"/>
      <c r="F23" s="27"/>
      <c r="G23" s="38"/>
    </row>
    <row r="24" spans="2:7" ht="13.8" x14ac:dyDescent="0.25">
      <c r="B24" s="117"/>
      <c r="C24" s="117"/>
      <c r="D24" s="73" t="s">
        <v>64</v>
      </c>
      <c r="E24" s="27"/>
      <c r="F24" s="27"/>
      <c r="G24" s="38"/>
    </row>
    <row r="25" spans="2:7" ht="13.8" x14ac:dyDescent="0.25">
      <c r="B25" s="117"/>
      <c r="C25" s="117"/>
      <c r="D25" s="73" t="s">
        <v>161</v>
      </c>
      <c r="E25" s="52"/>
      <c r="F25" s="34"/>
      <c r="G25" s="91"/>
    </row>
    <row r="26" spans="2:7" ht="12.75" customHeight="1" x14ac:dyDescent="0.25">
      <c r="B26" s="117"/>
      <c r="C26" s="117"/>
      <c r="D26" s="73" t="s">
        <v>162</v>
      </c>
      <c r="E26" s="52"/>
      <c r="F26" s="34"/>
      <c r="G26" s="93" t="str">
        <f>IF(E26&gt;E25,"Площадь теплого контура дома не может быть больше общей площади","")</f>
        <v/>
      </c>
    </row>
    <row r="27" spans="2:7" ht="14.4" x14ac:dyDescent="0.25">
      <c r="B27" s="117"/>
      <c r="C27" s="117"/>
      <c r="D27" s="73" t="s">
        <v>4</v>
      </c>
      <c r="E27" s="27"/>
      <c r="F27" s="27"/>
      <c r="G27" s="94"/>
    </row>
    <row r="28" spans="2:7" ht="13.8" x14ac:dyDescent="0.25">
      <c r="B28" s="117"/>
      <c r="C28" s="117"/>
      <c r="D28" s="73" t="s">
        <v>155</v>
      </c>
      <c r="E28" s="92"/>
      <c r="F28" s="29"/>
      <c r="G28" s="38"/>
    </row>
    <row r="29" spans="2:7" ht="13.8" x14ac:dyDescent="0.25">
      <c r="B29" s="117"/>
      <c r="C29" s="117"/>
      <c r="D29" s="73" t="s">
        <v>152</v>
      </c>
      <c r="E29" s="92"/>
      <c r="F29" s="29"/>
      <c r="G29" s="38"/>
    </row>
    <row r="30" spans="2:7" ht="13.8" x14ac:dyDescent="0.25">
      <c r="B30" s="117"/>
      <c r="C30" s="117"/>
      <c r="D30" s="58" t="s">
        <v>165</v>
      </c>
      <c r="E30" s="92"/>
      <c r="F30" s="39"/>
      <c r="G30" s="38"/>
    </row>
    <row r="31" spans="2:7" ht="13.8" x14ac:dyDescent="0.25">
      <c r="B31" s="117"/>
      <c r="C31" s="117"/>
      <c r="D31" s="58" t="s">
        <v>5</v>
      </c>
      <c r="E31" s="92"/>
      <c r="F31" s="39"/>
      <c r="G31" s="38"/>
    </row>
    <row r="32" spans="2:7" ht="13.8" x14ac:dyDescent="0.25">
      <c r="B32" s="117"/>
      <c r="C32" s="117"/>
      <c r="D32" s="58" t="s">
        <v>167</v>
      </c>
      <c r="E32" s="92"/>
      <c r="F32" s="39"/>
      <c r="G32" s="38"/>
    </row>
    <row r="33" spans="2:7" ht="13.8" x14ac:dyDescent="0.25">
      <c r="B33" s="117"/>
      <c r="C33" s="117"/>
      <c r="D33" s="58" t="s">
        <v>6</v>
      </c>
      <c r="E33" s="92"/>
      <c r="F33" s="39"/>
      <c r="G33" s="38"/>
    </row>
    <row r="34" spans="2:7" ht="13.8" x14ac:dyDescent="0.25">
      <c r="B34" s="118"/>
      <c r="C34" s="118"/>
      <c r="D34" s="73" t="s">
        <v>8</v>
      </c>
      <c r="E34" s="95"/>
      <c r="F34" s="28"/>
      <c r="G34" s="38"/>
    </row>
    <row r="35" spans="2:7" ht="15" customHeight="1" x14ac:dyDescent="0.25">
      <c r="B35" s="116">
        <v>3</v>
      </c>
      <c r="C35" s="116" t="s">
        <v>168</v>
      </c>
      <c r="D35" s="109" t="s">
        <v>169</v>
      </c>
      <c r="E35" s="96"/>
      <c r="F35" s="40"/>
      <c r="G35" s="76" t="str">
        <f>IF(AND($E$25=$E$26, $E35="Да", OR($E$25&lt;&gt;"", $E$26&lt;&gt;"")), "Если в данном поле выбрано значение - Да, то площадь теплого контура не должна быть равна общей площади", "")</f>
        <v/>
      </c>
    </row>
    <row r="36" spans="2:7" ht="13.8" x14ac:dyDescent="0.25">
      <c r="B36" s="117"/>
      <c r="C36" s="117"/>
      <c r="D36" s="110" t="s">
        <v>170</v>
      </c>
      <c r="E36" s="96"/>
      <c r="F36" s="40"/>
      <c r="G36" s="76" t="str">
        <f t="shared" ref="G36:G37" si="0">IF(AND($E$25=$E$26, $E36="Да", OR($E$25&lt;&gt;"", $E$26&lt;&gt;"")), "Если в данном поле выбрано значение - Да, то площадь теплого контура не должна быть равна общей площади", "")</f>
        <v/>
      </c>
    </row>
    <row r="37" spans="2:7" ht="13.8" x14ac:dyDescent="0.25">
      <c r="B37" s="117"/>
      <c r="C37" s="117"/>
      <c r="D37" s="110" t="s">
        <v>171</v>
      </c>
      <c r="E37" s="96"/>
      <c r="F37" s="40"/>
      <c r="G37" s="76" t="str">
        <f t="shared" si="0"/>
        <v/>
      </c>
    </row>
    <row r="38" spans="2:7" ht="13.8" x14ac:dyDescent="0.25">
      <c r="B38" s="116">
        <v>4</v>
      </c>
      <c r="C38" s="116" t="s">
        <v>163</v>
      </c>
      <c r="D38" s="72" t="s">
        <v>99</v>
      </c>
      <c r="E38" s="97"/>
      <c r="F38" s="51"/>
      <c r="G38" s="89"/>
    </row>
    <row r="39" spans="2:7" ht="13.8" x14ac:dyDescent="0.25">
      <c r="B39" s="117"/>
      <c r="C39" s="117"/>
      <c r="D39" s="54" t="s">
        <v>154</v>
      </c>
      <c r="E39" s="60" t="s">
        <v>74</v>
      </c>
      <c r="F39" s="27"/>
      <c r="G39" s="91"/>
    </row>
    <row r="40" spans="2:7" ht="13.8" x14ac:dyDescent="0.25">
      <c r="B40" s="117"/>
      <c r="C40" s="117"/>
      <c r="D40" s="73" t="s">
        <v>45</v>
      </c>
      <c r="E40" s="98"/>
      <c r="F40" s="29"/>
      <c r="G40" s="38"/>
    </row>
    <row r="41" spans="2:7" ht="13.8" x14ac:dyDescent="0.25">
      <c r="B41" s="119"/>
      <c r="C41" s="119"/>
      <c r="D41" s="74" t="s">
        <v>61</v>
      </c>
      <c r="E41" s="99"/>
      <c r="F41" s="33"/>
      <c r="G41" s="38"/>
    </row>
    <row r="42" spans="2:7" ht="18" customHeight="1" x14ac:dyDescent="0.3">
      <c r="B42" s="113" t="s">
        <v>215</v>
      </c>
      <c r="C42" s="114"/>
      <c r="D42" s="114"/>
      <c r="E42" s="114"/>
      <c r="F42" s="114"/>
      <c r="G42" s="89"/>
    </row>
    <row r="43" spans="2:7" ht="27" customHeight="1" x14ac:dyDescent="0.3">
      <c r="B43" s="111" t="s">
        <v>216</v>
      </c>
      <c r="C43" s="112"/>
      <c r="D43" s="112"/>
      <c r="E43" s="112"/>
      <c r="F43" s="112"/>
      <c r="G43" s="89"/>
    </row>
    <row r="44" spans="2:7" ht="15" customHeight="1" x14ac:dyDescent="0.25">
      <c r="B44" s="4"/>
      <c r="C44" s="5"/>
      <c r="D44" s="5"/>
      <c r="E44" s="5"/>
      <c r="F44" s="5"/>
      <c r="G44" s="89"/>
    </row>
    <row r="45" spans="2:7" ht="20.25" customHeight="1" x14ac:dyDescent="0.25">
      <c r="B45" s="132" t="s">
        <v>224</v>
      </c>
      <c r="C45" s="132"/>
      <c r="D45" s="132"/>
      <c r="E45" s="132"/>
      <c r="F45" s="132"/>
      <c r="G45" s="89"/>
    </row>
    <row r="46" spans="2:7" ht="16.05" customHeight="1" x14ac:dyDescent="0.25">
      <c r="B46" s="37"/>
      <c r="C46" s="37"/>
      <c r="D46" s="37"/>
      <c r="E46" s="100" t="s">
        <v>62</v>
      </c>
      <c r="F46" s="90" t="s">
        <v>164</v>
      </c>
      <c r="G46" s="89"/>
    </row>
    <row r="47" spans="2:7" ht="13.8" x14ac:dyDescent="0.25">
      <c r="B47" s="56">
        <v>1</v>
      </c>
      <c r="C47" s="57" t="s">
        <v>8</v>
      </c>
      <c r="D47" s="72" t="s">
        <v>100</v>
      </c>
      <c r="E47" s="62" t="s">
        <v>46</v>
      </c>
      <c r="F47" s="50"/>
      <c r="G47" s="89"/>
    </row>
    <row r="48" spans="2:7" ht="27.6" x14ac:dyDescent="0.25">
      <c r="B48" s="145">
        <v>2</v>
      </c>
      <c r="C48" s="140" t="s">
        <v>49</v>
      </c>
      <c r="D48" s="72" t="s">
        <v>197</v>
      </c>
      <c r="E48" s="63" t="str">
        <f>IF(E18="Нет","Нет",IF(E18="Да","Да",""))</f>
        <v/>
      </c>
      <c r="F48" s="23"/>
      <c r="G48" s="89"/>
    </row>
    <row r="49" spans="2:7" ht="13.8" x14ac:dyDescent="0.25">
      <c r="B49" s="146"/>
      <c r="C49" s="141"/>
      <c r="D49" s="73" t="s">
        <v>172</v>
      </c>
      <c r="E49" s="64" t="str">
        <f>IF(E18="Нет","Да",IF(E18="Да","Нет",""))</f>
        <v/>
      </c>
      <c r="F49" s="24"/>
      <c r="G49" s="89"/>
    </row>
    <row r="50" spans="2:7" ht="13.8" x14ac:dyDescent="0.25">
      <c r="B50" s="146"/>
      <c r="C50" s="141"/>
      <c r="D50" s="73" t="s">
        <v>50</v>
      </c>
      <c r="E50" s="64" t="str">
        <f>IF(E18="Нет","Да",IF(E18="Да","Нет",""))</f>
        <v/>
      </c>
      <c r="F50" s="24"/>
      <c r="G50" s="89"/>
    </row>
    <row r="51" spans="2:7" ht="30.75" customHeight="1" x14ac:dyDescent="0.25">
      <c r="B51" s="146"/>
      <c r="C51" s="141"/>
      <c r="D51" s="73" t="s">
        <v>51</v>
      </c>
      <c r="E51" s="96"/>
      <c r="F51" s="24"/>
      <c r="G51" s="89"/>
    </row>
    <row r="52" spans="2:7" ht="22.5" customHeight="1" x14ac:dyDescent="0.25">
      <c r="B52" s="146"/>
      <c r="C52" s="141"/>
      <c r="D52" s="73" t="s">
        <v>52</v>
      </c>
      <c r="E52" s="71" t="str">
        <f>IF(E31="Отсутствует","Нет, материал внешних стен не требует защиты",IF(E31="","","Да"))</f>
        <v/>
      </c>
      <c r="F52" s="24"/>
      <c r="G52" s="89"/>
    </row>
    <row r="53" spans="2:7" ht="13.8" x14ac:dyDescent="0.25">
      <c r="B53" s="146"/>
      <c r="C53" s="141"/>
      <c r="D53" s="73" t="s">
        <v>53</v>
      </c>
      <c r="E53" s="68" t="s">
        <v>46</v>
      </c>
      <c r="F53" s="24"/>
      <c r="G53" s="89"/>
    </row>
    <row r="54" spans="2:7" ht="15.75" customHeight="1" x14ac:dyDescent="0.25">
      <c r="B54" s="146"/>
      <c r="C54" s="141"/>
      <c r="D54" s="75" t="s">
        <v>173</v>
      </c>
      <c r="E54" s="101"/>
      <c r="F54" s="67"/>
      <c r="G54" s="89"/>
    </row>
    <row r="55" spans="2:7" ht="13.8" x14ac:dyDescent="0.25">
      <c r="B55" s="146"/>
      <c r="C55" s="141"/>
      <c r="D55" s="75" t="s">
        <v>209</v>
      </c>
      <c r="E55" s="69" t="str">
        <f>IF(E17="Без отделки","Нет",IF(OR(E17="Предчистовая",E17="Финишная"),"Да",""))</f>
        <v/>
      </c>
      <c r="F55" s="67"/>
      <c r="G55" s="89"/>
    </row>
    <row r="56" spans="2:7" ht="13.8" x14ac:dyDescent="0.25">
      <c r="B56" s="146"/>
      <c r="C56" s="141"/>
      <c r="D56" s="58" t="s">
        <v>210</v>
      </c>
      <c r="E56" s="65" t="str">
        <f>IF(E17="Финишная","Да",IF(OR(E17="Предчистовая",E17="Без отделки"),"Нет",""))</f>
        <v/>
      </c>
      <c r="F56" s="25"/>
      <c r="G56" s="89"/>
    </row>
    <row r="57" spans="2:7" ht="13.8" x14ac:dyDescent="0.25">
      <c r="B57" s="145">
        <v>3</v>
      </c>
      <c r="C57" s="140" t="s">
        <v>54</v>
      </c>
      <c r="D57" s="72" t="s">
        <v>55</v>
      </c>
      <c r="E57" s="102"/>
      <c r="F57" s="23"/>
      <c r="G57" s="89"/>
    </row>
    <row r="58" spans="2:7" ht="13.8" x14ac:dyDescent="0.25">
      <c r="B58" s="146"/>
      <c r="C58" s="141"/>
      <c r="D58" s="73" t="s">
        <v>56</v>
      </c>
      <c r="E58" s="103"/>
      <c r="F58" s="24"/>
      <c r="G58" s="89"/>
    </row>
    <row r="59" spans="2:7" ht="13.8" x14ac:dyDescent="0.25">
      <c r="B59" s="146"/>
      <c r="C59" s="141"/>
      <c r="D59" s="73" t="s">
        <v>101</v>
      </c>
      <c r="E59" s="104"/>
      <c r="F59" s="24"/>
      <c r="G59" s="89"/>
    </row>
    <row r="60" spans="2:7" ht="13.8" x14ac:dyDescent="0.25">
      <c r="B60" s="146"/>
      <c r="C60" s="141"/>
      <c r="D60" s="73" t="s">
        <v>102</v>
      </c>
      <c r="E60" s="105"/>
      <c r="F60" s="24"/>
      <c r="G60" s="89"/>
    </row>
    <row r="61" spans="2:7" ht="13.8" x14ac:dyDescent="0.25">
      <c r="B61" s="147"/>
      <c r="C61" s="144"/>
      <c r="D61" s="74" t="s">
        <v>57</v>
      </c>
      <c r="E61" s="106"/>
      <c r="F61" s="47"/>
      <c r="G61" s="89"/>
    </row>
    <row r="62" spans="2:7" ht="18" customHeight="1" x14ac:dyDescent="0.25">
      <c r="B62" s="70" t="s">
        <v>214</v>
      </c>
      <c r="G62" s="89"/>
    </row>
    <row r="63" spans="2:7" ht="18" customHeight="1" x14ac:dyDescent="0.25">
      <c r="B63" s="107"/>
      <c r="G63" s="89"/>
    </row>
    <row r="64" spans="2:7" ht="24" customHeight="1" x14ac:dyDescent="0.25">
      <c r="B64" s="108"/>
      <c r="C64" s="87"/>
      <c r="D64" s="87"/>
      <c r="E64" s="87"/>
      <c r="F64" s="87"/>
    </row>
    <row r="65" spans="2:6" ht="15" customHeight="1" x14ac:dyDescent="0.25">
      <c r="B65" s="120" t="s">
        <v>176</v>
      </c>
      <c r="C65" s="120"/>
      <c r="D65" s="120"/>
      <c r="E65" s="120"/>
      <c r="F65" s="120"/>
    </row>
    <row r="66" spans="2:6" ht="15" customHeight="1" x14ac:dyDescent="0.3">
      <c r="B66" s="41"/>
      <c r="C66" s="42"/>
      <c r="D66" s="42"/>
      <c r="E66" s="42"/>
      <c r="F66" s="42"/>
    </row>
    <row r="67" spans="2:6" s="6" customFormat="1" ht="15" customHeight="1" x14ac:dyDescent="0.3">
      <c r="B67" s="142" t="s">
        <v>177</v>
      </c>
      <c r="C67" s="143"/>
      <c r="D67" s="143"/>
      <c r="E67" s="142" t="s">
        <v>178</v>
      </c>
      <c r="F67" s="143"/>
    </row>
    <row r="68" spans="2:6" ht="93" customHeight="1" x14ac:dyDescent="0.25">
      <c r="B68" s="136" t="s">
        <v>205</v>
      </c>
      <c r="C68" s="137"/>
      <c r="D68" s="137"/>
      <c r="E68" s="138" t="s">
        <v>212</v>
      </c>
      <c r="F68" s="139"/>
    </row>
    <row r="69" spans="2:6" ht="231" customHeight="1" x14ac:dyDescent="0.25">
      <c r="B69" s="136"/>
      <c r="C69" s="137"/>
      <c r="D69" s="137"/>
      <c r="E69" s="138" t="s">
        <v>211</v>
      </c>
      <c r="F69" s="139"/>
    </row>
    <row r="70" spans="2:6" ht="40.5" customHeight="1" x14ac:dyDescent="0.25">
      <c r="B70" s="37"/>
      <c r="C70" s="37"/>
      <c r="D70" s="37"/>
    </row>
    <row r="71" spans="2:6" ht="104.25" customHeight="1" x14ac:dyDescent="0.25">
      <c r="B71" s="37"/>
      <c r="C71" s="37"/>
      <c r="D71" s="37"/>
    </row>
  </sheetData>
  <sheetProtection password="C613" sheet="1" formatRows="0" autoFilter="0"/>
  <mergeCells count="35">
    <mergeCell ref="B69:D69"/>
    <mergeCell ref="E69:F69"/>
    <mergeCell ref="B45:F45"/>
    <mergeCell ref="B68:D68"/>
    <mergeCell ref="E68:F68"/>
    <mergeCell ref="C48:C56"/>
    <mergeCell ref="B65:F65"/>
    <mergeCell ref="B67:D67"/>
    <mergeCell ref="E67:F67"/>
    <mergeCell ref="C57:C61"/>
    <mergeCell ref="B48:B56"/>
    <mergeCell ref="B57:B61"/>
    <mergeCell ref="B12:F12"/>
    <mergeCell ref="B13:F13"/>
    <mergeCell ref="B5:F5"/>
    <mergeCell ref="B11:C11"/>
    <mergeCell ref="D11:F11"/>
    <mergeCell ref="B3:F3"/>
    <mergeCell ref="B8:F8"/>
    <mergeCell ref="B9:C9"/>
    <mergeCell ref="D9:F9"/>
    <mergeCell ref="B10:C10"/>
    <mergeCell ref="D10:F10"/>
    <mergeCell ref="B6:F6"/>
    <mergeCell ref="B43:F43"/>
    <mergeCell ref="B42:F42"/>
    <mergeCell ref="B14:F14"/>
    <mergeCell ref="B22:B34"/>
    <mergeCell ref="C38:C41"/>
    <mergeCell ref="B38:B41"/>
    <mergeCell ref="C16:C21"/>
    <mergeCell ref="B16:B21"/>
    <mergeCell ref="C22:C34"/>
    <mergeCell ref="B35:B37"/>
    <mergeCell ref="C35:C37"/>
  </mergeCells>
  <conditionalFormatting sqref="E39 E16:E17 E19:E23 E25:E29 E34">
    <cfRule type="expression" dxfId="46" priority="78">
      <formula>OR(ISBLANK(E16),E16=#REF!)</formula>
    </cfRule>
    <cfRule type="expression" dxfId="45" priority="81">
      <formula>E16=#REF!</formula>
    </cfRule>
  </conditionalFormatting>
  <conditionalFormatting sqref="E38">
    <cfRule type="expression" dxfId="44" priority="64">
      <formula>OR(ISBLANK(E38),E38=#REF!)</formula>
    </cfRule>
    <cfRule type="expression" dxfId="43" priority="65">
      <formula>E38=#REF!</formula>
    </cfRule>
  </conditionalFormatting>
  <conditionalFormatting sqref="E40">
    <cfRule type="expression" dxfId="42" priority="62">
      <formula>OR(ISBLANK(E40),E40=#REF!)</formula>
    </cfRule>
    <cfRule type="expression" dxfId="41" priority="63">
      <formula>E40=#REF!</formula>
    </cfRule>
  </conditionalFormatting>
  <conditionalFormatting sqref="E41">
    <cfRule type="expression" dxfId="40" priority="60">
      <formula>OR(ISBLANK(E41),E41=#REF!)</formula>
    </cfRule>
    <cfRule type="expression" dxfId="39" priority="61">
      <formula>E41=#REF!</formula>
    </cfRule>
  </conditionalFormatting>
  <conditionalFormatting sqref="E35:E37">
    <cfRule type="expression" dxfId="38" priority="48">
      <formula>OR(ISBLANK(E35),E35=#REF!)</formula>
    </cfRule>
    <cfRule type="expression" dxfId="37" priority="49">
      <formula>E35=#REF!</formula>
    </cfRule>
  </conditionalFormatting>
  <conditionalFormatting sqref="AB13">
    <cfRule type="dataBar" priority="88">
      <dataBar>
        <cfvo type="num" val="0"/>
        <cfvo type="max"/>
        <color rgb="FFD8ECBE"/>
      </dataBar>
      <extLst>
        <ext xmlns:x14="http://schemas.microsoft.com/office/spreadsheetml/2009/9/main" uri="{B025F937-C7B1-47D3-B67F-A62EFF666E3E}">
          <x14:id>{34251D62-D9C4-4C66-B616-B94514730C9F}</x14:id>
        </ext>
      </extLst>
    </cfRule>
  </conditionalFormatting>
  <conditionalFormatting sqref="E51:E52">
    <cfRule type="expression" dxfId="36" priority="38">
      <formula>OR(ISBLANK(E51),E51=#REF!)</formula>
    </cfRule>
    <cfRule type="expression" dxfId="35" priority="39">
      <formula>E51=#REF!</formula>
    </cfRule>
  </conditionalFormatting>
  <conditionalFormatting sqref="E57:E61">
    <cfRule type="expression" dxfId="34" priority="32">
      <formula>OR(ISBLANK(E57),E57=#REF!)</formula>
    </cfRule>
    <cfRule type="expression" dxfId="33" priority="33">
      <formula>E57=#REF!</formula>
    </cfRule>
  </conditionalFormatting>
  <conditionalFormatting sqref="E47">
    <cfRule type="expression" dxfId="32" priority="28">
      <formula>OR(ISBLANK(E47),E47=#REF!)</formula>
    </cfRule>
    <cfRule type="expression" dxfId="31" priority="29">
      <formula>E47=#REF!</formula>
    </cfRule>
  </conditionalFormatting>
  <conditionalFormatting sqref="E18">
    <cfRule type="expression" dxfId="30" priority="18">
      <formula>OR(ISBLANK(E18),E18=#REF!)</formula>
    </cfRule>
    <cfRule type="expression" dxfId="29" priority="19">
      <formula>E18=#REF!</formula>
    </cfRule>
  </conditionalFormatting>
  <conditionalFormatting sqref="E55">
    <cfRule type="expression" dxfId="28" priority="16">
      <formula>OR(ISBLANK(E55),E55=#REF!)</formula>
    </cfRule>
    <cfRule type="expression" dxfId="27" priority="17">
      <formula>E55=#REF!</formula>
    </cfRule>
  </conditionalFormatting>
  <conditionalFormatting sqref="E56">
    <cfRule type="expression" dxfId="26" priority="14">
      <formula>OR(ISBLANK(E56),E56=#REF!)</formula>
    </cfRule>
    <cfRule type="expression" dxfId="25" priority="15">
      <formula>E56=#REF!</formula>
    </cfRule>
  </conditionalFormatting>
  <conditionalFormatting sqref="E48">
    <cfRule type="expression" dxfId="24" priority="12">
      <formula>OR(ISBLANK(E48),E48=#REF!)</formula>
    </cfRule>
    <cfRule type="expression" dxfId="23" priority="13">
      <formula>E48=#REF!</formula>
    </cfRule>
  </conditionalFormatting>
  <conditionalFormatting sqref="E48">
    <cfRule type="expression" priority="11">
      <formula>$E$48="Нет"</formula>
    </cfRule>
  </conditionalFormatting>
  <conditionalFormatting sqref="E49">
    <cfRule type="expression" dxfId="22" priority="9">
      <formula>OR(ISBLANK(E49),E49=#REF!)</formula>
    </cfRule>
    <cfRule type="expression" dxfId="21" priority="10">
      <formula>E49=#REF!</formula>
    </cfRule>
  </conditionalFormatting>
  <conditionalFormatting sqref="E50">
    <cfRule type="expression" dxfId="20" priority="5">
      <formula>OR(ISBLANK(E50),E50=#REF!)</formula>
    </cfRule>
    <cfRule type="expression" dxfId="19" priority="6">
      <formula>E50=#REF!</formula>
    </cfRule>
  </conditionalFormatting>
  <conditionalFormatting sqref="E26">
    <cfRule type="expression" dxfId="18" priority="4">
      <formula>$G$26="Площадь теплого контура дома не может быть больше общей площади"</formula>
    </cfRule>
  </conditionalFormatting>
  <conditionalFormatting sqref="E35">
    <cfRule type="expression" dxfId="17" priority="3">
      <formula>$G$35="Если в данном поле выбрано значение - Да, то площадь теплого контура не должна быть равна общей площади"</formula>
    </cfRule>
  </conditionalFormatting>
  <conditionalFormatting sqref="E36">
    <cfRule type="expression" dxfId="16" priority="2">
      <formula>$G$36="Если в данном поле выбрано значение - Да, то площадь теплого контура не должна быть равна общей площади"</formula>
    </cfRule>
  </conditionalFormatting>
  <conditionalFormatting sqref="E37">
    <cfRule type="expression" dxfId="15" priority="1">
      <formula>$G$37="Если в данном поле выбрано значение - Да, то площадь теплого контура не должна быть равна общей площади"</formula>
    </cfRule>
  </conditionalFormatting>
  <dataValidations count="10">
    <dataValidation type="decimal" allowBlank="1" showInputMessage="1" showErrorMessage="1" error="По требованиям Банка площадь теплого контура дома должна быть не менее 60 кв.м. и не более 345 кв.м" sqref="E26">
      <formula1>60</formula1>
      <formula2>345</formula2>
    </dataValidation>
    <dataValidation type="whole" allowBlank="1" showInputMessage="1" showErrorMessage="1" error="По требованиям Банка должен быть минимум 1 санузел." sqref="E27">
      <formula1>1</formula1>
      <formula2>10</formula2>
    </dataValidation>
    <dataValidation type="decimal" allowBlank="1" showInputMessage="1" showErrorMessage="1" error="Высота жилых помещений не может быть более 20 м." sqref="E24">
      <formula1>0</formula1>
      <formula2>20</formula2>
    </dataValidation>
    <dataValidation type="whole" allowBlank="1" showInputMessage="1" showErrorMessage="1" error="Введите этажность (целое число). Количество этажей должно быть не более 3 (трех)" sqref="E22">
      <formula1>1</formula1>
      <formula2>3</formula2>
    </dataValidation>
    <dataValidation type="decimal" allowBlank="1" showInputMessage="1" showErrorMessage="1" error="По требованиям банка общая площадь должна быть не менее 60 и не более 345 кв.м." sqref="E25">
      <formula1>60</formula1>
      <formula2>345</formula2>
    </dataValidation>
    <dataValidation allowBlank="1" showInputMessage="1" showErrorMessage="1" error="Выберите значение из выпадающего списка." sqref="E20:E21 E47 E52"/>
    <dataValidation type="list" allowBlank="1" showInputMessage="1" showErrorMessage="1" error="Выберите значение из выпадающего списка." sqref="E19">
      <formula1>dict_methods</formula1>
    </dataValidation>
    <dataValidation type="list" allowBlank="1" showInputMessage="1" showErrorMessage="1" error="Выберите значение из выпадающего списка." sqref="E29">
      <formula1>dict_materials</formula1>
    </dataValidation>
    <dataValidation type="list" allowBlank="1" showInputMessage="1" showErrorMessage="1" error="Выберите значение из выпадающего списка." sqref="E28">
      <formula1>dict_frame_materials</formula1>
    </dataValidation>
    <dataValidation allowBlank="1" showInputMessage="1" showErrorMessage="1" error="Введите число." sqref="F47:F61"/>
  </dataValidations>
  <printOptions horizontalCentered="1"/>
  <pageMargins left="0.51181102362204722" right="0.51181102362204722" top="0.55118110236220474" bottom="0.35433070866141736" header="0.31496062992125984" footer="0.31496062992125984"/>
  <pageSetup paperSize="9" scale="48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4251D62-D9C4-4C66-B616-B94514730C9F}">
            <x14:dataBar minLength="0" maxLength="100" border="1" gradient="0" negativeBarBorderColorSameAsPositive="0">
              <x14:cfvo type="num">
                <xm:f>0</xm:f>
              </x14:cfvo>
              <x14:cfvo type="autoMax"/>
              <x14:borderColor rgb="FF8DC641"/>
              <x14:negativeFillColor rgb="FFFF0000"/>
              <x14:negativeBorderColor rgb="FFFF0000"/>
              <x14:axisColor rgb="FF000000"/>
            </x14:dataBar>
          </x14:cfRule>
          <xm:sqref>AB13</xm:sqref>
        </x14:conditionalFormatting>
        <x14:conditionalFormatting xmlns:xm="http://schemas.microsoft.com/office/excel/2006/main">
          <x14:cfRule type="expression" priority="68" id="{1A376A7C-D507-40DB-BD00-BB3B4F187D63}">
            <xm:f>NOT(Настройки!$F$56)</xm:f>
            <x14:dxf>
              <fill>
                <patternFill>
                  <bgColor rgb="FFFFC000"/>
                </patternFill>
              </fill>
            </x14:dxf>
          </x14:cfRule>
          <xm:sqref>E19</xm:sqref>
        </x14:conditionalFormatting>
        <x14:conditionalFormatting xmlns:xm="http://schemas.microsoft.com/office/excel/2006/main">
          <x14:cfRule type="expression" priority="67" id="{2E90F087-2F5B-4750-9FDC-41C28ABF9B61}">
            <xm:f>NOT(Настройки!$F$31)</xm:f>
            <x14:dxf>
              <fill>
                <patternFill>
                  <bgColor rgb="FFFFC000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expression" priority="66" id="{5DBE532D-EAF2-4A51-8B01-31867F761DCC}">
            <xm:f>NOT(Настройки!$F$85)</xm:f>
            <x14:dxf>
              <fill>
                <patternFill>
                  <bgColor rgb="FFFFC000"/>
                </patternFill>
              </fill>
            </x14:dxf>
          </x14:cfRule>
          <xm:sqref>E28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error="Выберите значение из выпадающего списка.">
          <x14:formula1>
            <xm:f>Настройки!$A$4:$A$5</xm:f>
          </x14:formula1>
          <xm:sqref>E23 E35:E37 E61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Настройки!$B$4:$B$6</xm:f>
          </x14:formula1>
          <xm:sqref>E17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Настройки!$B$35:$H$35</xm:f>
          </x14:formula1>
          <xm:sqref>E16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Настройки!$C$4:$C$9</xm:f>
          </x14:formula1>
          <xm:sqref>E34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Настройки!$D$4:$D$10</xm:f>
          </x14:formula1>
          <xm:sqref>E32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Настройки!$I$4:$I$5</xm:f>
          </x14:formula1>
          <xm:sqref>E41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Настройки!$G$4:$G$9</xm:f>
          </x14:formula1>
          <xm:sqref>E38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Настройки!$H$4:$H$7</xm:f>
          </x14:formula1>
          <xm:sqref>E40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Настройки!$J$4:$J$13</xm:f>
          </x14:formula1>
          <xm:sqref>E30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Настройки!$A$121:$A$122</xm:f>
          </x14:formula1>
          <xm:sqref>E51</xm:sqref>
        </x14:dataValidation>
        <x14:dataValidation type="list" allowBlank="1" showInputMessage="1" showErrorMessage="1">
          <x14:formula1>
            <xm:f>Настройки!$A$4:$A$5</xm:f>
          </x14:formula1>
          <xm:sqref>E18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Настройки!$E$4:$E$20</xm:f>
          </x14:formula1>
          <xm:sqref>E31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Настройки!$F$4:$F$21</xm:f>
          </x14:formula1>
          <xm:sqref>E33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Настройки!$B$111:$B$115</xm:f>
          </x14:formula1>
          <xm:sqref>E57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Настройки!$A$111:$A$114</xm:f>
          </x14:formula1>
          <xm:sqref>E58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Настройки!$C$111:$C$113</xm:f>
          </x14:formula1>
          <xm:sqref>E59</xm:sqref>
        </x14:dataValidation>
        <x14:dataValidation type="list" allowBlank="1" showInputMessage="1" showErrorMessage="1" error="Выберите значение из выпадающего списка.">
          <x14:formula1>
            <xm:f>Настройки!$D$111:$D$113</xm:f>
          </x14:formula1>
          <xm:sqref>E60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W122"/>
  <sheetViews>
    <sheetView showGridLines="0" zoomScaleNormal="100" workbookViewId="0">
      <selection activeCell="A103" sqref="A1:XFD1048576"/>
    </sheetView>
  </sheetViews>
  <sheetFormatPr defaultRowHeight="14.4" x14ac:dyDescent="0.3"/>
  <cols>
    <col min="1" max="1" width="55.109375" customWidth="1"/>
    <col min="2" max="2" width="43.88671875" customWidth="1"/>
    <col min="3" max="3" width="48.33203125" customWidth="1"/>
    <col min="4" max="4" width="45.33203125" customWidth="1"/>
    <col min="5" max="5" width="22.109375" customWidth="1"/>
    <col min="6" max="6" width="61.109375" customWidth="1"/>
    <col min="7" max="16" width="22.109375" customWidth="1"/>
    <col min="17" max="17" width="36.109375" bestFit="1" customWidth="1"/>
    <col min="18" max="18" width="24.33203125" bestFit="1" customWidth="1"/>
    <col min="19" max="19" width="34.33203125" bestFit="1" customWidth="1"/>
    <col min="20" max="20" width="33.33203125" bestFit="1" customWidth="1"/>
    <col min="21" max="21" width="15.88671875" customWidth="1"/>
    <col min="22" max="22" width="43.109375" customWidth="1"/>
  </cols>
  <sheetData>
    <row r="1" spans="1:10" x14ac:dyDescent="0.3">
      <c r="A1" s="11" t="s">
        <v>7</v>
      </c>
    </row>
    <row r="2" spans="1:10" x14ac:dyDescent="0.3">
      <c r="B2" s="36"/>
      <c r="G2" s="11"/>
      <c r="H2" s="49"/>
      <c r="J2" s="48"/>
    </row>
    <row r="3" spans="1:10" ht="28.8" x14ac:dyDescent="0.3">
      <c r="A3" s="3" t="s">
        <v>63</v>
      </c>
      <c r="B3" s="18" t="s">
        <v>194</v>
      </c>
      <c r="C3" s="3" t="s">
        <v>8</v>
      </c>
      <c r="D3" s="18" t="s">
        <v>167</v>
      </c>
      <c r="E3" s="3" t="s">
        <v>5</v>
      </c>
      <c r="F3" s="3" t="s">
        <v>6</v>
      </c>
      <c r="G3" s="3" t="s">
        <v>99</v>
      </c>
      <c r="H3" s="3" t="s">
        <v>45</v>
      </c>
      <c r="I3" s="3" t="s">
        <v>61</v>
      </c>
      <c r="J3" s="44" t="s">
        <v>165</v>
      </c>
    </row>
    <row r="4" spans="1:10" x14ac:dyDescent="0.3">
      <c r="A4" s="8" t="s">
        <v>46</v>
      </c>
      <c r="B4" s="9" t="s">
        <v>75</v>
      </c>
      <c r="C4" s="8" t="s">
        <v>12</v>
      </c>
      <c r="D4" s="8" t="s">
        <v>87</v>
      </c>
      <c r="E4" s="35" t="s">
        <v>179</v>
      </c>
      <c r="F4" s="35" t="s">
        <v>110</v>
      </c>
      <c r="G4" s="35" t="s">
        <v>74</v>
      </c>
      <c r="H4" s="35" t="s">
        <v>74</v>
      </c>
      <c r="I4" s="35" t="s">
        <v>74</v>
      </c>
      <c r="J4" s="10" t="s">
        <v>179</v>
      </c>
    </row>
    <row r="5" spans="1:10" x14ac:dyDescent="0.3">
      <c r="A5" s="8" t="s">
        <v>47</v>
      </c>
      <c r="B5" s="9" t="s">
        <v>158</v>
      </c>
      <c r="C5" s="8" t="s">
        <v>14</v>
      </c>
      <c r="D5" s="8" t="s">
        <v>88</v>
      </c>
      <c r="E5" s="35" t="s">
        <v>107</v>
      </c>
      <c r="F5" s="35" t="s">
        <v>116</v>
      </c>
      <c r="G5" s="35" t="s">
        <v>113</v>
      </c>
      <c r="H5" s="35" t="s">
        <v>111</v>
      </c>
      <c r="I5" s="35" t="s">
        <v>108</v>
      </c>
      <c r="J5" s="10" t="s">
        <v>166</v>
      </c>
    </row>
    <row r="6" spans="1:10" x14ac:dyDescent="0.3">
      <c r="A6" s="43"/>
      <c r="B6" s="9" t="s">
        <v>76</v>
      </c>
      <c r="C6" s="8" t="s">
        <v>17</v>
      </c>
      <c r="D6" s="8" t="s">
        <v>89</v>
      </c>
      <c r="E6" s="35" t="s">
        <v>109</v>
      </c>
      <c r="F6" s="35" t="s">
        <v>144</v>
      </c>
      <c r="G6" s="35" t="s">
        <v>159</v>
      </c>
      <c r="H6" s="35" t="s">
        <v>114</v>
      </c>
      <c r="J6" s="10" t="s">
        <v>180</v>
      </c>
    </row>
    <row r="7" spans="1:10" x14ac:dyDescent="0.3">
      <c r="A7" s="43"/>
      <c r="C7" s="8" t="s">
        <v>19</v>
      </c>
      <c r="D7" s="8" t="s">
        <v>90</v>
      </c>
      <c r="E7" s="35" t="s">
        <v>112</v>
      </c>
      <c r="F7" s="35" t="s">
        <v>120</v>
      </c>
      <c r="G7" s="35" t="s">
        <v>118</v>
      </c>
      <c r="H7" s="35" t="s">
        <v>73</v>
      </c>
      <c r="J7" s="10" t="s">
        <v>181</v>
      </c>
    </row>
    <row r="8" spans="1:10" x14ac:dyDescent="0.3">
      <c r="C8" s="8" t="s">
        <v>21</v>
      </c>
      <c r="D8" s="8" t="s">
        <v>91</v>
      </c>
      <c r="E8" s="35" t="s">
        <v>115</v>
      </c>
      <c r="F8" s="35" t="s">
        <v>122</v>
      </c>
      <c r="G8" s="35" t="s">
        <v>160</v>
      </c>
      <c r="J8" s="10" t="s">
        <v>182</v>
      </c>
    </row>
    <row r="9" spans="1:10" x14ac:dyDescent="0.3">
      <c r="C9" s="8" t="s">
        <v>48</v>
      </c>
      <c r="D9" s="8" t="s">
        <v>92</v>
      </c>
      <c r="E9" s="35" t="s">
        <v>117</v>
      </c>
      <c r="F9" s="35" t="s">
        <v>125</v>
      </c>
      <c r="G9" s="35" t="s">
        <v>73</v>
      </c>
      <c r="J9" s="10" t="s">
        <v>183</v>
      </c>
    </row>
    <row r="10" spans="1:10" x14ac:dyDescent="0.3">
      <c r="D10" s="8" t="s">
        <v>73</v>
      </c>
      <c r="E10" s="35" t="s">
        <v>119</v>
      </c>
      <c r="F10" s="35" t="s">
        <v>127</v>
      </c>
      <c r="J10" s="10" t="s">
        <v>184</v>
      </c>
    </row>
    <row r="11" spans="1:10" x14ac:dyDescent="0.3">
      <c r="A11" s="7"/>
      <c r="E11" s="35" t="s">
        <v>121</v>
      </c>
      <c r="F11" s="66" t="s">
        <v>208</v>
      </c>
      <c r="J11" s="10" t="s">
        <v>32</v>
      </c>
    </row>
    <row r="12" spans="1:10" x14ac:dyDescent="0.3">
      <c r="A12" s="7"/>
      <c r="E12" s="35" t="s">
        <v>123</v>
      </c>
      <c r="F12" s="35" t="s">
        <v>129</v>
      </c>
      <c r="J12" s="10" t="s">
        <v>185</v>
      </c>
    </row>
    <row r="13" spans="1:10" x14ac:dyDescent="0.3">
      <c r="E13" s="35" t="s">
        <v>124</v>
      </c>
      <c r="F13" s="35" t="s">
        <v>132</v>
      </c>
      <c r="J13" s="10" t="s">
        <v>73</v>
      </c>
    </row>
    <row r="14" spans="1:10" x14ac:dyDescent="0.3">
      <c r="E14" s="35" t="s">
        <v>126</v>
      </c>
      <c r="F14" s="35" t="s">
        <v>134</v>
      </c>
    </row>
    <row r="15" spans="1:10" x14ac:dyDescent="0.3">
      <c r="E15" s="35" t="s">
        <v>207</v>
      </c>
      <c r="F15" s="35" t="s">
        <v>135</v>
      </c>
    </row>
    <row r="16" spans="1:10" x14ac:dyDescent="0.3">
      <c r="E16" s="35" t="s">
        <v>128</v>
      </c>
      <c r="F16" s="35" t="s">
        <v>136</v>
      </c>
    </row>
    <row r="17" spans="1:9" x14ac:dyDescent="0.3">
      <c r="E17" s="35" t="s">
        <v>130</v>
      </c>
      <c r="F17" s="35" t="s">
        <v>137</v>
      </c>
    </row>
    <row r="18" spans="1:9" x14ac:dyDescent="0.3">
      <c r="E18" s="35" t="s">
        <v>131</v>
      </c>
      <c r="F18" s="35" t="s">
        <v>138</v>
      </c>
    </row>
    <row r="19" spans="1:9" x14ac:dyDescent="0.3">
      <c r="E19" s="35" t="s">
        <v>133</v>
      </c>
      <c r="F19" s="35" t="s">
        <v>145</v>
      </c>
    </row>
    <row r="20" spans="1:9" x14ac:dyDescent="0.3">
      <c r="E20" s="35" t="s">
        <v>73</v>
      </c>
      <c r="F20" s="35" t="s">
        <v>139</v>
      </c>
    </row>
    <row r="21" spans="1:9" x14ac:dyDescent="0.3">
      <c r="F21" s="35" t="s">
        <v>73</v>
      </c>
    </row>
    <row r="28" spans="1:9" x14ac:dyDescent="0.3">
      <c r="A28" s="11" t="s">
        <v>70</v>
      </c>
    </row>
    <row r="29" spans="1:9" x14ac:dyDescent="0.3">
      <c r="G29" s="7"/>
      <c r="H29" s="7"/>
      <c r="I29" s="7"/>
    </row>
    <row r="30" spans="1:9" x14ac:dyDescent="0.3">
      <c r="A30" t="s">
        <v>79</v>
      </c>
      <c r="B30" s="2">
        <f>'Паспорт ИЖС'!$E$16</f>
        <v>0</v>
      </c>
      <c r="D30" t="s">
        <v>80</v>
      </c>
      <c r="F30" s="30">
        <f>'Паспорт ИЖС'!E29</f>
        <v>0</v>
      </c>
      <c r="G30" s="7"/>
    </row>
    <row r="31" spans="1:9" x14ac:dyDescent="0.3">
      <c r="A31" t="s">
        <v>77</v>
      </c>
      <c r="B31" s="2">
        <f ca="1">IFERROR(MATCH($B$30,OFFSET(Настройки!$A$35,0,0,1,COUNTA(Настройки!$35:$35)),0),1)</f>
        <v>1</v>
      </c>
      <c r="D31" t="s">
        <v>81</v>
      </c>
      <c r="F31" s="2" t="b">
        <f ca="1">OR($F$30="(выбор из списка)",ISBLANK($F$30),$F$30=0,
NOT(ISNA(MATCH($F$30,OFFSET($A$35,0,$B$31-1,16,1),0))))</f>
        <v>1</v>
      </c>
      <c r="G31" s="7"/>
    </row>
    <row r="32" spans="1:9" x14ac:dyDescent="0.3">
      <c r="A32" t="s">
        <v>69</v>
      </c>
      <c r="B32" s="2">
        <f ca="1">COUNTA(OFFSET($A$35,0,$B$31-1,15,1))-1</f>
        <v>1</v>
      </c>
      <c r="F32" s="7"/>
      <c r="G32" s="7"/>
    </row>
    <row r="34" spans="1:8" x14ac:dyDescent="0.3">
      <c r="A34" s="32" t="s">
        <v>68</v>
      </c>
    </row>
    <row r="35" spans="1:8" s="12" customFormat="1" ht="28.8" x14ac:dyDescent="0.3">
      <c r="A35" s="3" t="s">
        <v>67</v>
      </c>
      <c r="B35" s="3" t="s">
        <v>9</v>
      </c>
      <c r="C35" s="3" t="s">
        <v>22</v>
      </c>
      <c r="D35" s="3" t="s">
        <v>25</v>
      </c>
      <c r="E35" s="3" t="s">
        <v>59</v>
      </c>
      <c r="F35" s="3" t="s">
        <v>60</v>
      </c>
      <c r="G35" s="3" t="s">
        <v>42</v>
      </c>
      <c r="H35" s="1" t="s">
        <v>58</v>
      </c>
    </row>
    <row r="36" spans="1:8" s="10" customFormat="1" x14ac:dyDescent="0.3">
      <c r="A36" s="8" t="s">
        <v>66</v>
      </c>
      <c r="B36" s="8" t="s">
        <v>10</v>
      </c>
      <c r="C36" s="8" t="s">
        <v>23</v>
      </c>
      <c r="D36" s="8" t="s">
        <v>26</v>
      </c>
      <c r="E36" s="8" t="s">
        <v>34</v>
      </c>
      <c r="F36" s="16" t="s">
        <v>103</v>
      </c>
      <c r="G36" s="16" t="s">
        <v>43</v>
      </c>
      <c r="H36" s="9" t="s">
        <v>95</v>
      </c>
    </row>
    <row r="37" spans="1:8" s="10" customFormat="1" x14ac:dyDescent="0.3">
      <c r="B37" s="9" t="s">
        <v>13</v>
      </c>
      <c r="D37" s="8" t="s">
        <v>93</v>
      </c>
      <c r="E37" s="15" t="s">
        <v>36</v>
      </c>
      <c r="F37" s="9" t="s">
        <v>73</v>
      </c>
      <c r="G37" s="9" t="s">
        <v>73</v>
      </c>
      <c r="H37" s="17" t="s">
        <v>94</v>
      </c>
    </row>
    <row r="38" spans="1:8" s="10" customFormat="1" x14ac:dyDescent="0.3">
      <c r="B38" s="9" t="s">
        <v>15</v>
      </c>
      <c r="D38" s="8" t="s">
        <v>27</v>
      </c>
      <c r="E38" s="15" t="s">
        <v>83</v>
      </c>
      <c r="H38" s="9" t="s">
        <v>96</v>
      </c>
    </row>
    <row r="39" spans="1:8" s="10" customFormat="1" x14ac:dyDescent="0.3">
      <c r="B39" s="9" t="s">
        <v>18</v>
      </c>
      <c r="D39" s="8" t="s">
        <v>28</v>
      </c>
      <c r="E39" s="15" t="s">
        <v>84</v>
      </c>
      <c r="H39" s="15" t="s">
        <v>65</v>
      </c>
    </row>
    <row r="40" spans="1:8" s="10" customFormat="1" x14ac:dyDescent="0.3">
      <c r="B40" s="15" t="s">
        <v>20</v>
      </c>
      <c r="D40" s="8" t="s">
        <v>29</v>
      </c>
      <c r="E40" s="15" t="s">
        <v>85</v>
      </c>
      <c r="H40" s="9" t="s">
        <v>73</v>
      </c>
    </row>
    <row r="41" spans="1:8" s="10" customFormat="1" x14ac:dyDescent="0.3">
      <c r="B41" s="9" t="s">
        <v>73</v>
      </c>
      <c r="D41" s="8" t="s">
        <v>30</v>
      </c>
      <c r="E41" s="15" t="s">
        <v>86</v>
      </c>
    </row>
    <row r="42" spans="1:8" s="10" customFormat="1" x14ac:dyDescent="0.3">
      <c r="D42" s="8" t="s">
        <v>31</v>
      </c>
      <c r="E42" s="15" t="s">
        <v>105</v>
      </c>
    </row>
    <row r="43" spans="1:8" s="10" customFormat="1" x14ac:dyDescent="0.3">
      <c r="D43" s="16" t="s">
        <v>32</v>
      </c>
      <c r="E43" s="9" t="s">
        <v>73</v>
      </c>
    </row>
    <row r="44" spans="1:8" s="10" customFormat="1" x14ac:dyDescent="0.3">
      <c r="D44" s="15" t="s">
        <v>33</v>
      </c>
    </row>
    <row r="45" spans="1:8" s="10" customFormat="1" x14ac:dyDescent="0.3">
      <c r="D45" s="9" t="s">
        <v>73</v>
      </c>
    </row>
    <row r="46" spans="1:8" s="10" customFormat="1" x14ac:dyDescent="0.3"/>
    <row r="47" spans="1:8" s="10" customFormat="1" x14ac:dyDescent="0.3"/>
    <row r="48" spans="1:8" s="10" customFormat="1" x14ac:dyDescent="0.3"/>
    <row r="49" spans="1:8" s="10" customFormat="1" x14ac:dyDescent="0.3"/>
    <row r="53" spans="1:8" x14ac:dyDescent="0.3">
      <c r="A53" s="11" t="s">
        <v>71</v>
      </c>
    </row>
    <row r="55" spans="1:8" x14ac:dyDescent="0.3">
      <c r="A55" t="s">
        <v>79</v>
      </c>
      <c r="B55" s="2">
        <f>'Паспорт ИЖС'!$E$16</f>
        <v>0</v>
      </c>
      <c r="D55" t="s">
        <v>82</v>
      </c>
      <c r="F55" s="30">
        <f>'Паспорт ИЖС'!E19</f>
        <v>0</v>
      </c>
    </row>
    <row r="56" spans="1:8" x14ac:dyDescent="0.3">
      <c r="A56" t="s">
        <v>77</v>
      </c>
      <c r="B56" s="2">
        <f ca="1">IFERROR(MATCH($B$55,OFFSET(Настройки!$A$60,0,0,1,COUNTA(Настройки!$60:$60)),0),1)</f>
        <v>1</v>
      </c>
      <c r="D56" t="s">
        <v>81</v>
      </c>
      <c r="F56" s="2" t="b">
        <f ca="1">OR($F$55="(выбор из списка)",ISBLANK($F$55),$F$55=0,
NOT(ISNA(MATCH($F$55,OFFSET($A$60,0,$B$56-1,16,1),0))))</f>
        <v>1</v>
      </c>
    </row>
    <row r="57" spans="1:8" x14ac:dyDescent="0.3">
      <c r="A57" t="s">
        <v>69</v>
      </c>
      <c r="B57" s="2">
        <f ca="1">COUNTA(OFFSET($A$60,0,$B$56-1,15,1))-1</f>
        <v>1</v>
      </c>
    </row>
    <row r="59" spans="1:8" x14ac:dyDescent="0.3">
      <c r="A59" s="32" t="s">
        <v>68</v>
      </c>
    </row>
    <row r="60" spans="1:8" s="12" customFormat="1" ht="41.4" x14ac:dyDescent="0.3">
      <c r="A60" s="1" t="s">
        <v>67</v>
      </c>
      <c r="B60" s="22" t="s">
        <v>9</v>
      </c>
      <c r="C60" s="21" t="s">
        <v>22</v>
      </c>
      <c r="D60" s="21" t="s">
        <v>25</v>
      </c>
      <c r="E60" s="21" t="s">
        <v>59</v>
      </c>
      <c r="F60" s="21" t="s">
        <v>60</v>
      </c>
      <c r="G60" s="21" t="s">
        <v>42</v>
      </c>
      <c r="H60" s="22" t="s">
        <v>58</v>
      </c>
    </row>
    <row r="61" spans="1:8" s="10" customFormat="1" x14ac:dyDescent="0.3">
      <c r="A61" s="8" t="s">
        <v>66</v>
      </c>
      <c r="B61" s="13" t="s">
        <v>11</v>
      </c>
      <c r="C61" s="14" t="s">
        <v>24</v>
      </c>
      <c r="D61" s="14" t="s">
        <v>24</v>
      </c>
      <c r="E61" s="14" t="s">
        <v>35</v>
      </c>
      <c r="F61" s="14" t="s">
        <v>41</v>
      </c>
      <c r="G61" s="14" t="s">
        <v>44</v>
      </c>
      <c r="H61" s="14" t="s">
        <v>98</v>
      </c>
    </row>
    <row r="62" spans="1:8" s="10" customFormat="1" x14ac:dyDescent="0.3">
      <c r="B62" s="31" t="s">
        <v>16</v>
      </c>
      <c r="C62" s="19"/>
      <c r="D62" s="19"/>
      <c r="E62" s="31" t="s">
        <v>37</v>
      </c>
      <c r="F62" s="19"/>
      <c r="G62" s="19"/>
      <c r="H62" s="13" t="s">
        <v>97</v>
      </c>
    </row>
    <row r="63" spans="1:8" s="10" customFormat="1" x14ac:dyDescent="0.3">
      <c r="B63" s="31" t="s">
        <v>150</v>
      </c>
      <c r="C63" s="19"/>
      <c r="D63" s="19"/>
      <c r="E63" s="13" t="s">
        <v>38</v>
      </c>
      <c r="F63" s="19"/>
      <c r="G63" s="19"/>
      <c r="H63" s="9" t="s">
        <v>73</v>
      </c>
    </row>
    <row r="64" spans="1:8" s="10" customFormat="1" x14ac:dyDescent="0.3">
      <c r="B64" s="13" t="s">
        <v>73</v>
      </c>
      <c r="C64" s="19"/>
      <c r="D64" s="19"/>
      <c r="E64" s="13" t="s">
        <v>106</v>
      </c>
      <c r="F64" s="19"/>
      <c r="G64" s="19"/>
      <c r="H64" s="19"/>
    </row>
    <row r="65" spans="2:8" s="10" customFormat="1" x14ac:dyDescent="0.3">
      <c r="B65" s="19"/>
      <c r="C65" s="19"/>
      <c r="D65" s="19"/>
      <c r="E65" s="13" t="s">
        <v>39</v>
      </c>
      <c r="F65" s="19"/>
      <c r="G65" s="19"/>
      <c r="H65" s="19"/>
    </row>
    <row r="66" spans="2:8" s="10" customFormat="1" x14ac:dyDescent="0.3">
      <c r="E66" s="9" t="s">
        <v>40</v>
      </c>
    </row>
    <row r="67" spans="2:8" s="10" customFormat="1" x14ac:dyDescent="0.3">
      <c r="E67" s="9" t="s">
        <v>73</v>
      </c>
    </row>
    <row r="68" spans="2:8" s="10" customFormat="1" x14ac:dyDescent="0.3"/>
    <row r="69" spans="2:8" s="10" customFormat="1" x14ac:dyDescent="0.3"/>
    <row r="70" spans="2:8" s="10" customFormat="1" x14ac:dyDescent="0.3"/>
    <row r="71" spans="2:8" s="10" customFormat="1" x14ac:dyDescent="0.3"/>
    <row r="72" spans="2:8" s="10" customFormat="1" x14ac:dyDescent="0.3"/>
    <row r="73" spans="2:8" s="10" customFormat="1" x14ac:dyDescent="0.3"/>
    <row r="74" spans="2:8" s="10" customFormat="1" x14ac:dyDescent="0.3"/>
    <row r="75" spans="2:8" s="10" customFormat="1" x14ac:dyDescent="0.3"/>
    <row r="82" spans="1:8" x14ac:dyDescent="0.3">
      <c r="A82" s="11" t="s">
        <v>104</v>
      </c>
    </row>
    <row r="84" spans="1:8" x14ac:dyDescent="0.3">
      <c r="A84" t="s">
        <v>79</v>
      </c>
      <c r="B84" s="2">
        <f>'Паспорт ИЖС'!$E$16</f>
        <v>0</v>
      </c>
      <c r="D84" t="s">
        <v>147</v>
      </c>
      <c r="F84" s="30">
        <f>'Паспорт ИЖС'!E28</f>
        <v>0</v>
      </c>
    </row>
    <row r="85" spans="1:8" x14ac:dyDescent="0.3">
      <c r="A85" t="s">
        <v>77</v>
      </c>
      <c r="B85" s="2">
        <f ca="1">IFERROR(MATCH($B$84,OFFSET(Настройки!$A$89,0,0,1,COUNTA(Настройки!$89:$89)),0),1)</f>
        <v>1</v>
      </c>
      <c r="D85" t="s">
        <v>81</v>
      </c>
      <c r="F85" s="2" t="b">
        <f ca="1">OR($F$84="(выбор из списка)",ISBLANK($F$84),$F$84=0,
NOT(ISNA(MATCH($F$84,OFFSET($A$89,0,$B$85-1,16,1),0))))</f>
        <v>1</v>
      </c>
    </row>
    <row r="86" spans="1:8" x14ac:dyDescent="0.3">
      <c r="A86" t="s">
        <v>69</v>
      </c>
      <c r="B86" s="2">
        <f ca="1">COUNTA(OFFSET($A$89,0,$B$85-1,15,1))-1</f>
        <v>1</v>
      </c>
    </row>
    <row r="88" spans="1:8" x14ac:dyDescent="0.3">
      <c r="A88" s="32" t="s">
        <v>68</v>
      </c>
    </row>
    <row r="89" spans="1:8" s="12" customFormat="1" ht="28.8" x14ac:dyDescent="0.3">
      <c r="A89" s="20" t="s">
        <v>67</v>
      </c>
      <c r="B89" s="22" t="s">
        <v>9</v>
      </c>
      <c r="C89" s="21" t="s">
        <v>22</v>
      </c>
      <c r="D89" s="21" t="s">
        <v>25</v>
      </c>
      <c r="E89" s="21" t="s">
        <v>59</v>
      </c>
      <c r="F89" s="21" t="s">
        <v>60</v>
      </c>
      <c r="G89" s="21" t="s">
        <v>42</v>
      </c>
      <c r="H89" s="20" t="s">
        <v>58</v>
      </c>
    </row>
    <row r="90" spans="1:8" s="10" customFormat="1" x14ac:dyDescent="0.3">
      <c r="A90" s="9" t="s">
        <v>66</v>
      </c>
      <c r="B90" s="9" t="s">
        <v>141</v>
      </c>
      <c r="C90" s="9" t="s">
        <v>23</v>
      </c>
      <c r="D90" s="8" t="s">
        <v>140</v>
      </c>
      <c r="E90" s="8" t="s">
        <v>13</v>
      </c>
      <c r="F90" s="9" t="s">
        <v>142</v>
      </c>
      <c r="G90" s="8" t="s">
        <v>43</v>
      </c>
      <c r="H90" s="9" t="s">
        <v>148</v>
      </c>
    </row>
    <row r="91" spans="1:8" s="10" customFormat="1" x14ac:dyDescent="0.3">
      <c r="E91" s="9" t="s">
        <v>15</v>
      </c>
      <c r="H91" s="9" t="s">
        <v>149</v>
      </c>
    </row>
    <row r="92" spans="1:8" s="10" customFormat="1" x14ac:dyDescent="0.3">
      <c r="E92" s="9" t="s">
        <v>146</v>
      </c>
      <c r="H92" s="9" t="s">
        <v>73</v>
      </c>
    </row>
    <row r="93" spans="1:8" s="10" customFormat="1" x14ac:dyDescent="0.3">
      <c r="E93" s="9" t="s">
        <v>143</v>
      </c>
    </row>
    <row r="94" spans="1:8" s="10" customFormat="1" x14ac:dyDescent="0.3">
      <c r="E94" s="9" t="s">
        <v>73</v>
      </c>
    </row>
    <row r="95" spans="1:8" s="10" customFormat="1" x14ac:dyDescent="0.3"/>
    <row r="96" spans="1:8" s="10" customFormat="1" x14ac:dyDescent="0.3"/>
    <row r="97" spans="1:23" s="10" customFormat="1" x14ac:dyDescent="0.3"/>
    <row r="98" spans="1:23" s="10" customFormat="1" x14ac:dyDescent="0.3"/>
    <row r="99" spans="1:23" s="10" customFormat="1" x14ac:dyDescent="0.3"/>
    <row r="100" spans="1:23" s="10" customFormat="1" x14ac:dyDescent="0.3"/>
    <row r="101" spans="1:23" s="10" customFormat="1" x14ac:dyDescent="0.3"/>
    <row r="102" spans="1:23" s="10" customFormat="1" x14ac:dyDescent="0.3"/>
    <row r="103" spans="1:23" s="10" customFormat="1" x14ac:dyDescent="0.3"/>
    <row r="104" spans="1:23" s="10" customFormat="1" x14ac:dyDescent="0.3"/>
    <row r="108" spans="1:23" x14ac:dyDescent="0.3">
      <c r="A108" s="11" t="s">
        <v>186</v>
      </c>
      <c r="W108" s="45"/>
    </row>
    <row r="109" spans="1:23" x14ac:dyDescent="0.3">
      <c r="A109" s="32" t="s">
        <v>68</v>
      </c>
      <c r="W109" s="45"/>
    </row>
    <row r="110" spans="1:23" x14ac:dyDescent="0.3">
      <c r="A110" s="20" t="s">
        <v>56</v>
      </c>
      <c r="B110" s="20" t="s">
        <v>55</v>
      </c>
      <c r="C110" s="20" t="s">
        <v>101</v>
      </c>
      <c r="D110" s="20" t="s">
        <v>102</v>
      </c>
      <c r="E110" s="20" t="s">
        <v>57</v>
      </c>
      <c r="W110" s="45"/>
    </row>
    <row r="111" spans="1:23" x14ac:dyDescent="0.3">
      <c r="A111" s="9" t="s">
        <v>174</v>
      </c>
      <c r="B111" s="46" t="s">
        <v>187</v>
      </c>
      <c r="C111" s="9" t="s">
        <v>204</v>
      </c>
      <c r="D111" s="9" t="s">
        <v>188</v>
      </c>
      <c r="E111" s="9" t="s">
        <v>46</v>
      </c>
      <c r="W111" s="45"/>
    </row>
    <row r="112" spans="1:23" x14ac:dyDescent="0.3">
      <c r="A112" s="9" t="s">
        <v>189</v>
      </c>
      <c r="B112" s="46" t="s">
        <v>190</v>
      </c>
      <c r="C112" s="9" t="s">
        <v>175</v>
      </c>
      <c r="D112" s="9" t="s">
        <v>175</v>
      </c>
      <c r="E112" s="9" t="s">
        <v>47</v>
      </c>
      <c r="W112" s="45"/>
    </row>
    <row r="113" spans="1:23" x14ac:dyDescent="0.3">
      <c r="A113" s="9" t="s">
        <v>175</v>
      </c>
      <c r="B113" s="46" t="s">
        <v>191</v>
      </c>
      <c r="C113" s="9" t="s">
        <v>192</v>
      </c>
      <c r="D113" s="9" t="s">
        <v>192</v>
      </c>
      <c r="E113" s="9"/>
      <c r="W113" s="45"/>
    </row>
    <row r="114" spans="1:23" x14ac:dyDescent="0.3">
      <c r="A114" s="9" t="s">
        <v>192</v>
      </c>
      <c r="B114" s="46" t="s">
        <v>193</v>
      </c>
      <c r="C114" s="9"/>
      <c r="D114" s="9"/>
      <c r="E114" s="9"/>
      <c r="W114" s="45"/>
    </row>
    <row r="115" spans="1:23" x14ac:dyDescent="0.3">
      <c r="A115" s="9"/>
      <c r="B115" s="46" t="s">
        <v>192</v>
      </c>
      <c r="C115" s="9"/>
      <c r="D115" s="9"/>
      <c r="E115" s="9"/>
      <c r="W115" s="45"/>
    </row>
    <row r="118" spans="1:23" x14ac:dyDescent="0.3">
      <c r="A118" s="11" t="s">
        <v>198</v>
      </c>
      <c r="W118" s="45"/>
    </row>
    <row r="120" spans="1:23" x14ac:dyDescent="0.3">
      <c r="A120" s="20" t="s">
        <v>51</v>
      </c>
      <c r="B120" s="20" t="s">
        <v>52</v>
      </c>
      <c r="C120" s="20" t="s">
        <v>173</v>
      </c>
      <c r="D120" s="20"/>
      <c r="E120" s="20"/>
      <c r="W120" s="45"/>
    </row>
    <row r="121" spans="1:23" x14ac:dyDescent="0.3">
      <c r="A121" s="9" t="s">
        <v>46</v>
      </c>
      <c r="B121" s="46" t="s">
        <v>46</v>
      </c>
      <c r="C121" s="9" t="s">
        <v>46</v>
      </c>
      <c r="D121" s="9"/>
      <c r="E121" s="9"/>
      <c r="W121" s="45"/>
    </row>
    <row r="122" spans="1:23" x14ac:dyDescent="0.3">
      <c r="A122" s="9" t="s">
        <v>203</v>
      </c>
      <c r="B122" s="46" t="s">
        <v>217</v>
      </c>
      <c r="C122" s="9" t="s">
        <v>202</v>
      </c>
      <c r="D122" s="9"/>
      <c r="E122" s="9"/>
      <c r="W122" s="45"/>
    </row>
  </sheetData>
  <sheetProtection password="C613" sheet="1" formatCells="0" formatColumns="0" formatRows="0" insertColumns="0" insertRows="0" insertHyperlinks="0" deleteColumns="0" deleteRows="0" sort="0" autoFilter="0" pivotTables="0"/>
  <sortState ref="F4:F24">
    <sortCondition ref="F4"/>
  </sortState>
  <conditionalFormatting sqref="G4:G5 E4:E14 E16:E20 F4:F21">
    <cfRule type="expression" dxfId="11" priority="25">
      <formula>OR(ISBLANK(E4),E4=#REF!)</formula>
    </cfRule>
    <cfRule type="expression" dxfId="10" priority="26">
      <formula>E4=#REF!</formula>
    </cfRule>
  </conditionalFormatting>
  <conditionalFormatting sqref="H4:H5">
    <cfRule type="expression" dxfId="9" priority="23">
      <formula>OR(ISBLANK(H4),H4=#REF!)</formula>
    </cfRule>
    <cfRule type="expression" dxfId="8" priority="24">
      <formula>H4=#REF!</formula>
    </cfRule>
  </conditionalFormatting>
  <conditionalFormatting sqref="I4:I5">
    <cfRule type="expression" dxfId="7" priority="21">
      <formula>OR(ISBLANK(I4),I4=#REF!)</formula>
    </cfRule>
    <cfRule type="expression" dxfId="6" priority="22">
      <formula>I4=#REF!</formula>
    </cfRule>
  </conditionalFormatting>
  <conditionalFormatting sqref="G6:G9">
    <cfRule type="expression" dxfId="5" priority="19">
      <formula>OR(ISBLANK(G6),G6=#REF!)</formula>
    </cfRule>
    <cfRule type="expression" dxfId="4" priority="20">
      <formula>G6=#REF!</formula>
    </cfRule>
  </conditionalFormatting>
  <conditionalFormatting sqref="H6:H7">
    <cfRule type="expression" dxfId="3" priority="17">
      <formula>OR(ISBLANK(H6),H6=#REF!)</formula>
    </cfRule>
    <cfRule type="expression" dxfId="2" priority="18">
      <formula>H6=#REF!</formula>
    </cfRule>
  </conditionalFormatting>
  <conditionalFormatting sqref="E15">
    <cfRule type="expression" dxfId="1" priority="1">
      <formula>OR(ISBLANK(E15),E15=#REF!)</formula>
    </cfRule>
    <cfRule type="expression" dxfId="0" priority="2">
      <formula>E15=#REF!</formula>
    </cfRule>
  </conditionalFormatting>
  <dataValidations count="2">
    <dataValidation type="list" allowBlank="1" showInputMessage="1" showErrorMessage="1" error="Выберите значение из выпадающего списка." sqref="D111:D112">
      <formula1>$C$113:$C$114</formula1>
    </dataValidation>
    <dataValidation allowBlank="1" showInputMessage="1" showErrorMessage="1" error="Выберите значение из выпадающего списка." sqref="A122:B122"/>
  </dataValidation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Паспорт ИЖС</vt:lpstr>
      <vt:lpstr>Настройки</vt:lpstr>
      <vt:lpstr>df_characteristics</vt:lpstr>
      <vt:lpstr>df_price</vt:lpstr>
      <vt:lpstr>выбор_из_списка</vt:lpstr>
      <vt:lpstr>'Паспорт ИЖС'!Область_печати</vt:lpstr>
    </vt:vector>
  </TitlesOfParts>
  <Company>АО "Банк ДОМ.РФ"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Руссу Сергей Алексеевич_</dc:creator>
  <cp:lastModifiedBy>Сербина Ксения Александровна</cp:lastModifiedBy>
  <cp:lastPrinted>2026-05-15T12:58:46Z</cp:lastPrinted>
  <dcterms:created xsi:type="dcterms:W3CDTF">2023-05-30T13:00:35Z</dcterms:created>
  <dcterms:modified xsi:type="dcterms:W3CDTF">2026-06-30T14:20:23Z</dcterms:modified>
</cp:coreProperties>
</file>