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Калькулятор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<sst xmlns="http://schemas.openxmlformats.org/spreadsheetml/2006/main" count="34" uniqueCount="34">
  <si>
    <t xml:space="preserve">ФИНАНСОВАЯ МОДЕЛЬ ДЛЯ ИНВЕСТОРА</t>
  </si>
  <si>
    <t xml:space="preserve">Измените сумму инвестиций и курс — все три модели пересчитаются автоматически</t>
  </si>
  <si>
    <t xml:space="preserve">ОБЩИЕ ПАРАМЕТРЫ</t>
  </si>
  <si>
    <t xml:space="preserve">Сумма инвестиций, руб.</t>
  </si>
  <si>
    <t xml:space="preserve">Курс руб./$ (введите актуальный)</t>
  </si>
  <si>
    <t xml:space="preserve">Редактируются только два голубых поля выше. Остальные ячейки защищены от случайного изменения.</t>
  </si>
  <si>
    <t xml:space="preserve">РАСЧЁТ ИНВЕСТИЦИОННОГО ПУЛА</t>
  </si>
  <si>
    <t xml:space="preserve">Сумма инвестиций, $</t>
  </si>
  <si>
    <t xml:space="preserve">Количество аккаунтов</t>
  </si>
  <si>
    <t xml:space="preserve">Капитал, направленный в запуск, $</t>
  </si>
  <si>
    <t xml:space="preserve">Неиспользованный остаток</t>
  </si>
  <si>
    <t xml:space="preserve">1. ФИКСИРОВАННАЯ МОДЕЛЬ — 50% ГОДОВЫХ</t>
  </si>
  <si>
    <t xml:space="preserve">Инвестор получает 50% годовых в долларах на всю первоначально вложенную сумму. Расчёт ведётся от первоначальной суммы, а не от количества аккаунтов или фактической прибыли инвестиционного пула.</t>
  </si>
  <si>
    <t>Период</t>
  </si>
  <si>
    <t xml:space="preserve">В долларах</t>
  </si>
  <si>
    <t xml:space="preserve">В рублях</t>
  </si>
  <si>
    <t xml:space="preserve">Доходность к сумме</t>
  </si>
  <si>
    <t>Неделя</t>
  </si>
  <si>
    <t>Месяц</t>
  </si>
  <si>
    <t>Год</t>
  </si>
  <si>
    <t xml:space="preserve">2. УЧАСТИЕ В ПРИБЫЛИ — 50/50</t>
  </si>
  <si>
    <t xml:space="preserve">Инвестор получает 50% фактической операционной прибыли своего инвестиционного пула. Доход не фиксирован и изменяется вместе с фактической экономикой пула.</t>
  </si>
  <si>
    <t xml:space="preserve">3. ГИБРИДНАЯ МОДЕЛЬ — 25% + 25% ПРИБЫЛИ</t>
  </si>
  <si>
    <t xml:space="preserve">На всю первоначально вложенную сумму начисляется 25% годовых в долларах. Дополнительно инвестор получает 25% фактической операционной прибыли своего инвестиционного пула.</t>
  </si>
  <si>
    <t xml:space="preserve">ИСХОДНЫЕ ДАННЫЕ РАСЧЁТА</t>
  </si>
  <si>
    <t xml:space="preserve">Стоимость запуска одного аккаунта</t>
  </si>
  <si>
    <t xml:space="preserve">Расчёт показывает средний доход после запуска инфраструктуры, без учёта срока подготовки и реинвестирования. Рублёвый эквивалент зависит от указанного курса. В моделях участия в прибыли доход рассчитывается только по целому количеству запущенных аккаунтов.</t>
  </si>
  <si>
    <t xml:space="preserve">Операционная прибыль аккаунта в неделю</t>
  </si>
  <si>
    <t xml:space="preserve">Количество недель в году</t>
  </si>
  <si>
    <t xml:space="preserve">Среднее количество недель в месяце</t>
  </si>
  <si>
    <t>Реинвестирование</t>
  </si>
  <si>
    <t xml:space="preserve">Не учитывается</t>
  </si>
  <si>
    <t xml:space="preserve">ВАЖНО: представленные расчёты отражают базовые модели и предназначены прежде всего для демонстрации возможного результата. Фактические условия сотрудничества обсуждаются на личной встрече и формируются индивидуально с учётом суммы инвестиций, целей инвестора и других исходных параметров.</t>
  </si>
  <si>
    <t xml:space="preserve">Все показатели являются расчётными и зависят от фактической экономики соответствующего инвестиционного пула.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</si>
</sst>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4" formatCode="#,##0 &quot;₽&quot;"/>
    <numFmt numFmtId="165" formatCode="&quot;$&quot;#,##0.00"/>
    <numFmt numFmtId="166" formatCode="0.0%"/>
    <numFmt numFmtId="167" formatCode="&quot;$&quot;0.00"/>
    <numFmt numFmtId="168" formatCode="&quot;$&quot;0.0000"/>
    <numFmt numFmtId="169" formatCode="0.000"/>
  </numFmts>
  <fonts count="20">
    <font>
      <sz val="11.000000"/>
      <name val="Carlito"/>
    </font>
    <font>
      <sz val="10.000000"/>
      <color rgb="FF172033"/>
      <name val="Arial"/>
    </font>
    <font>
      <b/>
      <sz val="18.000000"/>
      <color indexed="65"/>
      <name val="Arial"/>
    </font>
    <font>
      <sz val="10.000000"/>
      <color rgb="FFD6DEED"/>
      <name val="Arial"/>
    </font>
    <font>
      <b/>
      <sz val="11.000000"/>
      <color indexed="65"/>
      <name val="Arial"/>
    </font>
    <font>
      <b/>
      <sz val="10.000000"/>
      <color rgb="FF172033"/>
      <name val="Arial"/>
    </font>
    <font>
      <b/>
      <sz val="11.000000"/>
      <color rgb="FF2563EB"/>
      <name val="Arial"/>
    </font>
    <font>
      <i/>
      <sz val="8.000000"/>
      <color rgb="FF667085"/>
      <name val="Arial"/>
    </font>
    <font>
      <b/>
      <sz val="11.000000"/>
      <color rgb="FF172033"/>
      <name val="Arial"/>
    </font>
    <font>
      <sz val="10.000000"/>
      <color rgb="FF667085"/>
      <name val="Arial"/>
    </font>
    <font>
      <sz val="9.000000"/>
      <color rgb="FF172033"/>
      <name val="Arial"/>
    </font>
    <font>
      <b/>
      <sz val="9.000000"/>
      <color rgb="FF14805E"/>
      <name val="Arial"/>
    </font>
    <font>
      <b/>
      <sz val="11.000000"/>
      <color rgb="FF14805E"/>
      <name val="Arial"/>
    </font>
    <font>
      <b/>
      <sz val="9.000000"/>
      <color rgb="FF2563EB"/>
      <name val="Arial"/>
    </font>
    <font>
      <b/>
      <sz val="9.000000"/>
      <color rgb="FF6D4AFF"/>
      <name val="Arial"/>
    </font>
    <font>
      <b/>
      <sz val="11.000000"/>
      <color rgb="FF6D4AFF"/>
      <name val="Arial"/>
    </font>
    <font>
      <b/>
      <sz val="11.000000"/>
      <color rgb="FFB7791F"/>
      <name val="Arial"/>
    </font>
    <font>
      <sz val="9.000000"/>
      <color rgb="FF667085"/>
      <name val="Arial"/>
    </font>
    <font>
      <b/>
      <sz val="9.000000"/>
      <color rgb="FF172033"/>
      <name val="Arial"/>
    </font>
    <font>
      <i/>
      <sz val="9.000000"/>
      <color rgb="FF667085"/>
      <name val="Arial"/>
    </font>
  </fonts>
  <fills count="12">
    <fill>
      <patternFill patternType="none"/>
    </fill>
    <fill>
      <patternFill patternType="gray125"/>
    </fill>
    <fill>
      <patternFill patternType="solid">
        <fgColor rgb="FF172033"/>
      </patternFill>
    </fill>
    <fill>
      <patternFill patternType="solid">
        <fgColor rgb="FF2563EB"/>
      </patternFill>
    </fill>
    <fill>
      <patternFill patternType="solid">
        <fgColor rgb="FFF3F5F7"/>
      </patternFill>
    </fill>
    <fill>
      <patternFill patternType="solid">
        <fgColor rgb="FFEAF1FF"/>
      </patternFill>
    </fill>
    <fill>
      <patternFill patternType="solid">
        <fgColor indexed="65"/>
      </patternFill>
    </fill>
    <fill>
      <patternFill patternType="solid">
        <fgColor rgb="FF14805E"/>
      </patternFill>
    </fill>
    <fill>
      <patternFill patternType="solid">
        <fgColor rgb="FFE8F6F0"/>
      </patternFill>
    </fill>
    <fill>
      <patternFill patternType="solid">
        <fgColor rgb="FF6D4AFF"/>
      </patternFill>
    </fill>
    <fill>
      <patternFill patternType="solid">
        <fgColor rgb="FFF1EDFF"/>
      </patternFill>
    </fill>
    <fill>
      <patternFill patternType="solid">
        <fgColor rgb="FFFFF6DF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 style="none"/>
    </border>
    <border>
      <left style="thin">
        <color rgb="FFD8DEE8"/>
      </left>
      <right style="none"/>
      <top style="thin">
        <color rgb="FFD8DEE8"/>
      </top>
      <bottom style="none"/>
      <diagonal style="none"/>
    </border>
    <border>
      <left style="none"/>
      <right style="none"/>
      <top style="thin">
        <color rgb="FFD8DEE8"/>
      </top>
      <bottom style="none"/>
      <diagonal style="none"/>
    </border>
    <border>
      <left style="none"/>
      <right style="thin">
        <color rgb="FFD8DEE8"/>
      </right>
      <top style="thin">
        <color rgb="FFD8DEE8"/>
      </top>
      <bottom style="none"/>
      <diagonal style="none"/>
    </border>
    <border>
      <left style="thin">
        <color rgb="FFD8DEE8"/>
      </left>
      <right style="none"/>
      <top style="none"/>
      <bottom style="thin">
        <color rgb="FFD8DEE8"/>
      </bottom>
      <diagonal style="none"/>
    </border>
    <border>
      <left style="none"/>
      <right style="none"/>
      <top style="none"/>
      <bottom style="thin">
        <color rgb="FFD8DEE8"/>
      </bottom>
      <diagonal style="none"/>
    </border>
    <border>
      <left style="none"/>
      <right style="thin">
        <color rgb="FFD8DEE8"/>
      </right>
      <top style="none"/>
      <bottom style="thin">
        <color rgb="FFD8DEE8"/>
      </bottom>
      <diagonal style="none"/>
    </border>
    <border>
      <left style="medium">
        <color rgb="FF172033"/>
      </left>
      <right style="none"/>
      <top style="medium">
        <color rgb="FF172033"/>
      </top>
      <bottom style="none"/>
      <diagonal style="none"/>
    </border>
    <border>
      <left style="none"/>
      <right style="none"/>
      <top style="medium">
        <color rgb="FF172033"/>
      </top>
      <bottom style="none"/>
      <diagonal style="none"/>
    </border>
    <border>
      <left style="none"/>
      <right style="medium">
        <color rgb="FF172033"/>
      </right>
      <top style="medium">
        <color rgb="FF172033"/>
      </top>
      <bottom style="none"/>
      <diagonal style="none"/>
    </border>
    <border>
      <left style="medium">
        <color rgb="FF172033"/>
      </left>
      <right style="none"/>
      <top style="none"/>
      <bottom style="none"/>
      <diagonal style="none"/>
    </border>
    <border>
      <left style="none"/>
      <right style="medium">
        <color rgb="FF172033"/>
      </right>
      <top style="none"/>
      <bottom style="none"/>
      <diagonal style="none"/>
    </border>
    <border>
      <left style="medium">
        <color rgb="FF172033"/>
      </left>
      <right style="none"/>
      <top style="none"/>
      <bottom style="medium">
        <color rgb="FF172033"/>
      </bottom>
      <diagonal style="none"/>
    </border>
    <border>
      <left style="none"/>
      <right style="none"/>
      <top style="none"/>
      <bottom style="medium">
        <color rgb="FF172033"/>
      </bottom>
      <diagonal style="none"/>
    </border>
    <border>
      <left style="none"/>
      <right style="medium">
        <color rgb="FF172033"/>
      </right>
      <top style="none"/>
      <bottom style="medium">
        <color rgb="FF172033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6">
    <xf fontId="0" fillId="0" borderId="0" numFmtId="0" xfId="0"/>
    <xf fontId="1" fillId="0" borderId="0" numFmtId="0" xfId="0" applyFont="1" applyAlignment="1">
      <alignment vertical="center"/>
    </xf>
    <xf fontId="2" fillId="2" borderId="0" numFmtId="0" xfId="0" applyFont="1" applyFill="1" applyAlignment="1">
      <alignment horizontal="left" vertical="center"/>
    </xf>
    <xf fontId="3" fillId="2" borderId="0" numFmtId="0" xfId="0" applyFont="1" applyFill="1" applyAlignment="1">
      <alignment horizontal="left" vertical="center"/>
    </xf>
    <xf fontId="4" fillId="3" borderId="0" numFmtId="0" xfId="0" applyFont="1" applyFill="1" applyAlignment="1">
      <alignment horizontal="left" vertical="center"/>
    </xf>
    <xf fontId="5" fillId="4" borderId="1" numFmtId="0" xfId="0" applyFont="1" applyFill="1" applyBorder="1" applyAlignment="1">
      <alignment vertical="center"/>
    </xf>
    <xf fontId="6" fillId="5" borderId="1" numFmtId="164" xfId="0" applyNumberFormat="1" applyFont="1" applyFill="1" applyBorder="1" applyAlignment="1" applyProtection="1">
      <alignment horizontal="right" vertical="center"/>
      <protection locked="0"/>
    </xf>
    <xf fontId="6" fillId="5" borderId="1" numFmtId="4" xfId="0" applyNumberFormat="1" applyFont="1" applyFill="1" applyBorder="1" applyAlignment="1" applyProtection="1">
      <alignment horizontal="right" vertical="center"/>
      <protection locked="0"/>
    </xf>
    <xf fontId="7" fillId="0" borderId="0" numFmtId="0" xfId="0" applyFont="1" applyAlignment="1">
      <alignment horizontal="left" vertical="center"/>
    </xf>
    <xf fontId="8" fillId="4" borderId="0" numFmtId="0" xfId="0" applyFont="1" applyFill="1" applyAlignment="1">
      <alignment horizontal="left" vertical="center"/>
    </xf>
    <xf fontId="9" fillId="6" borderId="1" numFmtId="0" xfId="0" applyFont="1" applyFill="1" applyBorder="1" applyAlignment="1">
      <alignment vertical="center"/>
    </xf>
    <xf fontId="8" fillId="6" borderId="1" numFmtId="165" xfId="0" applyNumberFormat="1" applyFont="1" applyFill="1" applyBorder="1" applyAlignment="1">
      <alignment horizontal="right" vertical="center"/>
      <protection locked="0"/>
    </xf>
    <xf fontId="8" fillId="6" borderId="1" numFmtId="3" xfId="0" applyNumberFormat="1" applyFont="1" applyFill="1" applyBorder="1" applyAlignment="1">
      <alignment horizontal="right" vertical="center"/>
    </xf>
    <xf fontId="8" fillId="6" borderId="1" numFmtId="165" xfId="0" applyNumberFormat="1" applyFont="1" applyFill="1" applyBorder="1" applyAlignment="1">
      <alignment horizontal="right" vertical="center"/>
    </xf>
    <xf fontId="8" fillId="6" borderId="1" numFmtId="164" xfId="0" applyNumberFormat="1" applyFont="1" applyFill="1" applyBorder="1" applyAlignment="1">
      <alignment horizontal="right" vertical="center"/>
    </xf>
    <xf fontId="4" fillId="7" borderId="0" numFmtId="0" xfId="0" applyFont="1" applyFill="1" applyAlignment="1">
      <alignment horizontal="left" vertical="center"/>
    </xf>
    <xf fontId="10" fillId="8" borderId="2" numFmtId="0" xfId="0" applyFont="1" applyFill="1" applyBorder="1" applyAlignment="1">
      <alignment horizontal="left" vertical="center" wrapText="1"/>
    </xf>
    <xf fontId="10" fillId="8" borderId="3" numFmtId="0" xfId="0" applyFont="1" applyFill="1" applyBorder="1" applyAlignment="1">
      <alignment horizontal="left" vertical="center" wrapText="1"/>
    </xf>
    <xf fontId="10" fillId="8" borderId="4" numFmtId="0" xfId="0" applyFont="1" applyFill="1" applyBorder="1" applyAlignment="1">
      <alignment horizontal="left" vertical="center" wrapText="1"/>
    </xf>
    <xf fontId="10" fillId="8" borderId="5" numFmtId="0" xfId="0" applyFont="1" applyFill="1" applyBorder="1" applyAlignment="1">
      <alignment horizontal="left" vertical="center" wrapText="1"/>
    </xf>
    <xf fontId="10" fillId="8" borderId="6" numFmtId="0" xfId="0" applyFont="1" applyFill="1" applyBorder="1" applyAlignment="1">
      <alignment horizontal="left" vertical="center" wrapText="1"/>
    </xf>
    <xf fontId="10" fillId="8" borderId="7" numFmtId="0" xfId="0" applyFont="1" applyFill="1" applyBorder="1" applyAlignment="1">
      <alignment horizontal="left" vertical="center" wrapText="1"/>
    </xf>
    <xf fontId="11" fillId="8" borderId="1" numFmtId="0" xfId="0" applyFont="1" applyFill="1" applyBorder="1" applyAlignment="1">
      <alignment horizontal="center" vertical="center"/>
    </xf>
    <xf fontId="5" fillId="6" borderId="1" numFmtId="0" xfId="0" applyFont="1" applyFill="1" applyBorder="1" applyAlignment="1">
      <alignment vertical="center"/>
    </xf>
    <xf fontId="12" fillId="6" borderId="1" numFmtId="165" xfId="0" applyNumberFormat="1" applyFont="1" applyFill="1" applyBorder="1" applyAlignment="1">
      <alignment horizontal="right" vertical="center"/>
    </xf>
    <xf fontId="12" fillId="6" borderId="1" numFmtId="164" xfId="0" applyNumberFormat="1" applyFont="1" applyFill="1" applyBorder="1" applyAlignment="1">
      <alignment horizontal="right" vertical="center"/>
    </xf>
    <xf fontId="12" fillId="6" borderId="1" numFmtId="166" xfId="0" applyNumberFormat="1" applyFont="1" applyFill="1" applyBorder="1" applyAlignment="1">
      <alignment horizontal="right" vertical="center"/>
    </xf>
    <xf fontId="10" fillId="5" borderId="2" numFmtId="0" xfId="0" applyFont="1" applyFill="1" applyBorder="1" applyAlignment="1">
      <alignment horizontal="left" vertical="center" wrapText="1"/>
    </xf>
    <xf fontId="10" fillId="5" borderId="3" numFmtId="0" xfId="0" applyFont="1" applyFill="1" applyBorder="1" applyAlignment="1">
      <alignment horizontal="left" vertical="center" wrapText="1"/>
    </xf>
    <xf fontId="10" fillId="5" borderId="4" numFmtId="0" xfId="0" applyFont="1" applyFill="1" applyBorder="1" applyAlignment="1">
      <alignment horizontal="left" vertical="center" wrapText="1"/>
    </xf>
    <xf fontId="10" fillId="5" borderId="5" numFmtId="0" xfId="0" applyFont="1" applyFill="1" applyBorder="1" applyAlignment="1">
      <alignment horizontal="left" vertical="center" wrapText="1"/>
    </xf>
    <xf fontId="10" fillId="5" borderId="6" numFmtId="0" xfId="0" applyFont="1" applyFill="1" applyBorder="1" applyAlignment="1">
      <alignment horizontal="left" vertical="center" wrapText="1"/>
    </xf>
    <xf fontId="10" fillId="5" borderId="7" numFmtId="0" xfId="0" applyFont="1" applyFill="1" applyBorder="1" applyAlignment="1">
      <alignment horizontal="left" vertical="center" wrapText="1"/>
    </xf>
    <xf fontId="13" fillId="5" borderId="1" numFmtId="0" xfId="0" applyFont="1" applyFill="1" applyBorder="1" applyAlignment="1">
      <alignment horizontal="center" vertical="center"/>
    </xf>
    <xf fontId="6" fillId="6" borderId="1" numFmtId="165" xfId="0" applyNumberFormat="1" applyFont="1" applyFill="1" applyBorder="1" applyAlignment="1">
      <alignment horizontal="right" vertical="center"/>
    </xf>
    <xf fontId="6" fillId="6" borderId="1" numFmtId="164" xfId="0" applyNumberFormat="1" applyFont="1" applyFill="1" applyBorder="1" applyAlignment="1">
      <alignment horizontal="right" vertical="center"/>
    </xf>
    <xf fontId="6" fillId="6" borderId="1" numFmtId="166" xfId="0" applyNumberFormat="1" applyFont="1" applyFill="1" applyBorder="1" applyAlignment="1">
      <alignment horizontal="right" vertical="center"/>
    </xf>
    <xf fontId="4" fillId="9" borderId="0" numFmtId="0" xfId="0" applyFont="1" applyFill="1" applyAlignment="1">
      <alignment horizontal="left" vertical="center"/>
    </xf>
    <xf fontId="10" fillId="10" borderId="2" numFmtId="0" xfId="0" applyFont="1" applyFill="1" applyBorder="1" applyAlignment="1">
      <alignment horizontal="left" vertical="center" wrapText="1"/>
    </xf>
    <xf fontId="10" fillId="10" borderId="3" numFmtId="0" xfId="0" applyFont="1" applyFill="1" applyBorder="1" applyAlignment="1">
      <alignment horizontal="left" vertical="center" wrapText="1"/>
    </xf>
    <xf fontId="10" fillId="10" borderId="4" numFmtId="0" xfId="0" applyFont="1" applyFill="1" applyBorder="1" applyAlignment="1">
      <alignment horizontal="left" vertical="center" wrapText="1"/>
    </xf>
    <xf fontId="10" fillId="10" borderId="5" numFmtId="0" xfId="0" applyFont="1" applyFill="1" applyBorder="1" applyAlignment="1">
      <alignment horizontal="left" vertical="center" wrapText="1"/>
    </xf>
    <xf fontId="10" fillId="10" borderId="6" numFmtId="0" xfId="0" applyFont="1" applyFill="1" applyBorder="1" applyAlignment="1">
      <alignment horizontal="left" vertical="center" wrapText="1"/>
    </xf>
    <xf fontId="10" fillId="10" borderId="7" numFmtId="0" xfId="0" applyFont="1" applyFill="1" applyBorder="1" applyAlignment="1">
      <alignment horizontal="left" vertical="center" wrapText="1"/>
    </xf>
    <xf fontId="14" fillId="10" borderId="1" numFmtId="0" xfId="0" applyFont="1" applyFill="1" applyBorder="1" applyAlignment="1">
      <alignment horizontal="center" vertical="center"/>
    </xf>
    <xf fontId="15" fillId="6" borderId="1" numFmtId="165" xfId="0" applyNumberFormat="1" applyFont="1" applyFill="1" applyBorder="1" applyAlignment="1">
      <alignment horizontal="right" vertical="center"/>
    </xf>
    <xf fontId="15" fillId="6" borderId="1" numFmtId="164" xfId="0" applyNumberFormat="1" applyFont="1" applyFill="1" applyBorder="1" applyAlignment="1">
      <alignment horizontal="right" vertical="center"/>
    </xf>
    <xf fontId="15" fillId="6" borderId="1" numFmtId="166" xfId="0" applyNumberFormat="1" applyFont="1" applyFill="1" applyBorder="1" applyAlignment="1">
      <alignment horizontal="right" vertical="center"/>
    </xf>
    <xf fontId="16" fillId="11" borderId="0" numFmtId="0" xfId="0" applyFont="1" applyFill="1" applyAlignment="1">
      <alignment horizontal="left" vertical="center"/>
    </xf>
    <xf fontId="17" fillId="6" borderId="1" numFmtId="0" xfId="0" applyFont="1" applyFill="1" applyBorder="1" applyAlignment="1">
      <alignment vertical="center"/>
    </xf>
    <xf fontId="18" fillId="6" borderId="1" numFmtId="167" xfId="0" applyNumberFormat="1" applyFont="1" applyFill="1" applyBorder="1" applyAlignment="1">
      <alignment horizontal="right" vertical="center"/>
    </xf>
    <xf fontId="19" fillId="6" borderId="1" numFmtId="0" xfId="0" applyFont="1" applyFill="1" applyBorder="1" applyAlignment="1">
      <alignment horizontal="left" vertical="center" wrapText="1"/>
    </xf>
    <xf fontId="18" fillId="6" borderId="1" numFmtId="168" xfId="0" applyNumberFormat="1" applyFont="1" applyFill="1" applyBorder="1" applyAlignment="1">
      <alignment horizontal="right" vertical="center"/>
    </xf>
    <xf fontId="18" fillId="6" borderId="1" numFmtId="1" xfId="0" applyNumberFormat="1" applyFont="1" applyFill="1" applyBorder="1" applyAlignment="1">
      <alignment horizontal="right" vertical="center"/>
    </xf>
    <xf fontId="18" fillId="6" borderId="1" numFmtId="169" xfId="0" applyNumberFormat="1" applyFont="1" applyFill="1" applyBorder="1" applyAlignment="1">
      <alignment horizontal="right" vertical="center"/>
    </xf>
    <xf fontId="18" fillId="6" borderId="1" numFmtId="0" xfId="0" applyFont="1" applyFill="1" applyBorder="1" applyAlignment="1">
      <alignment horizontal="right" vertical="center"/>
    </xf>
    <xf fontId="4" fillId="2" borderId="8" numFmtId="0" xfId="0" applyFont="1" applyFill="1" applyBorder="1" applyAlignment="1">
      <alignment horizontal="left" vertical="center" wrapText="1"/>
    </xf>
    <xf fontId="4" fillId="2" borderId="9" numFmtId="0" xfId="0" applyFont="1" applyFill="1" applyBorder="1" applyAlignment="1">
      <alignment horizontal="left" vertical="center" wrapText="1"/>
    </xf>
    <xf fontId="4" fillId="2" borderId="10" numFmtId="0" xfId="0" applyFont="1" applyFill="1" applyBorder="1" applyAlignment="1">
      <alignment horizontal="left" vertical="center" wrapText="1"/>
    </xf>
    <xf fontId="4" fillId="2" borderId="11" numFmtId="0" xfId="0" applyFont="1" applyFill="1" applyBorder="1" applyAlignment="1">
      <alignment horizontal="left" vertical="center" wrapText="1"/>
    </xf>
    <xf fontId="4" fillId="2" borderId="0" numFmtId="0" xfId="0" applyFont="1" applyFill="1" applyAlignment="1">
      <alignment horizontal="left" vertical="center" wrapText="1"/>
    </xf>
    <xf fontId="4" fillId="2" borderId="12" numFmtId="0" xfId="0" applyFont="1" applyFill="1" applyBorder="1" applyAlignment="1">
      <alignment horizontal="left" vertical="center" wrapText="1"/>
    </xf>
    <xf fontId="4" fillId="2" borderId="13" numFmtId="0" xfId="0" applyFont="1" applyFill="1" applyBorder="1" applyAlignment="1">
      <alignment horizontal="left" vertical="center" wrapText="1"/>
    </xf>
    <xf fontId="4" fillId="2" borderId="14" numFmtId="0" xfId="0" applyFont="1" applyFill="1" applyBorder="1" applyAlignment="1">
      <alignment horizontal="left" vertical="center" wrapText="1"/>
    </xf>
    <xf fontId="4" fillId="2" borderId="15" numFmtId="0" xfId="0" applyFont="1" applyFill="1" applyBorder="1" applyAlignment="1">
      <alignment horizontal="left" vertical="center" wrapText="1"/>
    </xf>
    <xf fontId="7" fillId="0" borderId="0" numFmtId="0" xfId="0" applyFont="1" applyAlignment="1">
      <alignment horizontal="center" vertical="center"/>
    </xf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1" activeCellId="0" sqref="A1"/>
    </sheetView>
  </sheetViews>
  <sheetFormatPr defaultRowHeight="14.25"/>
  <cols>
    <col customWidth="1" min="1" max="1" width="3"/>
    <col customWidth="1" min="2" max="2" width="34"/>
    <col customWidth="1" min="3" max="5" width="21"/>
    <col customWidth="1" min="6" max="6" width="3"/>
  </cols>
  <sheetData>
    <row r="1">
      <c r="A1" s="1"/>
      <c r="B1" s="1"/>
      <c r="C1" s="1"/>
      <c r="D1" s="1"/>
      <c r="E1" s="1"/>
      <c r="F1" s="1"/>
    </row>
    <row r="2" ht="38" customHeight="1">
      <c r="A2" s="1"/>
      <c r="B2" s="2" t="s">
        <v>0</v>
      </c>
      <c r="C2" s="2"/>
      <c r="D2" s="2"/>
      <c r="E2" s="2"/>
      <c r="F2" s="1"/>
    </row>
    <row r="3" ht="24" customHeight="1">
      <c r="A3" s="1"/>
      <c r="B3" s="3" t="s">
        <v>1</v>
      </c>
      <c r="C3" s="3"/>
      <c r="D3" s="3"/>
      <c r="E3" s="3"/>
      <c r="F3" s="1"/>
    </row>
    <row r="4">
      <c r="A4" s="1"/>
      <c r="B4" s="1"/>
      <c r="C4" s="1"/>
      <c r="D4" s="1"/>
      <c r="E4" s="1"/>
      <c r="F4" s="1"/>
    </row>
    <row r="5">
      <c r="A5" s="1"/>
      <c r="B5" s="4" t="s">
        <v>2</v>
      </c>
      <c r="C5" s="4"/>
      <c r="D5" s="4"/>
      <c r="E5" s="4"/>
      <c r="F5" s="1"/>
    </row>
    <row r="6" ht="29" customHeight="1">
      <c r="A6" s="1"/>
      <c r="B6" s="5" t="s">
        <v>3</v>
      </c>
      <c r="C6" s="6">
        <v>100000000</v>
      </c>
      <c r="D6" s="6"/>
      <c r="E6" s="6"/>
      <c r="F6" s="1"/>
    </row>
    <row r="7" ht="29" customHeight="1">
      <c r="A7" s="1"/>
      <c r="B7" s="5" t="s">
        <v>4</v>
      </c>
      <c r="C7" s="7">
        <v>86.819999999999993</v>
      </c>
      <c r="D7" s="7"/>
      <c r="E7" s="7"/>
      <c r="F7" s="1"/>
    </row>
    <row r="8">
      <c r="A8" s="1"/>
      <c r="B8" s="8" t="s">
        <v>5</v>
      </c>
      <c r="C8" s="8"/>
      <c r="D8" s="8"/>
      <c r="E8" s="8"/>
      <c r="F8" s="1"/>
    </row>
    <row r="9">
      <c r="A9" s="1"/>
      <c r="B9" s="1"/>
      <c r="C9" s="1"/>
      <c r="D9" s="1"/>
      <c r="E9" s="1"/>
      <c r="F9" s="1"/>
    </row>
    <row r="10">
      <c r="A10" s="1"/>
      <c r="B10" s="9" t="s">
        <v>6</v>
      </c>
      <c r="C10" s="9"/>
      <c r="D10" s="9"/>
      <c r="E10" s="9"/>
      <c r="F10" s="1"/>
    </row>
    <row r="11">
      <c r="A11" s="1"/>
      <c r="B11" s="10" t="s">
        <v>7</v>
      </c>
      <c r="C11" s="11">
        <f>C6/C7</f>
        <v>1151808.339092375</v>
      </c>
      <c r="D11" s="11"/>
      <c r="E11" s="11"/>
      <c r="F11" s="1"/>
    </row>
    <row r="12">
      <c r="A12" s="1"/>
      <c r="B12" s="10" t="s">
        <v>8</v>
      </c>
      <c r="C12" s="12">
        <f>INT((C11-(C11*0.05))/19.5)</f>
        <v>56113</v>
      </c>
      <c r="D12" s="12"/>
      <c r="E12" s="12"/>
      <c r="F12" s="1"/>
    </row>
    <row r="13">
      <c r="A13" s="1"/>
      <c r="B13" s="10" t="s">
        <v>9</v>
      </c>
      <c r="C13" s="13">
        <f>C12*19.5</f>
        <v>1094203.5</v>
      </c>
      <c r="D13" s="13"/>
      <c r="E13" s="13"/>
      <c r="F13" s="1"/>
    </row>
    <row r="14">
      <c r="A14" s="1"/>
      <c r="B14" s="10" t="s">
        <v>10</v>
      </c>
      <c r="C14" s="13">
        <f>C11-C13</f>
        <v>57604.839092375012</v>
      </c>
      <c r="D14" s="13"/>
      <c r="E14" s="14">
        <f>C14*C7</f>
        <v>5001252.129999998</v>
      </c>
      <c r="F14" s="1"/>
    </row>
    <row r="15">
      <c r="A15" s="1"/>
      <c r="B15" s="1"/>
      <c r="C15" s="1"/>
      <c r="D15" s="1"/>
      <c r="E15" s="1"/>
      <c r="F15" s="1"/>
    </row>
    <row r="16" ht="27" customHeight="1">
      <c r="A16" s="1"/>
      <c r="B16" s="15" t="s">
        <v>11</v>
      </c>
      <c r="C16" s="15"/>
      <c r="D16" s="15"/>
      <c r="E16" s="15"/>
      <c r="F16" s="1"/>
    </row>
    <row r="17">
      <c r="A17" s="1"/>
      <c r="B17" s="16" t="s">
        <v>12</v>
      </c>
      <c r="C17" s="17"/>
      <c r="D17" s="17"/>
      <c r="E17" s="18"/>
      <c r="F17" s="1"/>
    </row>
    <row r="18">
      <c r="A18" s="1"/>
      <c r="B18" s="19"/>
      <c r="C18" s="20"/>
      <c r="D18" s="20"/>
      <c r="E18" s="21"/>
      <c r="F18" s="1"/>
    </row>
    <row r="19">
      <c r="A19" s="1"/>
      <c r="B19" s="22" t="s">
        <v>13</v>
      </c>
      <c r="C19" s="22" t="s">
        <v>14</v>
      </c>
      <c r="D19" s="22" t="s">
        <v>15</v>
      </c>
      <c r="E19" s="22" t="s">
        <v>16</v>
      </c>
      <c r="F19" s="1"/>
    </row>
    <row r="20" ht="27" customHeight="1">
      <c r="A20" s="1"/>
      <c r="B20" s="23" t="s">
        <v>17</v>
      </c>
      <c r="C20" s="24">
        <f>$C$11*50%/52</f>
        <v>11075.080183580529</v>
      </c>
      <c r="D20" s="25">
        <f t="shared" ref="D20:D40" si="0">C20*$C$7</f>
        <v>961538.46153846139</v>
      </c>
      <c r="E20" s="26">
        <f t="shared" ref="E20:E40" si="1">C20/$C$11</f>
        <v>9.6153846153846159e-003</v>
      </c>
      <c r="F20" s="1"/>
    </row>
    <row r="21" ht="27" customHeight="1">
      <c r="A21" s="1"/>
      <c r="B21" s="23" t="s">
        <v>18</v>
      </c>
      <c r="C21" s="24">
        <f>C20*52/12</f>
        <v>47992.014128848961</v>
      </c>
      <c r="D21" s="25">
        <f t="shared" si="0"/>
        <v>4166666.6666666665</v>
      </c>
      <c r="E21" s="26">
        <f t="shared" si="1"/>
        <v>4.1666666666666671e-002</v>
      </c>
      <c r="F21" s="1"/>
    </row>
    <row r="22" ht="27" customHeight="1">
      <c r="A22" s="1"/>
      <c r="B22" s="23" t="s">
        <v>19</v>
      </c>
      <c r="C22" s="24">
        <f>C20*52</f>
        <v>575904.16954618751</v>
      </c>
      <c r="D22" s="25">
        <f t="shared" si="0"/>
        <v>49999999.999999993</v>
      </c>
      <c r="E22" s="26">
        <f t="shared" si="1"/>
        <v>0.5</v>
      </c>
      <c r="F22" s="1"/>
    </row>
    <row r="23">
      <c r="A23" s="1"/>
      <c r="B23" s="1"/>
      <c r="C23" s="1"/>
      <c r="D23" s="1"/>
      <c r="E23" s="1"/>
      <c r="F23" s="1"/>
    </row>
    <row r="24">
      <c r="A24" s="1"/>
      <c r="B24" s="1"/>
      <c r="C24" s="1"/>
      <c r="D24" s="1"/>
      <c r="E24" s="1"/>
      <c r="F24" s="1"/>
    </row>
    <row r="25" ht="27" customHeight="1">
      <c r="A25" s="1"/>
      <c r="B25" s="4" t="s">
        <v>20</v>
      </c>
      <c r="C25" s="4"/>
      <c r="D25" s="4"/>
      <c r="E25" s="4"/>
      <c r="F25" s="1"/>
    </row>
    <row r="26">
      <c r="A26" s="1"/>
      <c r="B26" s="27" t="s">
        <v>21</v>
      </c>
      <c r="C26" s="28"/>
      <c r="D26" s="28"/>
      <c r="E26" s="29"/>
      <c r="F26" s="1"/>
    </row>
    <row r="27">
      <c r="A27" s="1"/>
      <c r="B27" s="30"/>
      <c r="C27" s="31"/>
      <c r="D27" s="31"/>
      <c r="E27" s="32"/>
      <c r="F27" s="1"/>
    </row>
    <row r="28">
      <c r="A28" s="1"/>
      <c r="B28" s="33" t="s">
        <v>13</v>
      </c>
      <c r="C28" s="33" t="s">
        <v>14</v>
      </c>
      <c r="D28" s="33" t="s">
        <v>15</v>
      </c>
      <c r="E28" s="33" t="s">
        <v>16</v>
      </c>
      <c r="F28" s="1"/>
    </row>
    <row r="29" ht="27" customHeight="1">
      <c r="A29" s="1"/>
      <c r="B29" s="23" t="s">
        <v>17</v>
      </c>
      <c r="C29" s="34">
        <f>C12*C45/2</f>
        <v>19569.408749999999</v>
      </c>
      <c r="D29" s="35">
        <f t="shared" si="0"/>
        <v>1699016.0676749998</v>
      </c>
      <c r="E29" s="36">
        <f t="shared" si="1"/>
        <v>1.699016067675e-002</v>
      </c>
      <c r="F29" s="1"/>
    </row>
    <row r="30" ht="27" customHeight="1">
      <c r="A30" s="1"/>
      <c r="B30" s="23" t="s">
        <v>18</v>
      </c>
      <c r="C30" s="34">
        <f>C29*52/12</f>
        <v>84800.771249999991</v>
      </c>
      <c r="D30" s="35">
        <f t="shared" si="0"/>
        <v>7362402.9599249987</v>
      </c>
      <c r="E30" s="36">
        <f t="shared" si="1"/>
        <v>7.362402959924999e-002</v>
      </c>
      <c r="F30" s="1"/>
    </row>
    <row r="31" ht="27" customHeight="1">
      <c r="A31" s="1"/>
      <c r="B31" s="23" t="s">
        <v>19</v>
      </c>
      <c r="C31" s="34">
        <f>C29*52</f>
        <v>1017609.2549999999</v>
      </c>
      <c r="D31" s="35">
        <f t="shared" si="0"/>
        <v>88348835.519099981</v>
      </c>
      <c r="E31" s="36">
        <f t="shared" si="1"/>
        <v>0.88348835519099989</v>
      </c>
      <c r="F31" s="1"/>
    </row>
    <row r="32">
      <c r="A32" s="1"/>
      <c r="B32" s="1"/>
      <c r="C32" s="1"/>
      <c r="D32" s="1"/>
      <c r="E32" s="1"/>
      <c r="F32" s="1"/>
    </row>
    <row r="33">
      <c r="A33" s="1"/>
      <c r="B33" s="1"/>
      <c r="C33" s="1"/>
      <c r="D33" s="1"/>
      <c r="E33" s="1"/>
      <c r="F33" s="1"/>
    </row>
    <row r="34" ht="27" customHeight="1">
      <c r="A34" s="1"/>
      <c r="B34" s="37" t="s">
        <v>22</v>
      </c>
      <c r="C34" s="37"/>
      <c r="D34" s="37"/>
      <c r="E34" s="37"/>
      <c r="F34" s="1"/>
    </row>
    <row r="35">
      <c r="A35" s="1"/>
      <c r="B35" s="38" t="s">
        <v>23</v>
      </c>
      <c r="C35" s="39"/>
      <c r="D35" s="39"/>
      <c r="E35" s="40"/>
      <c r="F35" s="1"/>
    </row>
    <row r="36">
      <c r="A36" s="1"/>
      <c r="B36" s="41"/>
      <c r="C36" s="42"/>
      <c r="D36" s="42"/>
      <c r="E36" s="43"/>
      <c r="F36" s="1"/>
    </row>
    <row r="37">
      <c r="A37" s="1"/>
      <c r="B37" s="44" t="s">
        <v>13</v>
      </c>
      <c r="C37" s="44" t="s">
        <v>14</v>
      </c>
      <c r="D37" s="44" t="s">
        <v>15</v>
      </c>
      <c r="E37" s="44" t="s">
        <v>16</v>
      </c>
      <c r="F37" s="1"/>
    </row>
    <row r="38" ht="27" customHeight="1">
      <c r="A38" s="1"/>
      <c r="B38" s="23" t="s">
        <v>17</v>
      </c>
      <c r="C38" s="45">
        <f>C11*25%/52+$C$12*C45*25%</f>
        <v>15322.244466790264</v>
      </c>
      <c r="D38" s="46">
        <f t="shared" si="0"/>
        <v>1330277.2646067305</v>
      </c>
      <c r="E38" s="47">
        <f t="shared" si="1"/>
        <v>1.3302772646067306e-002</v>
      </c>
      <c r="F38" s="1"/>
    </row>
    <row r="39" ht="27" customHeight="1">
      <c r="A39" s="1"/>
      <c r="B39" s="23" t="s">
        <v>18</v>
      </c>
      <c r="C39" s="45">
        <f>C38*52/12</f>
        <v>66396.39268942448</v>
      </c>
      <c r="D39" s="46">
        <f t="shared" si="0"/>
        <v>5764534.8132958328</v>
      </c>
      <c r="E39" s="47">
        <f t="shared" si="1"/>
        <v>5.7645348132958331e-002</v>
      </c>
      <c r="F39" s="1"/>
    </row>
    <row r="40" ht="27" customHeight="1">
      <c r="A40" s="1"/>
      <c r="B40" s="23" t="s">
        <v>19</v>
      </c>
      <c r="C40" s="45">
        <f>C38*52</f>
        <v>796756.71227309376</v>
      </c>
      <c r="D40" s="46">
        <f t="shared" si="0"/>
        <v>69174417.75954999</v>
      </c>
      <c r="E40" s="47">
        <f t="shared" si="1"/>
        <v>0.6917441775955</v>
      </c>
      <c r="F40" s="1"/>
    </row>
    <row r="41">
      <c r="A41" s="1"/>
      <c r="B41" s="1"/>
      <c r="C41" s="1"/>
      <c r="D41" s="1"/>
      <c r="E41" s="1"/>
      <c r="F41" s="1"/>
    </row>
    <row r="42">
      <c r="A42" s="1"/>
      <c r="B42" s="1"/>
      <c r="C42" s="1"/>
      <c r="D42" s="1"/>
      <c r="E42" s="1"/>
      <c r="F42" s="1"/>
    </row>
    <row r="43">
      <c r="A43" s="1"/>
      <c r="B43" s="48" t="s">
        <v>24</v>
      </c>
      <c r="C43" s="48"/>
      <c r="D43" s="48"/>
      <c r="E43" s="48"/>
      <c r="F43" s="1"/>
    </row>
    <row r="44">
      <c r="A44" s="1"/>
      <c r="B44" s="49" t="s">
        <v>25</v>
      </c>
      <c r="C44" s="50">
        <v>19.5</v>
      </c>
      <c r="D44" s="51" t="s">
        <v>26</v>
      </c>
      <c r="E44" s="51"/>
      <c r="F44" s="1"/>
    </row>
    <row r="45">
      <c r="A45" s="1"/>
      <c r="B45" s="49" t="s">
        <v>27</v>
      </c>
      <c r="C45" s="52">
        <v>0.69750000000000001</v>
      </c>
      <c r="D45" s="51"/>
      <c r="E45" s="51"/>
      <c r="F45" s="1"/>
    </row>
    <row r="46">
      <c r="A46" s="1"/>
      <c r="B46" s="49" t="s">
        <v>28</v>
      </c>
      <c r="C46" s="53">
        <v>52</v>
      </c>
      <c r="D46" s="51"/>
      <c r="E46" s="51"/>
      <c r="F46" s="1"/>
    </row>
    <row r="47">
      <c r="A47" s="1"/>
      <c r="B47" s="49" t="s">
        <v>29</v>
      </c>
      <c r="C47" s="54">
        <f>C46/12</f>
        <v>4.333333333333333</v>
      </c>
      <c r="D47" s="51"/>
      <c r="E47" s="51"/>
      <c r="F47" s="1"/>
    </row>
    <row r="48">
      <c r="A48" s="1"/>
      <c r="B48" s="49" t="s">
        <v>30</v>
      </c>
      <c r="C48" s="55" t="s">
        <v>31</v>
      </c>
      <c r="D48" s="51"/>
      <c r="E48" s="51"/>
      <c r="F48" s="1"/>
    </row>
    <row r="49">
      <c r="A49" s="1"/>
      <c r="B49" s="1"/>
      <c r="C49" s="1"/>
      <c r="D49" s="1"/>
      <c r="E49" s="1"/>
      <c r="F49" s="1"/>
    </row>
    <row r="50">
      <c r="A50" s="1"/>
      <c r="B50" s="56" t="s">
        <v>32</v>
      </c>
      <c r="C50" s="57"/>
      <c r="D50" s="57"/>
      <c r="E50" s="58"/>
      <c r="F50" s="1"/>
    </row>
    <row r="51">
      <c r="A51" s="1"/>
      <c r="B51" s="59"/>
      <c r="C51" s="60"/>
      <c r="D51" s="60"/>
      <c r="E51" s="61"/>
      <c r="F51" s="1"/>
    </row>
    <row r="52">
      <c r="A52" s="1"/>
      <c r="B52" s="59"/>
      <c r="C52" s="60"/>
      <c r="D52" s="60"/>
      <c r="E52" s="61"/>
      <c r="F52" s="1"/>
    </row>
    <row r="53">
      <c r="A53" s="1"/>
      <c r="B53" s="62"/>
      <c r="C53" s="63"/>
      <c r="D53" s="63"/>
      <c r="E53" s="64"/>
      <c r="F53" s="1"/>
    </row>
    <row r="54">
      <c r="A54" s="1"/>
      <c r="B54" s="1"/>
      <c r="C54" s="1"/>
      <c r="D54" s="1"/>
      <c r="E54" s="1"/>
      <c r="F54" s="1"/>
    </row>
    <row r="55">
      <c r="A55" s="1"/>
      <c r="B55" s="65" t="s">
        <v>33</v>
      </c>
      <c r="C55" s="65"/>
      <c r="D55" s="65"/>
      <c r="E55" s="65"/>
      <c r="F55" s="1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21">
    <mergeCell ref="B2:E2"/>
    <mergeCell ref="B3:E3"/>
    <mergeCell ref="B5:E5"/>
    <mergeCell ref="C6:E6"/>
    <mergeCell ref="C7:E7"/>
    <mergeCell ref="B8:E8"/>
    <mergeCell ref="B10:E10"/>
    <mergeCell ref="C11:E11"/>
    <mergeCell ref="C12:E12"/>
    <mergeCell ref="C13:E13"/>
    <mergeCell ref="C14:D14"/>
    <mergeCell ref="B16:E16"/>
    <mergeCell ref="B17:E18"/>
    <mergeCell ref="B25:E25"/>
    <mergeCell ref="B26:E27"/>
    <mergeCell ref="B34:E34"/>
    <mergeCell ref="B35:E36"/>
    <mergeCell ref="B43:E43"/>
    <mergeCell ref="D44:E48"/>
    <mergeCell ref="B50:E53"/>
    <mergeCell ref="B55:E55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F006D05E-C570-4463-AAFC-85E72428B377}" type="decimal" allowBlank="0" errorStyle="stop" imeMode="noControl" operator="between" showDropDown="0" showErrorMessage="0" showInputMessage="0">
          <x14:formula1>
            <xm:f>500000</xm:f>
          </x14:formula1>
          <x14:formula2>
            <xm:f>500000000</xm:f>
          </x14:formula2>
          <xm:sqref>C6</xm:sqref>
        </x14:dataValidation>
        <x14:dataValidation xr:uid="{5D123E63-C216-4CF2-B65E-7B369F517759}" type="decimal" allowBlank="0" errorStyle="stop" imeMode="noControl" operator="between" showDropDown="0" showErrorMessage="0" showInputMessage="0">
          <x14:formula1>
            <xm:f>1</xm:f>
          </x14:formula1>
          <x14:formula2>
            <xm:f>1000</xm:f>
          </x14:formula2>
          <xm:sqref>C7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2026-09-01T18:33:31Z</dcterms:modified>
</cp:coreProperties>
</file>