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-90" yWindow="-90" windowWidth="23235" windowHeight="12555" activeTab="1"/>
  </bookViews>
  <sheets>
    <sheet name="Справочно" sheetId="1" r:id="rId1"/>
    <sheet name="Фин.модель" sheetId="2" r:id="rId2"/>
  </sheets>
  <calcPr calcId="125725" refMode="R1C1"/>
</workbook>
</file>

<file path=xl/calcChain.xml><?xml version="1.0" encoding="utf-8"?>
<calcChain xmlns="http://schemas.openxmlformats.org/spreadsheetml/2006/main">
  <c r="C29" i="1"/>
  <c r="AR38" i="2"/>
  <c r="AD38"/>
  <c r="P38"/>
  <c r="AR37"/>
  <c r="AD37"/>
  <c r="P37"/>
  <c r="AR36"/>
  <c r="AD36"/>
  <c r="P36"/>
  <c r="AR35"/>
  <c r="AD35"/>
  <c r="P35"/>
  <c r="AR34"/>
  <c r="AD34"/>
  <c r="P34"/>
  <c r="AR33"/>
  <c r="AD33"/>
  <c r="P33"/>
  <c r="AR32"/>
  <c r="AD32"/>
  <c r="P32"/>
  <c r="AR31"/>
  <c r="AD31"/>
  <c r="P31"/>
  <c r="P21"/>
  <c r="AD21"/>
  <c r="AR21"/>
  <c r="AQ3"/>
  <c r="AP3"/>
  <c r="AO3"/>
  <c r="AN3"/>
  <c r="AM3"/>
  <c r="AL3"/>
  <c r="AK3"/>
  <c r="AJ3"/>
  <c r="AI3"/>
  <c r="AH3"/>
  <c r="AG3"/>
  <c r="AF3"/>
  <c r="AC3"/>
  <c r="AB3"/>
  <c r="AA3"/>
  <c r="Z3"/>
  <c r="Y3"/>
  <c r="X3"/>
  <c r="W3"/>
  <c r="V3"/>
  <c r="U3"/>
  <c r="T3"/>
  <c r="S3"/>
  <c r="R3"/>
  <c r="O3"/>
  <c r="N3"/>
  <c r="M3"/>
  <c r="L3"/>
  <c r="K3"/>
  <c r="J3"/>
  <c r="I3"/>
  <c r="H3"/>
  <c r="G3"/>
  <c r="F3"/>
  <c r="E3"/>
  <c r="D3"/>
  <c r="AR30" l="1"/>
  <c r="AR29"/>
  <c r="AR28"/>
  <c r="AR27"/>
  <c r="AR26"/>
  <c r="AR25"/>
  <c r="AQ23"/>
  <c r="AP23"/>
  <c r="AO23"/>
  <c r="AN23"/>
  <c r="AM23"/>
  <c r="AL23"/>
  <c r="AK23"/>
  <c r="AJ23"/>
  <c r="AI23"/>
  <c r="AH23"/>
  <c r="AG23"/>
  <c r="AF23"/>
  <c r="AR20"/>
  <c r="AR19"/>
  <c r="AR18"/>
  <c r="AR17"/>
  <c r="AR16"/>
  <c r="AR15"/>
  <c r="AR14"/>
  <c r="AQ12"/>
  <c r="AP12"/>
  <c r="AO12"/>
  <c r="AN12"/>
  <c r="AM12"/>
  <c r="AL12"/>
  <c r="AK12"/>
  <c r="AJ12"/>
  <c r="AI12"/>
  <c r="AH12"/>
  <c r="AG12"/>
  <c r="AF12"/>
  <c r="AD30"/>
  <c r="AD29"/>
  <c r="AD28"/>
  <c r="AD27"/>
  <c r="AD26"/>
  <c r="AD25"/>
  <c r="AC23"/>
  <c r="AB23"/>
  <c r="AA23"/>
  <c r="Z23"/>
  <c r="Y23"/>
  <c r="X23"/>
  <c r="W23"/>
  <c r="V23"/>
  <c r="U23"/>
  <c r="T23"/>
  <c r="S23"/>
  <c r="R23"/>
  <c r="AD20"/>
  <c r="AD19"/>
  <c r="AD18"/>
  <c r="AD17"/>
  <c r="AD16"/>
  <c r="AD15"/>
  <c r="AD14"/>
  <c r="AC12"/>
  <c r="AB12"/>
  <c r="AA12"/>
  <c r="Z12"/>
  <c r="Y12"/>
  <c r="X12"/>
  <c r="W12"/>
  <c r="V12"/>
  <c r="U12"/>
  <c r="T12"/>
  <c r="S12"/>
  <c r="R12"/>
  <c r="P26"/>
  <c r="P27"/>
  <c r="P28"/>
  <c r="P29"/>
  <c r="P30"/>
  <c r="P15"/>
  <c r="P16"/>
  <c r="P17"/>
  <c r="P18"/>
  <c r="P19"/>
  <c r="P20"/>
  <c r="X40" l="1"/>
  <c r="X42" s="1"/>
  <c r="AP40"/>
  <c r="AP42" s="1"/>
  <c r="Y40"/>
  <c r="Y42" s="1"/>
  <c r="AQ40"/>
  <c r="AQ42" s="1"/>
  <c r="W40"/>
  <c r="W42" s="1"/>
  <c r="AO40"/>
  <c r="AO42" s="1"/>
  <c r="AN40"/>
  <c r="AN42" s="1"/>
  <c r="Z40"/>
  <c r="Z42" s="1"/>
  <c r="AM40"/>
  <c r="AM42" s="1"/>
  <c r="AI40"/>
  <c r="AI42" s="1"/>
  <c r="V40"/>
  <c r="V42" s="1"/>
  <c r="AL40"/>
  <c r="AL42" s="1"/>
  <c r="R40"/>
  <c r="AF40"/>
  <c r="AF42" s="1"/>
  <c r="AG40"/>
  <c r="AG42" s="1"/>
  <c r="AJ40"/>
  <c r="AJ42" s="1"/>
  <c r="AH40"/>
  <c r="AH42" s="1"/>
  <c r="AK40"/>
  <c r="AK42" s="1"/>
  <c r="AD23"/>
  <c r="T40"/>
  <c r="T42" s="1"/>
  <c r="AC40"/>
  <c r="AC42" s="1"/>
  <c r="AR12"/>
  <c r="U40"/>
  <c r="U42" s="1"/>
  <c r="AB40"/>
  <c r="AB42" s="1"/>
  <c r="AA40"/>
  <c r="AA42" s="1"/>
  <c r="AR23"/>
  <c r="S40"/>
  <c r="S42" s="1"/>
  <c r="AD12"/>
  <c r="AR3"/>
  <c r="AD3"/>
  <c r="P25"/>
  <c r="AD40" l="1"/>
  <c r="AR40"/>
  <c r="R42"/>
  <c r="AD42" s="1"/>
  <c r="AR42"/>
  <c r="P3"/>
  <c r="D12"/>
  <c r="P14" l="1"/>
  <c r="F12" l="1"/>
  <c r="M12" l="1"/>
  <c r="I12"/>
  <c r="G12"/>
  <c r="E12"/>
  <c r="O12"/>
  <c r="K12"/>
  <c r="N12"/>
  <c r="L12"/>
  <c r="J12"/>
  <c r="H12"/>
  <c r="F23"/>
  <c r="F40" s="1"/>
  <c r="F42" s="1"/>
  <c r="G23"/>
  <c r="H23"/>
  <c r="G40" l="1"/>
  <c r="G42" s="1"/>
  <c r="H40"/>
  <c r="H42" s="1"/>
  <c r="I23"/>
  <c r="I40" s="1"/>
  <c r="I42" s="1"/>
  <c r="J23" l="1"/>
  <c r="J40" s="1"/>
  <c r="J42" s="1"/>
  <c r="E23"/>
  <c r="E40" s="1"/>
  <c r="E42" s="1"/>
  <c r="K23" l="1"/>
  <c r="K40" s="1"/>
  <c r="K42" s="1"/>
  <c r="P12"/>
  <c r="D23"/>
  <c r="D40" l="1"/>
  <c r="L23"/>
  <c r="L40" s="1"/>
  <c r="L42" s="1"/>
  <c r="M23"/>
  <c r="M40" s="1"/>
  <c r="M42" s="1"/>
  <c r="D42" l="1"/>
  <c r="D44"/>
  <c r="N23"/>
  <c r="N40" s="1"/>
  <c r="N42" s="1"/>
  <c r="O23" l="1"/>
  <c r="O40" s="1"/>
  <c r="O42" s="1"/>
  <c r="P42" s="1"/>
  <c r="E44"/>
  <c r="D45"/>
  <c r="P23" l="1"/>
  <c r="F44"/>
  <c r="E45"/>
  <c r="P40" l="1"/>
  <c r="F45"/>
  <c r="G44"/>
  <c r="H44" l="1"/>
  <c r="G45"/>
  <c r="H45" l="1"/>
  <c r="I44"/>
  <c r="J44" l="1"/>
  <c r="I45"/>
  <c r="K44" l="1"/>
  <c r="J45"/>
  <c r="K45" l="1"/>
  <c r="L44"/>
  <c r="M44" l="1"/>
  <c r="L45"/>
  <c r="M45" l="1"/>
  <c r="N44"/>
  <c r="O44" s="1"/>
  <c r="R44" l="1"/>
  <c r="S44" s="1"/>
  <c r="P44"/>
  <c r="N45"/>
  <c r="R45" l="1"/>
  <c r="T44"/>
  <c r="S45"/>
  <c r="O45"/>
  <c r="T45" l="1"/>
  <c r="U44"/>
  <c r="U45" l="1"/>
  <c r="V44"/>
  <c r="W44" l="1"/>
  <c r="V45"/>
  <c r="X44" l="1"/>
  <c r="W45"/>
  <c r="X45" l="1"/>
  <c r="Y44"/>
  <c r="Z44" l="1"/>
  <c r="Y45"/>
  <c r="Z45" l="1"/>
  <c r="AA44"/>
  <c r="AA45" l="1"/>
  <c r="AB44"/>
  <c r="AC44" l="1"/>
  <c r="AB45"/>
  <c r="AF44" l="1"/>
  <c r="AD44"/>
  <c r="AC45"/>
  <c r="AG44" l="1"/>
  <c r="AF45"/>
  <c r="AG45" l="1"/>
  <c r="AH44"/>
  <c r="AH45" l="1"/>
  <c r="AI44"/>
  <c r="AI45" l="1"/>
  <c r="AJ44"/>
  <c r="AJ45" l="1"/>
  <c r="AK44"/>
  <c r="AK45" l="1"/>
  <c r="AL44"/>
  <c r="AL45" l="1"/>
  <c r="AM44"/>
  <c r="AM45" l="1"/>
  <c r="AN44"/>
  <c r="AO44" l="1"/>
  <c r="AN45"/>
  <c r="AO45" l="1"/>
  <c r="AP44"/>
  <c r="AP45" l="1"/>
  <c r="AQ44"/>
  <c r="AR44" l="1"/>
  <c r="AQ45"/>
</calcChain>
</file>

<file path=xl/sharedStrings.xml><?xml version="1.0" encoding="utf-8"?>
<sst xmlns="http://schemas.openxmlformats.org/spreadsheetml/2006/main" count="122" uniqueCount="103">
  <si>
    <t>Первоначальные инвестиции:</t>
  </si>
  <si>
    <t xml:space="preserve">Итого </t>
  </si>
  <si>
    <t xml:space="preserve">Стоимость: </t>
  </si>
  <si>
    <t>Кол-во продаж</t>
  </si>
  <si>
    <t>Прочие расходы</t>
  </si>
  <si>
    <t xml:space="preserve">Окупаемость </t>
  </si>
  <si>
    <t>Кол-во месяцев</t>
  </si>
  <si>
    <t xml:space="preserve">Рентабельность </t>
  </si>
  <si>
    <t>Постоянные расходы</t>
  </si>
  <si>
    <t>Выручка</t>
  </si>
  <si>
    <t>месяц 1</t>
  </si>
  <si>
    <t>месяц 2</t>
  </si>
  <si>
    <t>месяц 3</t>
  </si>
  <si>
    <t>месяц 4</t>
  </si>
  <si>
    <t>месяц 5</t>
  </si>
  <si>
    <t>месяц 6</t>
  </si>
  <si>
    <t>месяц 7</t>
  </si>
  <si>
    <t>месяц 8</t>
  </si>
  <si>
    <t>месяц 9</t>
  </si>
  <si>
    <t>месяц 10</t>
  </si>
  <si>
    <t>месяц 11</t>
  </si>
  <si>
    <t>месяц 12</t>
  </si>
  <si>
    <t>Комментарии</t>
  </si>
  <si>
    <t>Валовая прибыль</t>
  </si>
  <si>
    <t>Возврат инвестиций</t>
  </si>
  <si>
    <t>Итог 1 год</t>
  </si>
  <si>
    <t>месяц 13</t>
  </si>
  <si>
    <t>месяц 14</t>
  </si>
  <si>
    <t>месяц 15</t>
  </si>
  <si>
    <t>месяц 16</t>
  </si>
  <si>
    <t>месяц 17</t>
  </si>
  <si>
    <t>месяц 18</t>
  </si>
  <si>
    <t>месяц 19</t>
  </si>
  <si>
    <t>месяц 20</t>
  </si>
  <si>
    <t>месяц 21</t>
  </si>
  <si>
    <t>месяц 22</t>
  </si>
  <si>
    <t>месяц 23</t>
  </si>
  <si>
    <t>месяц 24</t>
  </si>
  <si>
    <t>Итог 2 год</t>
  </si>
  <si>
    <t>месяц 25</t>
  </si>
  <si>
    <t>месяц 26</t>
  </si>
  <si>
    <t>месяц 27</t>
  </si>
  <si>
    <t>месяц 28</t>
  </si>
  <si>
    <t>месяц 29</t>
  </si>
  <si>
    <t>месяц 30</t>
  </si>
  <si>
    <t>месяц 31</t>
  </si>
  <si>
    <t>месяц 32</t>
  </si>
  <si>
    <t>месяц 33</t>
  </si>
  <si>
    <t>месяц 34</t>
  </si>
  <si>
    <t>месяц 35</t>
  </si>
  <si>
    <t>месяц 36</t>
  </si>
  <si>
    <t>Итог 3 год</t>
  </si>
  <si>
    <t>Строительные металлоконструкции</t>
  </si>
  <si>
    <t>Строительные МК с аккредитацией</t>
  </si>
  <si>
    <t>ФОТ администрации</t>
  </si>
  <si>
    <t>Комунальные услуги (отопление, водоснабжение)</t>
  </si>
  <si>
    <t>Налог на землю</t>
  </si>
  <si>
    <t>Амортизация. Здания (25 лет)</t>
  </si>
  <si>
    <t>Амортизация. Ремонт цехов (10 лет)</t>
  </si>
  <si>
    <t>Амортизация. Строительство (20 лет)</t>
  </si>
  <si>
    <t>Амортизация. Оборудование (5-7 лет)</t>
  </si>
  <si>
    <t>ФОТ производственный персонал. Заготовщики</t>
  </si>
  <si>
    <t>ФОТ производственный персонал. Сборщики</t>
  </si>
  <si>
    <t>ФОТ производственный персонал. Сварщики</t>
  </si>
  <si>
    <t>ФОТ производственный персонал. Обрубщики</t>
  </si>
  <si>
    <t>ФОТ производственный персонал. Маляры</t>
  </si>
  <si>
    <t>ФОТ производственный персонал. Упаковщики</t>
  </si>
  <si>
    <t>ФОТ вспомогательный персонал. Контролеры ОТК</t>
  </si>
  <si>
    <t>ФОТ вспомогательный персонал. Инженеры</t>
  </si>
  <si>
    <t>ФОТ вспомогательный персонал. Менеджеры</t>
  </si>
  <si>
    <t>ФОТ вспомогательный персонал. Менеджер по персоналу</t>
  </si>
  <si>
    <t>Материальные затраты. Электроэнергия</t>
  </si>
  <si>
    <t>Материальные затраты. Газовая смесь</t>
  </si>
  <si>
    <t>Материальные затраты. Сварочная проволока</t>
  </si>
  <si>
    <t>Материальные затраты. Расходные материалы резки</t>
  </si>
  <si>
    <t>Переменные расходы (включая налоги и взносы)</t>
  </si>
  <si>
    <t>Утпеление фасада</t>
  </si>
  <si>
    <t>Ремонт кровли</t>
  </si>
  <si>
    <t>Покраска стен</t>
  </si>
  <si>
    <t>Модернизация отопления</t>
  </si>
  <si>
    <t>Фундамент</t>
  </si>
  <si>
    <t>Металлокаркас</t>
  </si>
  <si>
    <t>Сендвич-панели</t>
  </si>
  <si>
    <t>Крановое оборудование</t>
  </si>
  <si>
    <t>Электроснабжение</t>
  </si>
  <si>
    <t>Промышленный пол</t>
  </si>
  <si>
    <t>Прочие работы</t>
  </si>
  <si>
    <t>Ремонт существующих цехов</t>
  </si>
  <si>
    <t>Строительство новых цехов</t>
  </si>
  <si>
    <t>Сварочные полуавтоматы</t>
  </si>
  <si>
    <t>Ленточнопильные станки</t>
  </si>
  <si>
    <t>Торцефрезерный станок с ЧПУ</t>
  </si>
  <si>
    <t>Оборудование для лаборатории НК</t>
  </si>
  <si>
    <t>Аттестация технологии сварки в НАКС</t>
  </si>
  <si>
    <t>Добровольные и обязательные сертификации, обучение сотрудников</t>
  </si>
  <si>
    <t>Ручное оборудование</t>
  </si>
  <si>
    <t>Покупка оборудования</t>
  </si>
  <si>
    <t>Ограждение с барьером</t>
  </si>
  <si>
    <t>Щебеночная площадка</t>
  </si>
  <si>
    <t>Асфальтовая дорога</t>
  </si>
  <si>
    <t>Пешеходные зоны и газон</t>
  </si>
  <si>
    <t>Благоустройство территории</t>
  </si>
  <si>
    <t>Покупка земли и существующих цехов</t>
  </si>
</sst>
</file>

<file path=xl/styles.xml><?xml version="1.0" encoding="utf-8"?>
<styleSheet xmlns="http://schemas.openxmlformats.org/spreadsheetml/2006/main">
  <numFmts count="2">
    <numFmt numFmtId="164" formatCode="[$-F419]yyyy\,\ mmmm;@"/>
    <numFmt numFmtId="165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3" fillId="0" borderId="1" xfId="0" applyFont="1" applyBorder="1"/>
    <xf numFmtId="3" fontId="3" fillId="0" borderId="1" xfId="0" applyNumberFormat="1" applyFont="1" applyBorder="1"/>
    <xf numFmtId="165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/>
    <xf numFmtId="0" fontId="4" fillId="0" borderId="5" xfId="0" applyFont="1" applyBorder="1"/>
    <xf numFmtId="165" fontId="4" fillId="0" borderId="6" xfId="0" applyNumberFormat="1" applyFont="1" applyBorder="1"/>
    <xf numFmtId="3" fontId="4" fillId="3" borderId="6" xfId="0" applyNumberFormat="1" applyFont="1" applyFill="1" applyBorder="1"/>
    <xf numFmtId="3" fontId="4" fillId="2" borderId="6" xfId="0" applyNumberFormat="1" applyFont="1" applyFill="1" applyBorder="1"/>
    <xf numFmtId="3" fontId="4" fillId="2" borderId="3" xfId="0" applyNumberFormat="1" applyFont="1" applyFill="1" applyBorder="1"/>
    <xf numFmtId="164" fontId="4" fillId="0" borderId="2" xfId="0" applyNumberFormat="1" applyFont="1" applyBorder="1" applyAlignment="1">
      <alignment horizontal="center" vertical="center"/>
    </xf>
    <xf numFmtId="3" fontId="4" fillId="2" borderId="4" xfId="0" applyNumberFormat="1" applyFont="1" applyFill="1" applyBorder="1"/>
    <xf numFmtId="3" fontId="4" fillId="0" borderId="0" xfId="0" applyNumberFormat="1" applyFont="1"/>
    <xf numFmtId="3" fontId="4" fillId="2" borderId="7" xfId="0" applyNumberFormat="1" applyFont="1" applyFill="1" applyBorder="1"/>
    <xf numFmtId="165" fontId="4" fillId="0" borderId="0" xfId="0" applyNumberFormat="1" applyFont="1"/>
    <xf numFmtId="3" fontId="4" fillId="4" borderId="6" xfId="0" applyNumberFormat="1" applyFont="1" applyFill="1" applyBorder="1"/>
    <xf numFmtId="10" fontId="4" fillId="2" borderId="7" xfId="0" applyNumberFormat="1" applyFont="1" applyFill="1" applyBorder="1"/>
    <xf numFmtId="0" fontId="0" fillId="5" borderId="5" xfId="0" applyFill="1" applyBorder="1"/>
    <xf numFmtId="165" fontId="0" fillId="5" borderId="6" xfId="0" applyNumberFormat="1" applyFill="1" applyBorder="1"/>
    <xf numFmtId="10" fontId="0" fillId="5" borderId="6" xfId="0" applyNumberFormat="1" applyFill="1" applyBorder="1"/>
    <xf numFmtId="3" fontId="4" fillId="6" borderId="7" xfId="0" applyNumberFormat="1" applyFont="1" applyFill="1" applyBorder="1"/>
    <xf numFmtId="3" fontId="2" fillId="2" borderId="3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3" fontId="4" fillId="2" borderId="2" xfId="0" applyNumberFormat="1" applyFont="1" applyFill="1" applyBorder="1"/>
    <xf numFmtId="0" fontId="0" fillId="0" borderId="0" xfId="0" applyFill="1"/>
    <xf numFmtId="165" fontId="0" fillId="0" borderId="0" xfId="0" applyNumberFormat="1" applyFill="1"/>
    <xf numFmtId="3" fontId="0" fillId="0" borderId="0" xfId="0" applyNumberFormat="1" applyFill="1"/>
    <xf numFmtId="3" fontId="0" fillId="0" borderId="0" xfId="0" applyNumberFormat="1" applyFill="1" applyAlignment="1">
      <alignment horizontal="right" vertical="center" wrapText="1"/>
    </xf>
    <xf numFmtId="3" fontId="4" fillId="0" borderId="0" xfId="0" applyNumberFormat="1" applyFont="1" applyFill="1" applyBorder="1"/>
    <xf numFmtId="0" fontId="0" fillId="0" borderId="0" xfId="0" applyAlignment="1">
      <alignment horizontal="center" wrapText="1"/>
    </xf>
    <xf numFmtId="0" fontId="1" fillId="0" borderId="1" xfId="0" applyFont="1" applyBorder="1"/>
    <xf numFmtId="0" fontId="1" fillId="0" borderId="0" xfId="1"/>
    <xf numFmtId="0" fontId="1" fillId="0" borderId="0" xfId="1"/>
    <xf numFmtId="0" fontId="1" fillId="0" borderId="0" xfId="1"/>
    <xf numFmtId="0" fontId="0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9"/>
  <sheetViews>
    <sheetView zoomScaleNormal="100" workbookViewId="0">
      <selection activeCell="C33" sqref="C33"/>
    </sheetView>
  </sheetViews>
  <sheetFormatPr defaultRowHeight="15"/>
  <cols>
    <col min="2" max="2" width="38.85546875" customWidth="1"/>
    <col min="3" max="3" width="31.140625" customWidth="1"/>
    <col min="4" max="4" width="60.140625" customWidth="1"/>
    <col min="5" max="5" width="16" customWidth="1"/>
  </cols>
  <sheetData>
    <row r="2" spans="2:8" ht="15" customHeight="1">
      <c r="B2" s="30" t="s">
        <v>0</v>
      </c>
      <c r="C2" s="29" t="s">
        <v>2</v>
      </c>
      <c r="D2" s="29" t="s">
        <v>22</v>
      </c>
    </row>
    <row r="3" spans="2:8" ht="15" customHeight="1">
      <c r="B3" s="1" t="s">
        <v>102</v>
      </c>
      <c r="C3" s="3">
        <v>75000000</v>
      </c>
      <c r="D3" s="2"/>
      <c r="E3" s="4"/>
    </row>
    <row r="4" spans="2:8">
      <c r="B4" s="2" t="s">
        <v>76</v>
      </c>
      <c r="C4" s="3">
        <v>5400000</v>
      </c>
      <c r="D4" s="2" t="s">
        <v>87</v>
      </c>
    </row>
    <row r="5" spans="2:8">
      <c r="B5" s="2" t="s">
        <v>77</v>
      </c>
      <c r="C5" s="3">
        <v>4200000</v>
      </c>
      <c r="D5" s="2" t="s">
        <v>87</v>
      </c>
      <c r="H5" s="37"/>
    </row>
    <row r="6" spans="2:8">
      <c r="B6" s="2" t="s">
        <v>78</v>
      </c>
      <c r="C6" s="3">
        <v>900000</v>
      </c>
      <c r="D6" s="2" t="s">
        <v>87</v>
      </c>
      <c r="H6" s="37"/>
    </row>
    <row r="7" spans="2:8">
      <c r="B7" s="2" t="s">
        <v>79</v>
      </c>
      <c r="C7" s="3">
        <v>3500000</v>
      </c>
      <c r="D7" s="2" t="s">
        <v>87</v>
      </c>
      <c r="H7" s="37"/>
    </row>
    <row r="8" spans="2:8">
      <c r="B8" s="2" t="s">
        <v>80</v>
      </c>
      <c r="C8" s="3">
        <v>12100000</v>
      </c>
      <c r="D8" s="2" t="s">
        <v>88</v>
      </c>
    </row>
    <row r="9" spans="2:8">
      <c r="B9" s="2" t="s">
        <v>81</v>
      </c>
      <c r="C9" s="3">
        <v>23230000</v>
      </c>
      <c r="D9" s="2" t="s">
        <v>88</v>
      </c>
      <c r="H9" s="37"/>
    </row>
    <row r="10" spans="2:8">
      <c r="B10" s="2" t="s">
        <v>82</v>
      </c>
      <c r="C10" s="3">
        <v>11060000</v>
      </c>
      <c r="D10" s="2" t="s">
        <v>88</v>
      </c>
      <c r="H10" s="37"/>
    </row>
    <row r="11" spans="2:8">
      <c r="B11" s="2" t="s">
        <v>83</v>
      </c>
      <c r="C11" s="3">
        <v>22000000</v>
      </c>
      <c r="D11" s="2" t="s">
        <v>88</v>
      </c>
      <c r="H11" s="37"/>
    </row>
    <row r="12" spans="2:8">
      <c r="B12" s="2" t="s">
        <v>84</v>
      </c>
      <c r="C12" s="3">
        <v>5822000</v>
      </c>
      <c r="D12" s="2" t="s">
        <v>88</v>
      </c>
    </row>
    <row r="13" spans="2:8">
      <c r="B13" s="1" t="s">
        <v>85</v>
      </c>
      <c r="C13" s="3">
        <v>6451200</v>
      </c>
      <c r="D13" s="2" t="s">
        <v>88</v>
      </c>
    </row>
    <row r="14" spans="2:8">
      <c r="B14" s="2" t="s">
        <v>86</v>
      </c>
      <c r="C14" s="3">
        <v>5336800</v>
      </c>
      <c r="D14" s="2" t="s">
        <v>88</v>
      </c>
    </row>
    <row r="15" spans="2:8" ht="26.25" customHeight="1">
      <c r="B15" s="2" t="s">
        <v>89</v>
      </c>
      <c r="C15" s="3">
        <v>5950000</v>
      </c>
      <c r="D15" s="2" t="s">
        <v>96</v>
      </c>
    </row>
    <row r="16" spans="2:8">
      <c r="B16" s="2" t="s">
        <v>90</v>
      </c>
      <c r="C16" s="3">
        <v>8000000</v>
      </c>
      <c r="D16" s="2" t="s">
        <v>96</v>
      </c>
    </row>
    <row r="17" spans="2:4">
      <c r="B17" s="38" t="s">
        <v>91</v>
      </c>
      <c r="C17" s="3">
        <v>4700000</v>
      </c>
      <c r="D17" s="2" t="s">
        <v>96</v>
      </c>
    </row>
    <row r="18" spans="2:4">
      <c r="B18" s="2" t="s">
        <v>92</v>
      </c>
      <c r="C18" s="3">
        <v>900000</v>
      </c>
      <c r="D18" s="2" t="s">
        <v>96</v>
      </c>
    </row>
    <row r="19" spans="2:4">
      <c r="B19" s="2" t="s">
        <v>93</v>
      </c>
      <c r="C19" s="3">
        <v>1000000</v>
      </c>
      <c r="D19" s="2" t="s">
        <v>96</v>
      </c>
    </row>
    <row r="20" spans="2:4" ht="30">
      <c r="B20" s="1" t="s">
        <v>94</v>
      </c>
      <c r="C20" s="3">
        <v>1000000</v>
      </c>
      <c r="D20" s="2" t="s">
        <v>96</v>
      </c>
    </row>
    <row r="21" spans="2:4">
      <c r="B21" s="2" t="s">
        <v>95</v>
      </c>
      <c r="C21" s="3">
        <v>450000</v>
      </c>
      <c r="D21" s="2" t="s">
        <v>96</v>
      </c>
    </row>
    <row r="22" spans="2:4">
      <c r="B22" s="2" t="s">
        <v>97</v>
      </c>
      <c r="C22" s="3">
        <v>4032000</v>
      </c>
      <c r="D22" s="2" t="s">
        <v>101</v>
      </c>
    </row>
    <row r="23" spans="2:4">
      <c r="B23" s="2" t="s">
        <v>98</v>
      </c>
      <c r="C23" s="3">
        <v>6346000</v>
      </c>
      <c r="D23" s="2" t="s">
        <v>101</v>
      </c>
    </row>
    <row r="24" spans="2:4">
      <c r="B24" s="2" t="s">
        <v>99</v>
      </c>
      <c r="C24" s="3">
        <v>7942000</v>
      </c>
      <c r="D24" s="2" t="s">
        <v>101</v>
      </c>
    </row>
    <row r="25" spans="2:4">
      <c r="B25" s="42" t="s">
        <v>100</v>
      </c>
      <c r="C25" s="3">
        <v>1680000</v>
      </c>
      <c r="D25" s="2" t="s">
        <v>101</v>
      </c>
    </row>
    <row r="26" spans="2:4">
      <c r="B26" s="2"/>
      <c r="C26" s="2"/>
      <c r="D26" s="2"/>
    </row>
    <row r="27" spans="2:4">
      <c r="B27" s="2"/>
      <c r="C27" s="2"/>
      <c r="D27" s="2"/>
    </row>
    <row r="28" spans="2:4">
      <c r="B28" s="2"/>
      <c r="C28" s="2"/>
      <c r="D28" s="2"/>
    </row>
    <row r="29" spans="2:4" ht="23.25">
      <c r="B29" s="5" t="s">
        <v>1</v>
      </c>
      <c r="C29" s="6">
        <f>SUM(C3:C25)</f>
        <v>217000000</v>
      </c>
      <c r="D29" s="2"/>
    </row>
  </sheetData>
  <mergeCells count="2">
    <mergeCell ref="H5:H7"/>
    <mergeCell ref="H9:H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R46"/>
  <sheetViews>
    <sheetView tabSelected="1" topLeftCell="A7" zoomScaleNormal="100" zoomScaleSheetLayoutView="100" workbookViewId="0">
      <selection activeCell="D49" sqref="D49"/>
    </sheetView>
  </sheetViews>
  <sheetFormatPr defaultRowHeight="15" outlineLevelCol="1"/>
  <cols>
    <col min="1" max="1" width="2.5703125" customWidth="1"/>
    <col min="2" max="2" width="56" customWidth="1"/>
    <col min="3" max="3" width="13.28515625" style="7" customWidth="1"/>
    <col min="4" max="15" width="12" customWidth="1" outlineLevel="1"/>
    <col min="16" max="16" width="12" style="11" customWidth="1"/>
    <col min="17" max="17" width="12" customWidth="1"/>
    <col min="18" max="29" width="12" hidden="1" customWidth="1" outlineLevel="1"/>
    <col min="30" max="30" width="11.5703125" style="11" customWidth="1" collapsed="1"/>
    <col min="31" max="31" width="0.7109375" customWidth="1"/>
    <col min="32" max="32" width="11.42578125" hidden="1" customWidth="1" outlineLevel="1"/>
    <col min="33" max="43" width="11.28515625" hidden="1" customWidth="1" outlineLevel="1"/>
    <col min="44" max="44" width="11.5703125" style="11" customWidth="1" collapsed="1"/>
  </cols>
  <sheetData>
    <row r="1" spans="2:44" ht="15.75" thickBot="1"/>
    <row r="2" spans="2:44" s="8" customFormat="1" ht="15.75" thickBot="1">
      <c r="C2" s="9"/>
      <c r="D2" s="10" t="s">
        <v>10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  <c r="J2" s="10" t="s">
        <v>16</v>
      </c>
      <c r="K2" s="10" t="s">
        <v>17</v>
      </c>
      <c r="L2" s="10" t="s">
        <v>18</v>
      </c>
      <c r="M2" s="10" t="s">
        <v>19</v>
      </c>
      <c r="N2" s="10" t="s">
        <v>20</v>
      </c>
      <c r="O2" s="10" t="s">
        <v>21</v>
      </c>
      <c r="P2" s="17" t="s">
        <v>25</v>
      </c>
      <c r="R2" s="10" t="s">
        <v>26</v>
      </c>
      <c r="S2" s="10" t="s">
        <v>27</v>
      </c>
      <c r="T2" s="10" t="s">
        <v>28</v>
      </c>
      <c r="U2" s="10" t="s">
        <v>29</v>
      </c>
      <c r="V2" s="10" t="s">
        <v>30</v>
      </c>
      <c r="W2" s="10" t="s">
        <v>31</v>
      </c>
      <c r="X2" s="10" t="s">
        <v>32</v>
      </c>
      <c r="Y2" s="10" t="s">
        <v>33</v>
      </c>
      <c r="Z2" s="10" t="s">
        <v>34</v>
      </c>
      <c r="AA2" s="10" t="s">
        <v>35</v>
      </c>
      <c r="AB2" s="10" t="s">
        <v>36</v>
      </c>
      <c r="AC2" s="10" t="s">
        <v>37</v>
      </c>
      <c r="AD2" s="17" t="s">
        <v>38</v>
      </c>
      <c r="AE2" s="10"/>
      <c r="AF2" s="10" t="s">
        <v>39</v>
      </c>
      <c r="AG2" s="10" t="s">
        <v>40</v>
      </c>
      <c r="AH2" s="10" t="s">
        <v>41</v>
      </c>
      <c r="AI2" s="10" t="s">
        <v>42</v>
      </c>
      <c r="AJ2" s="10" t="s">
        <v>43</v>
      </c>
      <c r="AK2" s="10" t="s">
        <v>44</v>
      </c>
      <c r="AL2" s="10" t="s">
        <v>45</v>
      </c>
      <c r="AM2" s="10" t="s">
        <v>46</v>
      </c>
      <c r="AN2" s="10" t="s">
        <v>47</v>
      </c>
      <c r="AO2" s="10" t="s">
        <v>48</v>
      </c>
      <c r="AP2" s="10" t="s">
        <v>49</v>
      </c>
      <c r="AQ2" s="10" t="s">
        <v>50</v>
      </c>
      <c r="AR2" s="17" t="s">
        <v>51</v>
      </c>
    </row>
    <row r="3" spans="2:44" ht="15.75" thickBot="1">
      <c r="B3" s="12" t="s">
        <v>9</v>
      </c>
      <c r="C3" s="13"/>
      <c r="D3" s="15">
        <f>D8*D9+D5*D6</f>
        <v>6586833</v>
      </c>
      <c r="E3" s="15">
        <f>E8*E9+E5*E6</f>
        <v>6586833</v>
      </c>
      <c r="F3" s="15">
        <f>F8*F9+F5*F6</f>
        <v>6586833</v>
      </c>
      <c r="G3" s="15">
        <f>G8*G9+G5*G6</f>
        <v>6586833</v>
      </c>
      <c r="H3" s="15">
        <f>H8*H9+H5*H6</f>
        <v>6586833</v>
      </c>
      <c r="I3" s="15">
        <f>I8*I9+I5*I6</f>
        <v>6586833</v>
      </c>
      <c r="J3" s="15">
        <f>J8*J9+J5*J6</f>
        <v>6586833</v>
      </c>
      <c r="K3" s="15">
        <f>K8*K9+K5*K6</f>
        <v>6586833</v>
      </c>
      <c r="L3" s="15">
        <f>L8*L9+L5*L6</f>
        <v>6586833</v>
      </c>
      <c r="M3" s="15">
        <f>M8*M9+M5*M6</f>
        <v>6586833</v>
      </c>
      <c r="N3" s="15">
        <f>N8*N9+N5*N6</f>
        <v>6586833</v>
      </c>
      <c r="O3" s="15">
        <f>O8*O9+O5*O6</f>
        <v>6586833</v>
      </c>
      <c r="P3" s="20">
        <f>SUM(D3:O3)</f>
        <v>79041996</v>
      </c>
      <c r="Q3" s="4"/>
      <c r="R3" s="15">
        <f>R8*R9+R5*R6</f>
        <v>7048083</v>
      </c>
      <c r="S3" s="15">
        <f>S8*S9+S5*S6</f>
        <v>7048083</v>
      </c>
      <c r="T3" s="15">
        <f>T8*T9+T5*T6</f>
        <v>7048083</v>
      </c>
      <c r="U3" s="15">
        <f>U8*U9+U5*U6</f>
        <v>7048083</v>
      </c>
      <c r="V3" s="15">
        <f>V8*V9+V5*V6</f>
        <v>7048083</v>
      </c>
      <c r="W3" s="15">
        <f>W8*W9+W5*W6</f>
        <v>7048083</v>
      </c>
      <c r="X3" s="15">
        <f>X8*X9+X5*X6</f>
        <v>7048083</v>
      </c>
      <c r="Y3" s="15">
        <f>Y8*Y9+Y5*Y6</f>
        <v>7048083</v>
      </c>
      <c r="Z3" s="15">
        <f>Z8*Z9+Z5*Z6</f>
        <v>7048083</v>
      </c>
      <c r="AA3" s="15">
        <f>AA8*AA9+AA5*AA6</f>
        <v>7048083</v>
      </c>
      <c r="AB3" s="15">
        <f>AB8*AB9+AB5*AB6</f>
        <v>7048083</v>
      </c>
      <c r="AC3" s="15">
        <f>AC8*AC9+AC5*AC6</f>
        <v>7048083</v>
      </c>
      <c r="AD3" s="20">
        <f>SUM(R3:AC3)</f>
        <v>84576996</v>
      </c>
      <c r="AE3" s="4"/>
      <c r="AF3" s="15">
        <f>AF8*AF9+AF5*AF6</f>
        <v>77374992</v>
      </c>
      <c r="AG3" s="15">
        <f>AG8*AG9+AG5*AG6</f>
        <v>77374992</v>
      </c>
      <c r="AH3" s="15">
        <f>AH8*AH9+AH5*AH6</f>
        <v>77374992</v>
      </c>
      <c r="AI3" s="15">
        <f>AI8*AI9+AI5*AI6</f>
        <v>77374992</v>
      </c>
      <c r="AJ3" s="15">
        <f>AJ8*AJ9+AJ5*AJ6</f>
        <v>77374992</v>
      </c>
      <c r="AK3" s="15">
        <f>AK8*AK9+AK5*AK6</f>
        <v>77374992</v>
      </c>
      <c r="AL3" s="15">
        <f>AL8*AL9+AL5*AL6</f>
        <v>77374992</v>
      </c>
      <c r="AM3" s="15">
        <f>AM8*AM9+AM5*AM6</f>
        <v>77374992</v>
      </c>
      <c r="AN3" s="15">
        <f>AN8*AN9+AN5*AN6</f>
        <v>77374992</v>
      </c>
      <c r="AO3" s="15">
        <f>AO8*AO9+AO5*AO6</f>
        <v>77374992</v>
      </c>
      <c r="AP3" s="15">
        <f>AP8*AP9+AP5*AP6</f>
        <v>77374992</v>
      </c>
      <c r="AQ3" s="15">
        <f>AQ8*AQ9+AQ5*AQ6</f>
        <v>77374992</v>
      </c>
      <c r="AR3" s="20">
        <f>SUM(AF3:AQ3)</f>
        <v>928499904</v>
      </c>
    </row>
    <row r="4" spans="2:44" ht="7.5" customHeight="1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1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31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1"/>
    </row>
    <row r="5" spans="2:44">
      <c r="B5" s="32" t="s">
        <v>52</v>
      </c>
      <c r="C5" s="33"/>
      <c r="D5" s="35">
        <v>2195611</v>
      </c>
      <c r="E5" s="35">
        <v>2195611</v>
      </c>
      <c r="F5" s="35">
        <v>2195611</v>
      </c>
      <c r="G5" s="35">
        <v>2195611</v>
      </c>
      <c r="H5" s="35">
        <v>2195611</v>
      </c>
      <c r="I5" s="35">
        <v>2195611</v>
      </c>
      <c r="J5" s="35">
        <v>2195611</v>
      </c>
      <c r="K5" s="35">
        <v>2195611</v>
      </c>
      <c r="L5" s="35">
        <v>2195611</v>
      </c>
      <c r="M5" s="35">
        <v>2195611</v>
      </c>
      <c r="N5" s="35">
        <v>2195611</v>
      </c>
      <c r="O5" s="35">
        <v>2195611</v>
      </c>
      <c r="P5" s="28"/>
      <c r="Q5" s="4"/>
      <c r="R5" s="35">
        <v>2349361</v>
      </c>
      <c r="S5" s="35">
        <v>2349361</v>
      </c>
      <c r="T5" s="35">
        <v>2349361</v>
      </c>
      <c r="U5" s="35">
        <v>2349361</v>
      </c>
      <c r="V5" s="35">
        <v>2349361</v>
      </c>
      <c r="W5" s="35">
        <v>2349361</v>
      </c>
      <c r="X5" s="35">
        <v>2349361</v>
      </c>
      <c r="Y5" s="35">
        <v>2349361</v>
      </c>
      <c r="Z5" s="35">
        <v>2349361</v>
      </c>
      <c r="AA5" s="35">
        <v>2349361</v>
      </c>
      <c r="AB5" s="35">
        <v>2349361</v>
      </c>
      <c r="AC5" s="35">
        <v>2349361</v>
      </c>
      <c r="AD5" s="28"/>
      <c r="AE5" s="4"/>
      <c r="AF5" s="35">
        <v>2447916</v>
      </c>
      <c r="AG5" s="35">
        <v>2447916</v>
      </c>
      <c r="AH5" s="35">
        <v>2447916</v>
      </c>
      <c r="AI5" s="35">
        <v>2447916</v>
      </c>
      <c r="AJ5" s="35">
        <v>2447916</v>
      </c>
      <c r="AK5" s="35">
        <v>2447916</v>
      </c>
      <c r="AL5" s="35">
        <v>2447916</v>
      </c>
      <c r="AM5" s="35">
        <v>2447916</v>
      </c>
      <c r="AN5" s="35">
        <v>2447916</v>
      </c>
      <c r="AO5" s="35">
        <v>2447916</v>
      </c>
      <c r="AP5" s="35">
        <v>2447916</v>
      </c>
      <c r="AQ5" s="35">
        <v>2447916</v>
      </c>
      <c r="AR5" s="28"/>
    </row>
    <row r="6" spans="2:44">
      <c r="B6" s="32" t="s">
        <v>3</v>
      </c>
      <c r="C6" s="33"/>
      <c r="D6" s="35">
        <v>3</v>
      </c>
      <c r="E6" s="35">
        <v>3</v>
      </c>
      <c r="F6" s="35">
        <v>3</v>
      </c>
      <c r="G6" s="35">
        <v>3</v>
      </c>
      <c r="H6" s="35">
        <v>3</v>
      </c>
      <c r="I6" s="35">
        <v>3</v>
      </c>
      <c r="J6" s="35">
        <v>3</v>
      </c>
      <c r="K6" s="35">
        <v>3</v>
      </c>
      <c r="L6" s="35">
        <v>3</v>
      </c>
      <c r="M6" s="35">
        <v>3</v>
      </c>
      <c r="N6" s="35">
        <v>3</v>
      </c>
      <c r="O6" s="35">
        <v>3</v>
      </c>
      <c r="P6" s="28"/>
      <c r="Q6" s="4"/>
      <c r="R6" s="35">
        <v>3</v>
      </c>
      <c r="S6" s="35">
        <v>3</v>
      </c>
      <c r="T6" s="35">
        <v>3</v>
      </c>
      <c r="U6" s="35">
        <v>3</v>
      </c>
      <c r="V6" s="35">
        <v>3</v>
      </c>
      <c r="W6" s="35">
        <v>3</v>
      </c>
      <c r="X6" s="35">
        <v>3</v>
      </c>
      <c r="Y6" s="35">
        <v>3</v>
      </c>
      <c r="Z6" s="35">
        <v>3</v>
      </c>
      <c r="AA6" s="35">
        <v>3</v>
      </c>
      <c r="AB6" s="35">
        <v>3</v>
      </c>
      <c r="AC6" s="35">
        <v>3</v>
      </c>
      <c r="AD6" s="28"/>
      <c r="AE6" s="4"/>
      <c r="AF6" s="35">
        <v>12</v>
      </c>
      <c r="AG6" s="35">
        <v>12</v>
      </c>
      <c r="AH6" s="35">
        <v>12</v>
      </c>
      <c r="AI6" s="35">
        <v>12</v>
      </c>
      <c r="AJ6" s="35">
        <v>12</v>
      </c>
      <c r="AK6" s="35">
        <v>12</v>
      </c>
      <c r="AL6" s="35">
        <v>12</v>
      </c>
      <c r="AM6" s="35">
        <v>12</v>
      </c>
      <c r="AN6" s="35">
        <v>12</v>
      </c>
      <c r="AO6" s="35">
        <v>12</v>
      </c>
      <c r="AP6" s="35">
        <v>12</v>
      </c>
      <c r="AQ6" s="35">
        <v>12</v>
      </c>
      <c r="AR6" s="28"/>
    </row>
    <row r="7" spans="2:44">
      <c r="B7" s="32"/>
      <c r="C7" s="33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28"/>
      <c r="Q7" s="4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28"/>
      <c r="AE7" s="4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28"/>
    </row>
    <row r="8" spans="2:44">
      <c r="B8" s="32" t="s">
        <v>53</v>
      </c>
      <c r="C8" s="33"/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28"/>
      <c r="Q8" s="4"/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28"/>
      <c r="AE8" s="4"/>
      <c r="AF8" s="35">
        <v>9600000</v>
      </c>
      <c r="AG8" s="35">
        <v>9600000</v>
      </c>
      <c r="AH8" s="35">
        <v>9600000</v>
      </c>
      <c r="AI8" s="35">
        <v>9600000</v>
      </c>
      <c r="AJ8" s="35">
        <v>9600000</v>
      </c>
      <c r="AK8" s="35">
        <v>9600000</v>
      </c>
      <c r="AL8" s="35">
        <v>9600000</v>
      </c>
      <c r="AM8" s="35">
        <v>9600000</v>
      </c>
      <c r="AN8" s="35">
        <v>9600000</v>
      </c>
      <c r="AO8" s="35">
        <v>9600000</v>
      </c>
      <c r="AP8" s="35">
        <v>9600000</v>
      </c>
      <c r="AQ8" s="35">
        <v>9600000</v>
      </c>
      <c r="AR8" s="28"/>
    </row>
    <row r="9" spans="2:44">
      <c r="B9" s="32" t="s">
        <v>3</v>
      </c>
      <c r="C9" s="33"/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28"/>
      <c r="Q9" s="4"/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28"/>
      <c r="AE9" s="4"/>
      <c r="AF9" s="34">
        <v>5</v>
      </c>
      <c r="AG9" s="34">
        <v>5</v>
      </c>
      <c r="AH9" s="34">
        <v>5</v>
      </c>
      <c r="AI9" s="34">
        <v>5</v>
      </c>
      <c r="AJ9" s="34">
        <v>5</v>
      </c>
      <c r="AK9" s="34">
        <v>5</v>
      </c>
      <c r="AL9" s="34">
        <v>5</v>
      </c>
      <c r="AM9" s="34">
        <v>5</v>
      </c>
      <c r="AN9" s="34">
        <v>5</v>
      </c>
      <c r="AO9" s="34">
        <v>5</v>
      </c>
      <c r="AP9" s="34">
        <v>5</v>
      </c>
      <c r="AQ9" s="34">
        <v>5</v>
      </c>
      <c r="AR9" s="28"/>
    </row>
    <row r="10" spans="2:44">
      <c r="B10" s="32"/>
      <c r="C10" s="3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28"/>
      <c r="Q10" s="4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28"/>
      <c r="AE10" s="4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28"/>
    </row>
    <row r="11" spans="2:44" ht="7.5" customHeight="1" thickBot="1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8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18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18"/>
    </row>
    <row r="12" spans="2:44" ht="15.75" thickBot="1">
      <c r="B12" s="12" t="s">
        <v>8</v>
      </c>
      <c r="C12" s="13"/>
      <c r="D12" s="14">
        <f>SUM(D14:D21)</f>
        <v>611634</v>
      </c>
      <c r="E12" s="14">
        <f>SUM(E14:E21)</f>
        <v>611634</v>
      </c>
      <c r="F12" s="14">
        <f>SUM(F14:F21)</f>
        <v>611634</v>
      </c>
      <c r="G12" s="14">
        <f>SUM(G14:G21)</f>
        <v>611634</v>
      </c>
      <c r="H12" s="14">
        <f>SUM(H14:H21)</f>
        <v>611634</v>
      </c>
      <c r="I12" s="14">
        <f>SUM(I14:I21)</f>
        <v>611634</v>
      </c>
      <c r="J12" s="14">
        <f>SUM(J14:J21)</f>
        <v>611634</v>
      </c>
      <c r="K12" s="14">
        <f>SUM(K14:K21)</f>
        <v>611634</v>
      </c>
      <c r="L12" s="14">
        <f>SUM(L14:L21)</f>
        <v>611634</v>
      </c>
      <c r="M12" s="14">
        <f>SUM(M14:M21)</f>
        <v>611634</v>
      </c>
      <c r="N12" s="14">
        <f>SUM(N14:N21)</f>
        <v>611634</v>
      </c>
      <c r="O12" s="14">
        <f>SUM(O14:O21)</f>
        <v>611634</v>
      </c>
      <c r="P12" s="20">
        <f t="shared" ref="P12:P40" si="0">SUM(D12:O12)</f>
        <v>7339608</v>
      </c>
      <c r="Q12" s="4"/>
      <c r="R12" s="14">
        <f>SUM(R14:R21)</f>
        <v>611634</v>
      </c>
      <c r="S12" s="14">
        <f>SUM(S14:S21)</f>
        <v>611634</v>
      </c>
      <c r="T12" s="14">
        <f>SUM(T14:T21)</f>
        <v>611634</v>
      </c>
      <c r="U12" s="14">
        <f>SUM(U14:U21)</f>
        <v>611634</v>
      </c>
      <c r="V12" s="14">
        <f>SUM(V14:V21)</f>
        <v>611634</v>
      </c>
      <c r="W12" s="14">
        <f>SUM(W14:W21)</f>
        <v>611634</v>
      </c>
      <c r="X12" s="14">
        <f>SUM(X14:X21)</f>
        <v>611634</v>
      </c>
      <c r="Y12" s="14">
        <f>SUM(Y14:Y21)</f>
        <v>611634</v>
      </c>
      <c r="Z12" s="14">
        <f>SUM(Z14:Z21)</f>
        <v>611634</v>
      </c>
      <c r="AA12" s="14">
        <f>SUM(AA14:AA21)</f>
        <v>611634</v>
      </c>
      <c r="AB12" s="14">
        <f>SUM(AB14:AB21)</f>
        <v>611634</v>
      </c>
      <c r="AC12" s="14">
        <f>SUM(AC14:AC21)</f>
        <v>611634</v>
      </c>
      <c r="AD12" s="20">
        <f t="shared" ref="AD12" si="1">SUM(R12:AC12)</f>
        <v>7339608</v>
      </c>
      <c r="AE12" s="4"/>
      <c r="AF12" s="14">
        <f>SUM(AF14:AF21)</f>
        <v>2254970</v>
      </c>
      <c r="AG12" s="14">
        <f>SUM(AG14:AG21)</f>
        <v>2254970</v>
      </c>
      <c r="AH12" s="14">
        <f>SUM(AH14:AH21)</f>
        <v>2254970</v>
      </c>
      <c r="AI12" s="14">
        <f>SUM(AI14:AI21)</f>
        <v>2254970</v>
      </c>
      <c r="AJ12" s="14">
        <f>SUM(AJ14:AJ21)</f>
        <v>2254970</v>
      </c>
      <c r="AK12" s="14">
        <f>SUM(AK14:AK21)</f>
        <v>2254970</v>
      </c>
      <c r="AL12" s="14">
        <f>SUM(AL14:AL21)</f>
        <v>2254970</v>
      </c>
      <c r="AM12" s="14">
        <f>SUM(AM14:AM21)</f>
        <v>2254970</v>
      </c>
      <c r="AN12" s="14">
        <f>SUM(AN14:AN21)</f>
        <v>2254970</v>
      </c>
      <c r="AO12" s="14">
        <f>SUM(AO14:AO21)</f>
        <v>2254970</v>
      </c>
      <c r="AP12" s="14">
        <f>SUM(AP14:AP21)</f>
        <v>2254970</v>
      </c>
      <c r="AQ12" s="14">
        <f>SUM(AQ14:AQ21)</f>
        <v>2254970</v>
      </c>
      <c r="AR12" s="20">
        <f t="shared" ref="AR12" si="2">SUM(AF12:AQ12)</f>
        <v>27059640</v>
      </c>
    </row>
    <row r="13" spans="2:44" ht="7.5" customHeight="1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6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6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16"/>
    </row>
    <row r="14" spans="2:44">
      <c r="B14" t="s">
        <v>54</v>
      </c>
      <c r="D14" s="4">
        <v>40000</v>
      </c>
      <c r="E14" s="4">
        <v>40000</v>
      </c>
      <c r="F14" s="4">
        <v>40000</v>
      </c>
      <c r="G14" s="4">
        <v>40000</v>
      </c>
      <c r="H14" s="4">
        <v>40000</v>
      </c>
      <c r="I14" s="4">
        <v>40000</v>
      </c>
      <c r="J14" s="4">
        <v>40000</v>
      </c>
      <c r="K14" s="4">
        <v>40000</v>
      </c>
      <c r="L14" s="4">
        <v>40000</v>
      </c>
      <c r="M14" s="4">
        <v>40000</v>
      </c>
      <c r="N14" s="4">
        <v>40000</v>
      </c>
      <c r="O14" s="4">
        <v>40000</v>
      </c>
      <c r="P14" s="28">
        <f>SUM(D14:O14)</f>
        <v>480000</v>
      </c>
      <c r="Q14" s="4"/>
      <c r="R14" s="4">
        <v>40000</v>
      </c>
      <c r="S14" s="4">
        <v>40000</v>
      </c>
      <c r="T14" s="4">
        <v>40000</v>
      </c>
      <c r="U14" s="4">
        <v>40000</v>
      </c>
      <c r="V14" s="4">
        <v>40000</v>
      </c>
      <c r="W14" s="4">
        <v>40000</v>
      </c>
      <c r="X14" s="4">
        <v>40000</v>
      </c>
      <c r="Y14" s="4">
        <v>40000</v>
      </c>
      <c r="Z14" s="4">
        <v>40000</v>
      </c>
      <c r="AA14" s="4">
        <v>40000</v>
      </c>
      <c r="AB14" s="4">
        <v>40000</v>
      </c>
      <c r="AC14" s="4">
        <v>40000</v>
      </c>
      <c r="AD14" s="28">
        <f t="shared" ref="AD14:AD21" si="3">SUM(R14:AC14)</f>
        <v>480000</v>
      </c>
      <c r="AE14" s="4"/>
      <c r="AF14" s="4">
        <v>640000</v>
      </c>
      <c r="AG14" s="4">
        <v>640000</v>
      </c>
      <c r="AH14" s="4">
        <v>640000</v>
      </c>
      <c r="AI14" s="4">
        <v>640000</v>
      </c>
      <c r="AJ14" s="4">
        <v>640000</v>
      </c>
      <c r="AK14" s="4">
        <v>640000</v>
      </c>
      <c r="AL14" s="4">
        <v>640000</v>
      </c>
      <c r="AM14" s="4">
        <v>640000</v>
      </c>
      <c r="AN14" s="4">
        <v>640000</v>
      </c>
      <c r="AO14" s="4">
        <v>640000</v>
      </c>
      <c r="AP14" s="4">
        <v>640000</v>
      </c>
      <c r="AQ14" s="4">
        <v>640000</v>
      </c>
      <c r="AR14" s="28">
        <f t="shared" ref="AR14:AR21" si="4">SUM(AF14:AQ14)</f>
        <v>7680000</v>
      </c>
    </row>
    <row r="15" spans="2:44">
      <c r="B15" t="s">
        <v>55</v>
      </c>
      <c r="D15" s="4">
        <v>170000</v>
      </c>
      <c r="E15" s="4">
        <v>170000</v>
      </c>
      <c r="F15" s="4">
        <v>170000</v>
      </c>
      <c r="G15" s="4">
        <v>170000</v>
      </c>
      <c r="H15" s="4">
        <v>170000</v>
      </c>
      <c r="I15" s="4">
        <v>170000</v>
      </c>
      <c r="J15" s="4">
        <v>170000</v>
      </c>
      <c r="K15" s="4">
        <v>170000</v>
      </c>
      <c r="L15" s="4">
        <v>170000</v>
      </c>
      <c r="M15" s="4">
        <v>170000</v>
      </c>
      <c r="N15" s="4">
        <v>170000</v>
      </c>
      <c r="O15" s="4">
        <v>170000</v>
      </c>
      <c r="P15" s="28">
        <f>SUM(D15:O15)</f>
        <v>2040000</v>
      </c>
      <c r="Q15" s="4"/>
      <c r="R15" s="4">
        <v>170000</v>
      </c>
      <c r="S15" s="4">
        <v>170000</v>
      </c>
      <c r="T15" s="4">
        <v>170000</v>
      </c>
      <c r="U15" s="4">
        <v>170000</v>
      </c>
      <c r="V15" s="4">
        <v>170000</v>
      </c>
      <c r="W15" s="4">
        <v>170000</v>
      </c>
      <c r="X15" s="4">
        <v>170000</v>
      </c>
      <c r="Y15" s="4">
        <v>170000</v>
      </c>
      <c r="Z15" s="4">
        <v>170000</v>
      </c>
      <c r="AA15" s="4">
        <v>170000</v>
      </c>
      <c r="AB15" s="4">
        <v>170000</v>
      </c>
      <c r="AC15" s="4">
        <v>170000</v>
      </c>
      <c r="AD15" s="28">
        <f t="shared" si="3"/>
        <v>2040000</v>
      </c>
      <c r="AE15" s="4"/>
      <c r="AF15" s="4">
        <v>490000</v>
      </c>
      <c r="AG15" s="4">
        <v>490000</v>
      </c>
      <c r="AH15" s="4">
        <v>490000</v>
      </c>
      <c r="AI15" s="4">
        <v>490000</v>
      </c>
      <c r="AJ15" s="4">
        <v>490000</v>
      </c>
      <c r="AK15" s="4">
        <v>490000</v>
      </c>
      <c r="AL15" s="4">
        <v>490000</v>
      </c>
      <c r="AM15" s="4">
        <v>490000</v>
      </c>
      <c r="AN15" s="4">
        <v>490000</v>
      </c>
      <c r="AO15" s="4">
        <v>490000</v>
      </c>
      <c r="AP15" s="4">
        <v>490000</v>
      </c>
      <c r="AQ15" s="4">
        <v>490000</v>
      </c>
      <c r="AR15" s="28">
        <f t="shared" si="4"/>
        <v>5880000</v>
      </c>
    </row>
    <row r="16" spans="2:44">
      <c r="B16" t="s">
        <v>56</v>
      </c>
      <c r="D16" s="4">
        <v>25000</v>
      </c>
      <c r="E16" s="4">
        <v>25000</v>
      </c>
      <c r="F16" s="4">
        <v>25000</v>
      </c>
      <c r="G16" s="4">
        <v>25000</v>
      </c>
      <c r="H16" s="4">
        <v>25000</v>
      </c>
      <c r="I16" s="4">
        <v>25000</v>
      </c>
      <c r="J16" s="4">
        <v>25000</v>
      </c>
      <c r="K16" s="4">
        <v>25000</v>
      </c>
      <c r="L16" s="4">
        <v>25000</v>
      </c>
      <c r="M16" s="4">
        <v>25000</v>
      </c>
      <c r="N16" s="4">
        <v>25000</v>
      </c>
      <c r="O16" s="4">
        <v>25000</v>
      </c>
      <c r="P16" s="28">
        <f>SUM(D16:O16)</f>
        <v>300000</v>
      </c>
      <c r="Q16" s="4"/>
      <c r="R16" s="4">
        <v>25000</v>
      </c>
      <c r="S16" s="4">
        <v>25000</v>
      </c>
      <c r="T16" s="4">
        <v>25000</v>
      </c>
      <c r="U16" s="4">
        <v>25000</v>
      </c>
      <c r="V16" s="4">
        <v>25000</v>
      </c>
      <c r="W16" s="4">
        <v>25000</v>
      </c>
      <c r="X16" s="4">
        <v>25000</v>
      </c>
      <c r="Y16" s="4">
        <v>25000</v>
      </c>
      <c r="Z16" s="4">
        <v>25000</v>
      </c>
      <c r="AA16" s="4">
        <v>25000</v>
      </c>
      <c r="AB16" s="4">
        <v>25000</v>
      </c>
      <c r="AC16" s="4">
        <v>25000</v>
      </c>
      <c r="AD16" s="28">
        <f t="shared" si="3"/>
        <v>300000</v>
      </c>
      <c r="AE16" s="4"/>
      <c r="AF16" s="4">
        <v>25000</v>
      </c>
      <c r="AG16" s="4">
        <v>25000</v>
      </c>
      <c r="AH16" s="4">
        <v>25000</v>
      </c>
      <c r="AI16" s="4">
        <v>25000</v>
      </c>
      <c r="AJ16" s="4">
        <v>25000</v>
      </c>
      <c r="AK16" s="4">
        <v>25000</v>
      </c>
      <c r="AL16" s="4">
        <v>25000</v>
      </c>
      <c r="AM16" s="4">
        <v>25000</v>
      </c>
      <c r="AN16" s="4">
        <v>25000</v>
      </c>
      <c r="AO16" s="4">
        <v>25000</v>
      </c>
      <c r="AP16" s="4">
        <v>25000</v>
      </c>
      <c r="AQ16" s="4">
        <v>25000</v>
      </c>
      <c r="AR16" s="28">
        <f t="shared" si="4"/>
        <v>300000</v>
      </c>
    </row>
    <row r="17" spans="2:44">
      <c r="B17" t="s">
        <v>57</v>
      </c>
      <c r="D17" s="39">
        <v>83300</v>
      </c>
      <c r="E17" s="39">
        <v>83300</v>
      </c>
      <c r="F17" s="39">
        <v>83300</v>
      </c>
      <c r="G17" s="39">
        <v>83300</v>
      </c>
      <c r="H17" s="39">
        <v>83300</v>
      </c>
      <c r="I17" s="39">
        <v>83300</v>
      </c>
      <c r="J17" s="39">
        <v>83300</v>
      </c>
      <c r="K17" s="39">
        <v>83300</v>
      </c>
      <c r="L17" s="39">
        <v>83300</v>
      </c>
      <c r="M17" s="39">
        <v>83300</v>
      </c>
      <c r="N17" s="39">
        <v>83300</v>
      </c>
      <c r="O17" s="39">
        <v>83300</v>
      </c>
      <c r="P17" s="28">
        <f>SUM(D17:O17)</f>
        <v>999600</v>
      </c>
      <c r="Q17" s="4"/>
      <c r="R17" s="40">
        <v>83300</v>
      </c>
      <c r="S17" s="40">
        <v>83300</v>
      </c>
      <c r="T17" s="40">
        <v>83300</v>
      </c>
      <c r="U17" s="40">
        <v>83300</v>
      </c>
      <c r="V17" s="40">
        <v>83300</v>
      </c>
      <c r="W17" s="40">
        <v>83300</v>
      </c>
      <c r="X17" s="40">
        <v>83300</v>
      </c>
      <c r="Y17" s="40">
        <v>83300</v>
      </c>
      <c r="Z17" s="40">
        <v>83300</v>
      </c>
      <c r="AA17" s="40">
        <v>83300</v>
      </c>
      <c r="AB17" s="40">
        <v>83300</v>
      </c>
      <c r="AC17" s="40">
        <v>83300</v>
      </c>
      <c r="AD17" s="28">
        <f t="shared" si="3"/>
        <v>999600</v>
      </c>
      <c r="AE17" s="4"/>
      <c r="AF17" s="4">
        <v>250000</v>
      </c>
      <c r="AG17" s="4">
        <v>250000</v>
      </c>
      <c r="AH17" s="4">
        <v>250000</v>
      </c>
      <c r="AI17" s="4">
        <v>250000</v>
      </c>
      <c r="AJ17" s="4">
        <v>250000</v>
      </c>
      <c r="AK17" s="4">
        <v>250000</v>
      </c>
      <c r="AL17" s="4">
        <v>250000</v>
      </c>
      <c r="AM17" s="4">
        <v>250000</v>
      </c>
      <c r="AN17" s="4">
        <v>250000</v>
      </c>
      <c r="AO17" s="4">
        <v>250000</v>
      </c>
      <c r="AP17" s="4">
        <v>250000</v>
      </c>
      <c r="AQ17" s="4">
        <v>250000</v>
      </c>
      <c r="AR17" s="28">
        <f t="shared" si="4"/>
        <v>3000000</v>
      </c>
    </row>
    <row r="18" spans="2:44">
      <c r="B18" t="s">
        <v>58</v>
      </c>
      <c r="D18" s="39">
        <v>38917</v>
      </c>
      <c r="E18" s="39">
        <v>38917</v>
      </c>
      <c r="F18" s="39">
        <v>38917</v>
      </c>
      <c r="G18" s="39">
        <v>38917</v>
      </c>
      <c r="H18" s="39">
        <v>38917</v>
      </c>
      <c r="I18" s="39">
        <v>38917</v>
      </c>
      <c r="J18" s="39">
        <v>38917</v>
      </c>
      <c r="K18" s="39">
        <v>38917</v>
      </c>
      <c r="L18" s="39">
        <v>38917</v>
      </c>
      <c r="M18" s="39">
        <v>38917</v>
      </c>
      <c r="N18" s="39">
        <v>38917</v>
      </c>
      <c r="O18" s="39">
        <v>38917</v>
      </c>
      <c r="P18" s="28">
        <f>SUM(D18:O18)</f>
        <v>467004</v>
      </c>
      <c r="Q18" s="4"/>
      <c r="R18" s="40">
        <v>38917</v>
      </c>
      <c r="S18" s="40">
        <v>38917</v>
      </c>
      <c r="T18" s="40">
        <v>38917</v>
      </c>
      <c r="U18" s="40">
        <v>38917</v>
      </c>
      <c r="V18" s="40">
        <v>38917</v>
      </c>
      <c r="W18" s="40">
        <v>38917</v>
      </c>
      <c r="X18" s="40">
        <v>38917</v>
      </c>
      <c r="Y18" s="40">
        <v>38917</v>
      </c>
      <c r="Z18" s="40">
        <v>38917</v>
      </c>
      <c r="AA18" s="40">
        <v>38917</v>
      </c>
      <c r="AB18" s="40">
        <v>38917</v>
      </c>
      <c r="AC18" s="40">
        <v>38917</v>
      </c>
      <c r="AD18" s="28">
        <f t="shared" si="3"/>
        <v>467004</v>
      </c>
      <c r="AE18" s="4"/>
      <c r="AF18" s="4">
        <v>116670</v>
      </c>
      <c r="AG18" s="4">
        <v>116670</v>
      </c>
      <c r="AH18" s="4">
        <v>116670</v>
      </c>
      <c r="AI18" s="4">
        <v>116670</v>
      </c>
      <c r="AJ18" s="4">
        <v>116670</v>
      </c>
      <c r="AK18" s="4">
        <v>116670</v>
      </c>
      <c r="AL18" s="4">
        <v>116670</v>
      </c>
      <c r="AM18" s="4">
        <v>116670</v>
      </c>
      <c r="AN18" s="4">
        <v>116670</v>
      </c>
      <c r="AO18" s="4">
        <v>116670</v>
      </c>
      <c r="AP18" s="4">
        <v>116670</v>
      </c>
      <c r="AQ18" s="4">
        <v>116670</v>
      </c>
      <c r="AR18" s="28">
        <f t="shared" si="4"/>
        <v>1400040</v>
      </c>
    </row>
    <row r="19" spans="2:44">
      <c r="B19" t="s">
        <v>59</v>
      </c>
      <c r="D19" s="39">
        <v>119417</v>
      </c>
      <c r="E19" s="39">
        <v>119417</v>
      </c>
      <c r="F19" s="39">
        <v>119417</v>
      </c>
      <c r="G19" s="39">
        <v>119417</v>
      </c>
      <c r="H19" s="39">
        <v>119417</v>
      </c>
      <c r="I19" s="39">
        <v>119417</v>
      </c>
      <c r="J19" s="39">
        <v>119417</v>
      </c>
      <c r="K19" s="39">
        <v>119417</v>
      </c>
      <c r="L19" s="39">
        <v>119417</v>
      </c>
      <c r="M19" s="39">
        <v>119417</v>
      </c>
      <c r="N19" s="39">
        <v>119417</v>
      </c>
      <c r="O19" s="39">
        <v>119417</v>
      </c>
      <c r="P19" s="28">
        <f>SUM(D19:O19)</f>
        <v>1433004</v>
      </c>
      <c r="Q19" s="4"/>
      <c r="R19" s="40">
        <v>119417</v>
      </c>
      <c r="S19" s="40">
        <v>119417</v>
      </c>
      <c r="T19" s="40">
        <v>119417</v>
      </c>
      <c r="U19" s="40">
        <v>119417</v>
      </c>
      <c r="V19" s="40">
        <v>119417</v>
      </c>
      <c r="W19" s="40">
        <v>119417</v>
      </c>
      <c r="X19" s="40">
        <v>119417</v>
      </c>
      <c r="Y19" s="40">
        <v>119417</v>
      </c>
      <c r="Z19" s="40">
        <v>119417</v>
      </c>
      <c r="AA19" s="40">
        <v>119417</v>
      </c>
      <c r="AB19" s="40">
        <v>119417</v>
      </c>
      <c r="AC19" s="40">
        <v>119417</v>
      </c>
      <c r="AD19" s="28">
        <f t="shared" si="3"/>
        <v>1433004</v>
      </c>
      <c r="AE19" s="4"/>
      <c r="AF19" s="4">
        <v>358300</v>
      </c>
      <c r="AG19" s="4">
        <v>358300</v>
      </c>
      <c r="AH19" s="4">
        <v>358300</v>
      </c>
      <c r="AI19" s="4">
        <v>358300</v>
      </c>
      <c r="AJ19" s="4">
        <v>358300</v>
      </c>
      <c r="AK19" s="4">
        <v>358300</v>
      </c>
      <c r="AL19" s="4">
        <v>358300</v>
      </c>
      <c r="AM19" s="4">
        <v>358300</v>
      </c>
      <c r="AN19" s="4">
        <v>358300</v>
      </c>
      <c r="AO19" s="4">
        <v>358300</v>
      </c>
      <c r="AP19" s="4">
        <v>358300</v>
      </c>
      <c r="AQ19" s="4">
        <v>358300</v>
      </c>
      <c r="AR19" s="28">
        <f t="shared" si="4"/>
        <v>4299600</v>
      </c>
    </row>
    <row r="20" spans="2:44">
      <c r="B20" t="s">
        <v>60</v>
      </c>
      <c r="D20" s="39">
        <v>120000</v>
      </c>
      <c r="E20" s="39">
        <v>120000</v>
      </c>
      <c r="F20" s="39">
        <v>120000</v>
      </c>
      <c r="G20" s="39">
        <v>120000</v>
      </c>
      <c r="H20" s="39">
        <v>120000</v>
      </c>
      <c r="I20" s="39">
        <v>120000</v>
      </c>
      <c r="J20" s="39">
        <v>120000</v>
      </c>
      <c r="K20" s="39">
        <v>120000</v>
      </c>
      <c r="L20" s="39">
        <v>120000</v>
      </c>
      <c r="M20" s="39">
        <v>120000</v>
      </c>
      <c r="N20" s="39">
        <v>120000</v>
      </c>
      <c r="O20" s="39">
        <v>120000</v>
      </c>
      <c r="P20" s="28">
        <f>SUM(D20:O20)</f>
        <v>1440000</v>
      </c>
      <c r="Q20" s="4"/>
      <c r="R20" s="40">
        <v>120000</v>
      </c>
      <c r="S20" s="40">
        <v>120000</v>
      </c>
      <c r="T20" s="40">
        <v>120000</v>
      </c>
      <c r="U20" s="40">
        <v>120000</v>
      </c>
      <c r="V20" s="40">
        <v>120000</v>
      </c>
      <c r="W20" s="40">
        <v>120000</v>
      </c>
      <c r="X20" s="40">
        <v>120000</v>
      </c>
      <c r="Y20" s="40">
        <v>120000</v>
      </c>
      <c r="Z20" s="40">
        <v>120000</v>
      </c>
      <c r="AA20" s="40">
        <v>120000</v>
      </c>
      <c r="AB20" s="40">
        <v>120000</v>
      </c>
      <c r="AC20" s="40">
        <v>120000</v>
      </c>
      <c r="AD20" s="28">
        <f t="shared" si="3"/>
        <v>1440000</v>
      </c>
      <c r="AE20" s="4"/>
      <c r="AF20" s="4">
        <v>360000</v>
      </c>
      <c r="AG20" s="4">
        <v>360000</v>
      </c>
      <c r="AH20" s="4">
        <v>360000</v>
      </c>
      <c r="AI20" s="4">
        <v>360000</v>
      </c>
      <c r="AJ20" s="4">
        <v>360000</v>
      </c>
      <c r="AK20" s="4">
        <v>360000</v>
      </c>
      <c r="AL20" s="4">
        <v>360000</v>
      </c>
      <c r="AM20" s="4">
        <v>360000</v>
      </c>
      <c r="AN20" s="4">
        <v>360000</v>
      </c>
      <c r="AO20" s="4">
        <v>360000</v>
      </c>
      <c r="AP20" s="4">
        <v>360000</v>
      </c>
      <c r="AQ20" s="4">
        <v>360000</v>
      </c>
      <c r="AR20" s="28">
        <f t="shared" si="4"/>
        <v>4320000</v>
      </c>
    </row>
    <row r="21" spans="2:44">
      <c r="B21" t="s">
        <v>4</v>
      </c>
      <c r="D21" s="4">
        <v>15000</v>
      </c>
      <c r="E21" s="4">
        <v>15000</v>
      </c>
      <c r="F21" s="4">
        <v>15000</v>
      </c>
      <c r="G21" s="4">
        <v>15000</v>
      </c>
      <c r="H21" s="4">
        <v>15000</v>
      </c>
      <c r="I21" s="4">
        <v>15000</v>
      </c>
      <c r="J21" s="4">
        <v>15000</v>
      </c>
      <c r="K21" s="4">
        <v>15000</v>
      </c>
      <c r="L21" s="4">
        <v>15000</v>
      </c>
      <c r="M21" s="4">
        <v>15000</v>
      </c>
      <c r="N21" s="4">
        <v>15000</v>
      </c>
      <c r="O21" s="4">
        <v>15000</v>
      </c>
      <c r="P21" s="28">
        <f>SUM(D21:O21)</f>
        <v>180000</v>
      </c>
      <c r="Q21" s="4"/>
      <c r="R21" s="4">
        <v>15000</v>
      </c>
      <c r="S21" s="4">
        <v>15000</v>
      </c>
      <c r="T21" s="4">
        <v>15000</v>
      </c>
      <c r="U21" s="4">
        <v>15000</v>
      </c>
      <c r="V21" s="4">
        <v>15000</v>
      </c>
      <c r="W21" s="4">
        <v>15000</v>
      </c>
      <c r="X21" s="4">
        <v>15000</v>
      </c>
      <c r="Y21" s="4">
        <v>15000</v>
      </c>
      <c r="Z21" s="4">
        <v>15000</v>
      </c>
      <c r="AA21" s="4">
        <v>15000</v>
      </c>
      <c r="AB21" s="4">
        <v>15000</v>
      </c>
      <c r="AC21" s="4">
        <v>15000</v>
      </c>
      <c r="AD21" s="28">
        <f t="shared" si="3"/>
        <v>180000</v>
      </c>
      <c r="AE21" s="4"/>
      <c r="AF21" s="4">
        <v>15000</v>
      </c>
      <c r="AG21" s="4">
        <v>15000</v>
      </c>
      <c r="AH21" s="4">
        <v>15000</v>
      </c>
      <c r="AI21" s="4">
        <v>15000</v>
      </c>
      <c r="AJ21" s="4">
        <v>15000</v>
      </c>
      <c r="AK21" s="4">
        <v>15000</v>
      </c>
      <c r="AL21" s="4">
        <v>15000</v>
      </c>
      <c r="AM21" s="4">
        <v>15000</v>
      </c>
      <c r="AN21" s="4">
        <v>15000</v>
      </c>
      <c r="AO21" s="4">
        <v>15000</v>
      </c>
      <c r="AP21" s="4">
        <v>15000</v>
      </c>
      <c r="AQ21" s="4">
        <v>15000</v>
      </c>
      <c r="AR21" s="28">
        <f t="shared" si="4"/>
        <v>180000</v>
      </c>
    </row>
    <row r="22" spans="2:44" ht="7.5" customHeight="1" thickBot="1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6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16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16"/>
    </row>
    <row r="23" spans="2:44" ht="15.75" thickBot="1">
      <c r="B23" s="12" t="s">
        <v>75</v>
      </c>
      <c r="C23" s="13"/>
      <c r="D23" s="14">
        <f>SUM(D25:D38)</f>
        <v>3859500</v>
      </c>
      <c r="E23" s="14">
        <f>SUM(E25:E38)</f>
        <v>3859500</v>
      </c>
      <c r="F23" s="14">
        <f>SUM(F25:F38)</f>
        <v>3859500</v>
      </c>
      <c r="G23" s="14">
        <f>SUM(G25:G38)</f>
        <v>3859500</v>
      </c>
      <c r="H23" s="14">
        <f>SUM(H25:H38)</f>
        <v>3859500</v>
      </c>
      <c r="I23" s="14">
        <f>SUM(I25:I38)</f>
        <v>3859500</v>
      </c>
      <c r="J23" s="14">
        <f>SUM(J25:J38)</f>
        <v>3859500</v>
      </c>
      <c r="K23" s="14">
        <f>SUM(K25:K38)</f>
        <v>3859500</v>
      </c>
      <c r="L23" s="14">
        <f>SUM(L25:L38)</f>
        <v>3859500</v>
      </c>
      <c r="M23" s="14">
        <f>SUM(M25:M38)</f>
        <v>3859500</v>
      </c>
      <c r="N23" s="14">
        <f>SUM(N25:N38)</f>
        <v>3859500</v>
      </c>
      <c r="O23" s="14">
        <f>SUM(O25:O38)</f>
        <v>3859500</v>
      </c>
      <c r="P23" s="20">
        <f t="shared" si="0"/>
        <v>46314000</v>
      </c>
      <c r="Q23" s="4"/>
      <c r="R23" s="14">
        <f>SUM(R25:R38)</f>
        <v>3859500</v>
      </c>
      <c r="S23" s="14">
        <f>SUM(S25:S38)</f>
        <v>3859500</v>
      </c>
      <c r="T23" s="14">
        <f>SUM(T25:T38)</f>
        <v>3859500</v>
      </c>
      <c r="U23" s="14">
        <f>SUM(U25:U38)</f>
        <v>3859500</v>
      </c>
      <c r="V23" s="14">
        <f>SUM(V25:V38)</f>
        <v>3859500</v>
      </c>
      <c r="W23" s="14">
        <f>SUM(W25:W38)</f>
        <v>3859500</v>
      </c>
      <c r="X23" s="14">
        <f>SUM(X25:X38)</f>
        <v>3859500</v>
      </c>
      <c r="Y23" s="14">
        <f>SUM(Y25:Y38)</f>
        <v>3859500</v>
      </c>
      <c r="Z23" s="14">
        <f>SUM(Z25:Z38)</f>
        <v>3859500</v>
      </c>
      <c r="AA23" s="14">
        <f>SUM(AA25:AA38)</f>
        <v>3859500</v>
      </c>
      <c r="AB23" s="14">
        <f>SUM(AB25:AB38)</f>
        <v>3859500</v>
      </c>
      <c r="AC23" s="14">
        <f>SUM(AC25:AC38)</f>
        <v>3859500</v>
      </c>
      <c r="AD23" s="20">
        <f t="shared" ref="AD23" si="5">SUM(R23:AC23)</f>
        <v>46314000</v>
      </c>
      <c r="AE23" s="4"/>
      <c r="AF23" s="14">
        <f>SUM(AF25:AF38)</f>
        <v>25730000</v>
      </c>
      <c r="AG23" s="14">
        <f>SUM(AG25:AG38)</f>
        <v>25730000</v>
      </c>
      <c r="AH23" s="14">
        <f>SUM(AH25:AH38)</f>
        <v>25730000</v>
      </c>
      <c r="AI23" s="14">
        <f>SUM(AI25:AI38)</f>
        <v>25730000</v>
      </c>
      <c r="AJ23" s="14">
        <f>SUM(AJ25:AJ38)</f>
        <v>25730000</v>
      </c>
      <c r="AK23" s="14">
        <f>SUM(AK25:AK38)</f>
        <v>25730000</v>
      </c>
      <c r="AL23" s="14">
        <f>SUM(AL25:AL38)</f>
        <v>25730000</v>
      </c>
      <c r="AM23" s="14">
        <f>SUM(AM25:AM38)</f>
        <v>25730000</v>
      </c>
      <c r="AN23" s="14">
        <f>SUM(AN25:AN38)</f>
        <v>25730000</v>
      </c>
      <c r="AO23" s="14">
        <f>SUM(AO25:AO38)</f>
        <v>25730000</v>
      </c>
      <c r="AP23" s="14">
        <f>SUM(AP25:AP38)</f>
        <v>25730000</v>
      </c>
      <c r="AQ23" s="14">
        <f>SUM(AQ25:AQ38)</f>
        <v>25730000</v>
      </c>
      <c r="AR23" s="20">
        <f t="shared" ref="AR23" si="6">SUM(AF23:AQ23)</f>
        <v>308760000</v>
      </c>
    </row>
    <row r="24" spans="2:44" ht="7.5" customHeight="1"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6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16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16"/>
    </row>
    <row r="25" spans="2:44">
      <c r="B25" t="s">
        <v>61</v>
      </c>
      <c r="D25" s="40">
        <v>412500</v>
      </c>
      <c r="E25" s="40">
        <v>412500</v>
      </c>
      <c r="F25" s="40">
        <v>412500</v>
      </c>
      <c r="G25" s="40">
        <v>412500</v>
      </c>
      <c r="H25" s="40">
        <v>412500</v>
      </c>
      <c r="I25" s="40">
        <v>412500</v>
      </c>
      <c r="J25" s="40">
        <v>412500</v>
      </c>
      <c r="K25" s="40">
        <v>412500</v>
      </c>
      <c r="L25" s="40">
        <v>412500</v>
      </c>
      <c r="M25" s="40">
        <v>412500</v>
      </c>
      <c r="N25" s="40">
        <v>412500</v>
      </c>
      <c r="O25" s="40">
        <v>412500</v>
      </c>
      <c r="P25" s="28">
        <f>SUM(D25:O25)</f>
        <v>4950000</v>
      </c>
      <c r="Q25" s="4"/>
      <c r="R25" s="40">
        <v>412500</v>
      </c>
      <c r="S25" s="40">
        <v>412500</v>
      </c>
      <c r="T25" s="40">
        <v>412500</v>
      </c>
      <c r="U25" s="40">
        <v>412500</v>
      </c>
      <c r="V25" s="40">
        <v>412500</v>
      </c>
      <c r="W25" s="40">
        <v>412500</v>
      </c>
      <c r="X25" s="40">
        <v>412500</v>
      </c>
      <c r="Y25" s="40">
        <v>412500</v>
      </c>
      <c r="Z25" s="40">
        <v>412500</v>
      </c>
      <c r="AA25" s="40">
        <v>412500</v>
      </c>
      <c r="AB25" s="40">
        <v>412500</v>
      </c>
      <c r="AC25" s="40">
        <v>412500</v>
      </c>
      <c r="AD25" s="28">
        <f t="shared" ref="AD25:AD34" si="7">SUM(R25:AC25)</f>
        <v>4950000</v>
      </c>
      <c r="AE25" s="4"/>
      <c r="AF25" s="41">
        <v>2750000</v>
      </c>
      <c r="AG25" s="41">
        <v>2750000</v>
      </c>
      <c r="AH25" s="41">
        <v>2750000</v>
      </c>
      <c r="AI25" s="41">
        <v>2750000</v>
      </c>
      <c r="AJ25" s="41">
        <v>2750000</v>
      </c>
      <c r="AK25" s="41">
        <v>2750000</v>
      </c>
      <c r="AL25" s="41">
        <v>2750000</v>
      </c>
      <c r="AM25" s="41">
        <v>2750000</v>
      </c>
      <c r="AN25" s="41">
        <v>2750000</v>
      </c>
      <c r="AO25" s="41">
        <v>2750000</v>
      </c>
      <c r="AP25" s="41">
        <v>2750000</v>
      </c>
      <c r="AQ25" s="41">
        <v>2750000</v>
      </c>
      <c r="AR25" s="28">
        <f t="shared" ref="AR25:AR34" si="8">SUM(AF25:AQ25)</f>
        <v>33000000</v>
      </c>
    </row>
    <row r="26" spans="2:44">
      <c r="B26" t="s">
        <v>62</v>
      </c>
      <c r="D26" s="40">
        <v>652500</v>
      </c>
      <c r="E26" s="40">
        <v>652500</v>
      </c>
      <c r="F26" s="40">
        <v>652500</v>
      </c>
      <c r="G26" s="40">
        <v>652500</v>
      </c>
      <c r="H26" s="40">
        <v>652500</v>
      </c>
      <c r="I26" s="40">
        <v>652500</v>
      </c>
      <c r="J26" s="40">
        <v>652500</v>
      </c>
      <c r="K26" s="40">
        <v>652500</v>
      </c>
      <c r="L26" s="40">
        <v>652500</v>
      </c>
      <c r="M26" s="40">
        <v>652500</v>
      </c>
      <c r="N26" s="40">
        <v>652500</v>
      </c>
      <c r="O26" s="40">
        <v>652500</v>
      </c>
      <c r="P26" s="28">
        <f>SUM(D26:O26)</f>
        <v>7830000</v>
      </c>
      <c r="Q26" s="4"/>
      <c r="R26" s="40">
        <v>652500</v>
      </c>
      <c r="S26" s="40">
        <v>652500</v>
      </c>
      <c r="T26" s="40">
        <v>652500</v>
      </c>
      <c r="U26" s="40">
        <v>652500</v>
      </c>
      <c r="V26" s="40">
        <v>652500</v>
      </c>
      <c r="W26" s="40">
        <v>652500</v>
      </c>
      <c r="X26" s="40">
        <v>652500</v>
      </c>
      <c r="Y26" s="40">
        <v>652500</v>
      </c>
      <c r="Z26" s="40">
        <v>652500</v>
      </c>
      <c r="AA26" s="40">
        <v>652500</v>
      </c>
      <c r="AB26" s="40">
        <v>652500</v>
      </c>
      <c r="AC26" s="40">
        <v>652500</v>
      </c>
      <c r="AD26" s="28">
        <f t="shared" si="7"/>
        <v>7830000</v>
      </c>
      <c r="AE26" s="4"/>
      <c r="AF26" s="41">
        <v>4350000</v>
      </c>
      <c r="AG26" s="41">
        <v>4350000</v>
      </c>
      <c r="AH26" s="41">
        <v>4350000</v>
      </c>
      <c r="AI26" s="41">
        <v>4350000</v>
      </c>
      <c r="AJ26" s="41">
        <v>4350000</v>
      </c>
      <c r="AK26" s="41">
        <v>4350000</v>
      </c>
      <c r="AL26" s="41">
        <v>4350000</v>
      </c>
      <c r="AM26" s="41">
        <v>4350000</v>
      </c>
      <c r="AN26" s="41">
        <v>4350000</v>
      </c>
      <c r="AO26" s="41">
        <v>4350000</v>
      </c>
      <c r="AP26" s="41">
        <v>4350000</v>
      </c>
      <c r="AQ26" s="41">
        <v>4350000</v>
      </c>
      <c r="AR26" s="28">
        <f t="shared" si="8"/>
        <v>52200000</v>
      </c>
    </row>
    <row r="27" spans="2:44">
      <c r="B27" t="s">
        <v>63</v>
      </c>
      <c r="D27" s="40">
        <v>652500</v>
      </c>
      <c r="E27" s="40">
        <v>652500</v>
      </c>
      <c r="F27" s="40">
        <v>652500</v>
      </c>
      <c r="G27" s="40">
        <v>652500</v>
      </c>
      <c r="H27" s="40">
        <v>652500</v>
      </c>
      <c r="I27" s="40">
        <v>652500</v>
      </c>
      <c r="J27" s="40">
        <v>652500</v>
      </c>
      <c r="K27" s="40">
        <v>652500</v>
      </c>
      <c r="L27" s="40">
        <v>652500</v>
      </c>
      <c r="M27" s="40">
        <v>652500</v>
      </c>
      <c r="N27" s="40">
        <v>652500</v>
      </c>
      <c r="O27" s="40">
        <v>652500</v>
      </c>
      <c r="P27" s="28">
        <f>SUM(D27:O27)</f>
        <v>7830000</v>
      </c>
      <c r="Q27" s="4"/>
      <c r="R27" s="40">
        <v>652500</v>
      </c>
      <c r="S27" s="40">
        <v>652500</v>
      </c>
      <c r="T27" s="40">
        <v>652500</v>
      </c>
      <c r="U27" s="40">
        <v>652500</v>
      </c>
      <c r="V27" s="40">
        <v>652500</v>
      </c>
      <c r="W27" s="40">
        <v>652500</v>
      </c>
      <c r="X27" s="40">
        <v>652500</v>
      </c>
      <c r="Y27" s="40">
        <v>652500</v>
      </c>
      <c r="Z27" s="40">
        <v>652500</v>
      </c>
      <c r="AA27" s="40">
        <v>652500</v>
      </c>
      <c r="AB27" s="40">
        <v>652500</v>
      </c>
      <c r="AC27" s="40">
        <v>652500</v>
      </c>
      <c r="AD27" s="28">
        <f t="shared" si="7"/>
        <v>7830000</v>
      </c>
      <c r="AE27" s="4"/>
      <c r="AF27" s="41">
        <v>4350000</v>
      </c>
      <c r="AG27" s="41">
        <v>4350000</v>
      </c>
      <c r="AH27" s="41">
        <v>4350000</v>
      </c>
      <c r="AI27" s="41">
        <v>4350000</v>
      </c>
      <c r="AJ27" s="41">
        <v>4350000</v>
      </c>
      <c r="AK27" s="41">
        <v>4350000</v>
      </c>
      <c r="AL27" s="41">
        <v>4350000</v>
      </c>
      <c r="AM27" s="41">
        <v>4350000</v>
      </c>
      <c r="AN27" s="41">
        <v>4350000</v>
      </c>
      <c r="AO27" s="41">
        <v>4350000</v>
      </c>
      <c r="AP27" s="41">
        <v>4350000</v>
      </c>
      <c r="AQ27" s="41">
        <v>4350000</v>
      </c>
      <c r="AR27" s="28">
        <f t="shared" si="8"/>
        <v>52200000</v>
      </c>
    </row>
    <row r="28" spans="2:44">
      <c r="B28" t="s">
        <v>64</v>
      </c>
      <c r="D28" s="40">
        <v>412500</v>
      </c>
      <c r="E28" s="40">
        <v>412500</v>
      </c>
      <c r="F28" s="40">
        <v>412500</v>
      </c>
      <c r="G28" s="40">
        <v>412500</v>
      </c>
      <c r="H28" s="40">
        <v>412500</v>
      </c>
      <c r="I28" s="40">
        <v>412500</v>
      </c>
      <c r="J28" s="40">
        <v>412500</v>
      </c>
      <c r="K28" s="40">
        <v>412500</v>
      </c>
      <c r="L28" s="40">
        <v>412500</v>
      </c>
      <c r="M28" s="40">
        <v>412500</v>
      </c>
      <c r="N28" s="40">
        <v>412500</v>
      </c>
      <c r="O28" s="40">
        <v>412500</v>
      </c>
      <c r="P28" s="28">
        <f>SUM(D28:O28)</f>
        <v>4950000</v>
      </c>
      <c r="Q28" s="4"/>
      <c r="R28" s="40">
        <v>412500</v>
      </c>
      <c r="S28" s="40">
        <v>412500</v>
      </c>
      <c r="T28" s="40">
        <v>412500</v>
      </c>
      <c r="U28" s="40">
        <v>412500</v>
      </c>
      <c r="V28" s="40">
        <v>412500</v>
      </c>
      <c r="W28" s="40">
        <v>412500</v>
      </c>
      <c r="X28" s="40">
        <v>412500</v>
      </c>
      <c r="Y28" s="40">
        <v>412500</v>
      </c>
      <c r="Z28" s="40">
        <v>412500</v>
      </c>
      <c r="AA28" s="40">
        <v>412500</v>
      </c>
      <c r="AB28" s="40">
        <v>412500</v>
      </c>
      <c r="AC28" s="40">
        <v>412500</v>
      </c>
      <c r="AD28" s="28">
        <f t="shared" si="7"/>
        <v>4950000</v>
      </c>
      <c r="AE28" s="4"/>
      <c r="AF28" s="41">
        <v>2750000</v>
      </c>
      <c r="AG28" s="41">
        <v>2750000</v>
      </c>
      <c r="AH28" s="41">
        <v>2750000</v>
      </c>
      <c r="AI28" s="41">
        <v>2750000</v>
      </c>
      <c r="AJ28" s="41">
        <v>2750000</v>
      </c>
      <c r="AK28" s="41">
        <v>2750000</v>
      </c>
      <c r="AL28" s="41">
        <v>2750000</v>
      </c>
      <c r="AM28" s="41">
        <v>2750000</v>
      </c>
      <c r="AN28" s="41">
        <v>2750000</v>
      </c>
      <c r="AO28" s="41">
        <v>2750000</v>
      </c>
      <c r="AP28" s="41">
        <v>2750000</v>
      </c>
      <c r="AQ28" s="41">
        <v>2750000</v>
      </c>
      <c r="AR28" s="28">
        <f t="shared" si="8"/>
        <v>33000000</v>
      </c>
    </row>
    <row r="29" spans="2:44">
      <c r="B29" t="s">
        <v>65</v>
      </c>
      <c r="D29" s="40">
        <v>261000</v>
      </c>
      <c r="E29" s="40">
        <v>261000</v>
      </c>
      <c r="F29" s="40">
        <v>261000</v>
      </c>
      <c r="G29" s="40">
        <v>261000</v>
      </c>
      <c r="H29" s="40">
        <v>261000</v>
      </c>
      <c r="I29" s="40">
        <v>261000</v>
      </c>
      <c r="J29" s="40">
        <v>261000</v>
      </c>
      <c r="K29" s="40">
        <v>261000</v>
      </c>
      <c r="L29" s="40">
        <v>261000</v>
      </c>
      <c r="M29" s="40">
        <v>261000</v>
      </c>
      <c r="N29" s="40">
        <v>261000</v>
      </c>
      <c r="O29" s="40">
        <v>261000</v>
      </c>
      <c r="P29" s="28">
        <f>SUM(D29:O29)</f>
        <v>3132000</v>
      </c>
      <c r="Q29" s="4"/>
      <c r="R29" s="40">
        <v>261000</v>
      </c>
      <c r="S29" s="40">
        <v>261000</v>
      </c>
      <c r="T29" s="40">
        <v>261000</v>
      </c>
      <c r="U29" s="40">
        <v>261000</v>
      </c>
      <c r="V29" s="40">
        <v>261000</v>
      </c>
      <c r="W29" s="40">
        <v>261000</v>
      </c>
      <c r="X29" s="40">
        <v>261000</v>
      </c>
      <c r="Y29" s="40">
        <v>261000</v>
      </c>
      <c r="Z29" s="40">
        <v>261000</v>
      </c>
      <c r="AA29" s="40">
        <v>261000</v>
      </c>
      <c r="AB29" s="40">
        <v>261000</v>
      </c>
      <c r="AC29" s="40">
        <v>261000</v>
      </c>
      <c r="AD29" s="28">
        <f t="shared" si="7"/>
        <v>3132000</v>
      </c>
      <c r="AE29" s="4"/>
      <c r="AF29" s="41">
        <v>1740000</v>
      </c>
      <c r="AG29" s="41">
        <v>1740000</v>
      </c>
      <c r="AH29" s="41">
        <v>1740000</v>
      </c>
      <c r="AI29" s="41">
        <v>1740000</v>
      </c>
      <c r="AJ29" s="41">
        <v>1740000</v>
      </c>
      <c r="AK29" s="41">
        <v>1740000</v>
      </c>
      <c r="AL29" s="41">
        <v>1740000</v>
      </c>
      <c r="AM29" s="41">
        <v>1740000</v>
      </c>
      <c r="AN29" s="41">
        <v>1740000</v>
      </c>
      <c r="AO29" s="41">
        <v>1740000</v>
      </c>
      <c r="AP29" s="41">
        <v>1740000</v>
      </c>
      <c r="AQ29" s="41">
        <v>1740000</v>
      </c>
      <c r="AR29" s="28">
        <f t="shared" si="8"/>
        <v>20880000</v>
      </c>
    </row>
    <row r="30" spans="2:44">
      <c r="B30" t="s">
        <v>66</v>
      </c>
      <c r="D30" s="40">
        <v>217500</v>
      </c>
      <c r="E30" s="40">
        <v>217500</v>
      </c>
      <c r="F30" s="40">
        <v>217500</v>
      </c>
      <c r="G30" s="40">
        <v>217500</v>
      </c>
      <c r="H30" s="40">
        <v>217500</v>
      </c>
      <c r="I30" s="40">
        <v>217500</v>
      </c>
      <c r="J30" s="40">
        <v>217500</v>
      </c>
      <c r="K30" s="40">
        <v>217500</v>
      </c>
      <c r="L30" s="40">
        <v>217500</v>
      </c>
      <c r="M30" s="40">
        <v>217500</v>
      </c>
      <c r="N30" s="40">
        <v>217500</v>
      </c>
      <c r="O30" s="40">
        <v>217500</v>
      </c>
      <c r="P30" s="28">
        <f>SUM(D30:O30)</f>
        <v>2610000</v>
      </c>
      <c r="Q30" s="4"/>
      <c r="R30" s="40">
        <v>217500</v>
      </c>
      <c r="S30" s="40">
        <v>217500</v>
      </c>
      <c r="T30" s="40">
        <v>217500</v>
      </c>
      <c r="U30" s="40">
        <v>217500</v>
      </c>
      <c r="V30" s="40">
        <v>217500</v>
      </c>
      <c r="W30" s="40">
        <v>217500</v>
      </c>
      <c r="X30" s="40">
        <v>217500</v>
      </c>
      <c r="Y30" s="40">
        <v>217500</v>
      </c>
      <c r="Z30" s="40">
        <v>217500</v>
      </c>
      <c r="AA30" s="40">
        <v>217500</v>
      </c>
      <c r="AB30" s="40">
        <v>217500</v>
      </c>
      <c r="AC30" s="40">
        <v>217500</v>
      </c>
      <c r="AD30" s="28">
        <f t="shared" si="7"/>
        <v>2610000</v>
      </c>
      <c r="AE30" s="4"/>
      <c r="AF30" s="41">
        <v>1450000</v>
      </c>
      <c r="AG30" s="41">
        <v>1450000</v>
      </c>
      <c r="AH30" s="41">
        <v>1450000</v>
      </c>
      <c r="AI30" s="41">
        <v>1450000</v>
      </c>
      <c r="AJ30" s="41">
        <v>1450000</v>
      </c>
      <c r="AK30" s="41">
        <v>1450000</v>
      </c>
      <c r="AL30" s="41">
        <v>1450000</v>
      </c>
      <c r="AM30" s="41">
        <v>1450000</v>
      </c>
      <c r="AN30" s="41">
        <v>1450000</v>
      </c>
      <c r="AO30" s="41">
        <v>1450000</v>
      </c>
      <c r="AP30" s="41">
        <v>1450000</v>
      </c>
      <c r="AQ30" s="41">
        <v>1450000</v>
      </c>
      <c r="AR30" s="28">
        <f t="shared" si="8"/>
        <v>17400000</v>
      </c>
    </row>
    <row r="31" spans="2:44">
      <c r="B31" t="s">
        <v>67</v>
      </c>
      <c r="D31" s="40">
        <v>142500</v>
      </c>
      <c r="E31" s="40">
        <v>142500</v>
      </c>
      <c r="F31" s="40">
        <v>142500</v>
      </c>
      <c r="G31" s="40">
        <v>142500</v>
      </c>
      <c r="H31" s="40">
        <v>142500</v>
      </c>
      <c r="I31" s="40">
        <v>142500</v>
      </c>
      <c r="J31" s="40">
        <v>142500</v>
      </c>
      <c r="K31" s="40">
        <v>142500</v>
      </c>
      <c r="L31" s="40">
        <v>142500</v>
      </c>
      <c r="M31" s="40">
        <v>142500</v>
      </c>
      <c r="N31" s="40">
        <v>142500</v>
      </c>
      <c r="O31" s="40">
        <v>142500</v>
      </c>
      <c r="P31" s="28">
        <f>SUM(D31:O31)</f>
        <v>1710000</v>
      </c>
      <c r="Q31" s="4"/>
      <c r="R31" s="40">
        <v>142500</v>
      </c>
      <c r="S31" s="40">
        <v>142500</v>
      </c>
      <c r="T31" s="40">
        <v>142500</v>
      </c>
      <c r="U31" s="40">
        <v>142500</v>
      </c>
      <c r="V31" s="40">
        <v>142500</v>
      </c>
      <c r="W31" s="40">
        <v>142500</v>
      </c>
      <c r="X31" s="40">
        <v>142500</v>
      </c>
      <c r="Y31" s="40">
        <v>142500</v>
      </c>
      <c r="Z31" s="40">
        <v>142500</v>
      </c>
      <c r="AA31" s="40">
        <v>142500</v>
      </c>
      <c r="AB31" s="40">
        <v>142500</v>
      </c>
      <c r="AC31" s="40">
        <v>142500</v>
      </c>
      <c r="AD31" s="28">
        <f t="shared" si="7"/>
        <v>1710000</v>
      </c>
      <c r="AE31" s="4"/>
      <c r="AF31" s="41">
        <v>950000</v>
      </c>
      <c r="AG31" s="41">
        <v>950000</v>
      </c>
      <c r="AH31" s="41">
        <v>950000</v>
      </c>
      <c r="AI31" s="41">
        <v>950000</v>
      </c>
      <c r="AJ31" s="41">
        <v>950000</v>
      </c>
      <c r="AK31" s="41">
        <v>950000</v>
      </c>
      <c r="AL31" s="41">
        <v>950000</v>
      </c>
      <c r="AM31" s="41">
        <v>950000</v>
      </c>
      <c r="AN31" s="41">
        <v>950000</v>
      </c>
      <c r="AO31" s="41">
        <v>950000</v>
      </c>
      <c r="AP31" s="41">
        <v>950000</v>
      </c>
      <c r="AQ31" s="41">
        <v>950000</v>
      </c>
      <c r="AR31" s="28">
        <f t="shared" si="8"/>
        <v>11400000</v>
      </c>
    </row>
    <row r="32" spans="2:44">
      <c r="B32" t="s">
        <v>68</v>
      </c>
      <c r="D32" s="40">
        <v>100500</v>
      </c>
      <c r="E32" s="40">
        <v>100500</v>
      </c>
      <c r="F32" s="40">
        <v>100500</v>
      </c>
      <c r="G32" s="40">
        <v>100500</v>
      </c>
      <c r="H32" s="40">
        <v>100500</v>
      </c>
      <c r="I32" s="40">
        <v>100500</v>
      </c>
      <c r="J32" s="40">
        <v>100500</v>
      </c>
      <c r="K32" s="40">
        <v>100500</v>
      </c>
      <c r="L32" s="40">
        <v>100500</v>
      </c>
      <c r="M32" s="40">
        <v>100500</v>
      </c>
      <c r="N32" s="40">
        <v>100500</v>
      </c>
      <c r="O32" s="40">
        <v>100500</v>
      </c>
      <c r="P32" s="28">
        <f>SUM(D32:O32)</f>
        <v>1206000</v>
      </c>
      <c r="Q32" s="4"/>
      <c r="R32" s="40">
        <v>100500</v>
      </c>
      <c r="S32" s="40">
        <v>100500</v>
      </c>
      <c r="T32" s="40">
        <v>100500</v>
      </c>
      <c r="U32" s="40">
        <v>100500</v>
      </c>
      <c r="V32" s="40">
        <v>100500</v>
      </c>
      <c r="W32" s="40">
        <v>100500</v>
      </c>
      <c r="X32" s="40">
        <v>100500</v>
      </c>
      <c r="Y32" s="40">
        <v>100500</v>
      </c>
      <c r="Z32" s="40">
        <v>100500</v>
      </c>
      <c r="AA32" s="40">
        <v>100500</v>
      </c>
      <c r="AB32" s="40">
        <v>100500</v>
      </c>
      <c r="AC32" s="40">
        <v>100500</v>
      </c>
      <c r="AD32" s="28">
        <f t="shared" si="7"/>
        <v>1206000</v>
      </c>
      <c r="AE32" s="4"/>
      <c r="AF32" s="41">
        <v>670000</v>
      </c>
      <c r="AG32" s="41">
        <v>670000</v>
      </c>
      <c r="AH32" s="41">
        <v>670000</v>
      </c>
      <c r="AI32" s="41">
        <v>670000</v>
      </c>
      <c r="AJ32" s="41">
        <v>670000</v>
      </c>
      <c r="AK32" s="41">
        <v>670000</v>
      </c>
      <c r="AL32" s="41">
        <v>670000</v>
      </c>
      <c r="AM32" s="41">
        <v>670000</v>
      </c>
      <c r="AN32" s="41">
        <v>670000</v>
      </c>
      <c r="AO32" s="41">
        <v>670000</v>
      </c>
      <c r="AP32" s="41">
        <v>670000</v>
      </c>
      <c r="AQ32" s="41">
        <v>670000</v>
      </c>
      <c r="AR32" s="28">
        <f t="shared" si="8"/>
        <v>8040000</v>
      </c>
    </row>
    <row r="33" spans="2:44">
      <c r="B33" t="s">
        <v>69</v>
      </c>
      <c r="D33" s="40">
        <v>217500</v>
      </c>
      <c r="E33" s="40">
        <v>217500</v>
      </c>
      <c r="F33" s="40">
        <v>217500</v>
      </c>
      <c r="G33" s="40">
        <v>217500</v>
      </c>
      <c r="H33" s="40">
        <v>217500</v>
      </c>
      <c r="I33" s="40">
        <v>217500</v>
      </c>
      <c r="J33" s="40">
        <v>217500</v>
      </c>
      <c r="K33" s="40">
        <v>217500</v>
      </c>
      <c r="L33" s="40">
        <v>217500</v>
      </c>
      <c r="M33" s="40">
        <v>217500</v>
      </c>
      <c r="N33" s="40">
        <v>217500</v>
      </c>
      <c r="O33" s="40">
        <v>217500</v>
      </c>
      <c r="P33" s="28">
        <f>SUM(D33:O33)</f>
        <v>2610000</v>
      </c>
      <c r="Q33" s="4"/>
      <c r="R33" s="40">
        <v>217500</v>
      </c>
      <c r="S33" s="40">
        <v>217500</v>
      </c>
      <c r="T33" s="40">
        <v>217500</v>
      </c>
      <c r="U33" s="40">
        <v>217500</v>
      </c>
      <c r="V33" s="40">
        <v>217500</v>
      </c>
      <c r="W33" s="40">
        <v>217500</v>
      </c>
      <c r="X33" s="40">
        <v>217500</v>
      </c>
      <c r="Y33" s="40">
        <v>217500</v>
      </c>
      <c r="Z33" s="40">
        <v>217500</v>
      </c>
      <c r="AA33" s="40">
        <v>217500</v>
      </c>
      <c r="AB33" s="40">
        <v>217500</v>
      </c>
      <c r="AC33" s="40">
        <v>217500</v>
      </c>
      <c r="AD33" s="28">
        <f t="shared" si="7"/>
        <v>2610000</v>
      </c>
      <c r="AE33" s="4"/>
      <c r="AF33" s="41">
        <v>1450000</v>
      </c>
      <c r="AG33" s="41">
        <v>1450000</v>
      </c>
      <c r="AH33" s="41">
        <v>1450000</v>
      </c>
      <c r="AI33" s="41">
        <v>1450000</v>
      </c>
      <c r="AJ33" s="41">
        <v>1450000</v>
      </c>
      <c r="AK33" s="41">
        <v>1450000</v>
      </c>
      <c r="AL33" s="41">
        <v>1450000</v>
      </c>
      <c r="AM33" s="41">
        <v>1450000</v>
      </c>
      <c r="AN33" s="41">
        <v>1450000</v>
      </c>
      <c r="AO33" s="41">
        <v>1450000</v>
      </c>
      <c r="AP33" s="41">
        <v>1450000</v>
      </c>
      <c r="AQ33" s="41">
        <v>1450000</v>
      </c>
      <c r="AR33" s="28">
        <f t="shared" si="8"/>
        <v>17400000</v>
      </c>
    </row>
    <row r="34" spans="2:44">
      <c r="B34" t="s">
        <v>70</v>
      </c>
      <c r="D34" s="40">
        <v>100500</v>
      </c>
      <c r="E34" s="40">
        <v>100500</v>
      </c>
      <c r="F34" s="40">
        <v>100500</v>
      </c>
      <c r="G34" s="40">
        <v>100500</v>
      </c>
      <c r="H34" s="40">
        <v>100500</v>
      </c>
      <c r="I34" s="40">
        <v>100500</v>
      </c>
      <c r="J34" s="40">
        <v>100500</v>
      </c>
      <c r="K34" s="40">
        <v>100500</v>
      </c>
      <c r="L34" s="40">
        <v>100500</v>
      </c>
      <c r="M34" s="40">
        <v>100500</v>
      </c>
      <c r="N34" s="40">
        <v>100500</v>
      </c>
      <c r="O34" s="40">
        <v>100500</v>
      </c>
      <c r="P34" s="28">
        <f>SUM(D34:O34)</f>
        <v>1206000</v>
      </c>
      <c r="Q34" s="4"/>
      <c r="R34" s="40">
        <v>100500</v>
      </c>
      <c r="S34" s="40">
        <v>100500</v>
      </c>
      <c r="T34" s="40">
        <v>100500</v>
      </c>
      <c r="U34" s="40">
        <v>100500</v>
      </c>
      <c r="V34" s="40">
        <v>100500</v>
      </c>
      <c r="W34" s="40">
        <v>100500</v>
      </c>
      <c r="X34" s="40">
        <v>100500</v>
      </c>
      <c r="Y34" s="40">
        <v>100500</v>
      </c>
      <c r="Z34" s="40">
        <v>100500</v>
      </c>
      <c r="AA34" s="40">
        <v>100500</v>
      </c>
      <c r="AB34" s="40">
        <v>100500</v>
      </c>
      <c r="AC34" s="40">
        <v>100500</v>
      </c>
      <c r="AD34" s="28">
        <f t="shared" si="7"/>
        <v>1206000</v>
      </c>
      <c r="AE34" s="4"/>
      <c r="AF34" s="41">
        <v>670000</v>
      </c>
      <c r="AG34" s="41">
        <v>670000</v>
      </c>
      <c r="AH34" s="41">
        <v>670000</v>
      </c>
      <c r="AI34" s="41">
        <v>670000</v>
      </c>
      <c r="AJ34" s="41">
        <v>670000</v>
      </c>
      <c r="AK34" s="41">
        <v>670000</v>
      </c>
      <c r="AL34" s="41">
        <v>670000</v>
      </c>
      <c r="AM34" s="41">
        <v>670000</v>
      </c>
      <c r="AN34" s="41">
        <v>670000</v>
      </c>
      <c r="AO34" s="41">
        <v>670000</v>
      </c>
      <c r="AP34" s="41">
        <v>670000</v>
      </c>
      <c r="AQ34" s="41">
        <v>670000</v>
      </c>
      <c r="AR34" s="28">
        <f t="shared" si="8"/>
        <v>8040000</v>
      </c>
    </row>
    <row r="35" spans="2:44">
      <c r="B35" t="s">
        <v>71</v>
      </c>
      <c r="D35" s="40">
        <v>105000</v>
      </c>
      <c r="E35" s="40">
        <v>105000</v>
      </c>
      <c r="F35" s="40">
        <v>105000</v>
      </c>
      <c r="G35" s="40">
        <v>105000</v>
      </c>
      <c r="H35" s="40">
        <v>105000</v>
      </c>
      <c r="I35" s="40">
        <v>105000</v>
      </c>
      <c r="J35" s="40">
        <v>105000</v>
      </c>
      <c r="K35" s="40">
        <v>105000</v>
      </c>
      <c r="L35" s="40">
        <v>105000</v>
      </c>
      <c r="M35" s="40">
        <v>105000</v>
      </c>
      <c r="N35" s="40">
        <v>105000</v>
      </c>
      <c r="O35" s="40">
        <v>105000</v>
      </c>
      <c r="P35" s="28">
        <f>SUM(D35:O35)</f>
        <v>1260000</v>
      </c>
      <c r="Q35" s="4"/>
      <c r="R35" s="40">
        <v>105000</v>
      </c>
      <c r="S35" s="40">
        <v>105000</v>
      </c>
      <c r="T35" s="40">
        <v>105000</v>
      </c>
      <c r="U35" s="40">
        <v>105000</v>
      </c>
      <c r="V35" s="40">
        <v>105000</v>
      </c>
      <c r="W35" s="40">
        <v>105000</v>
      </c>
      <c r="X35" s="40">
        <v>105000</v>
      </c>
      <c r="Y35" s="40">
        <v>105000</v>
      </c>
      <c r="Z35" s="40">
        <v>105000</v>
      </c>
      <c r="AA35" s="40">
        <v>105000</v>
      </c>
      <c r="AB35" s="40">
        <v>105000</v>
      </c>
      <c r="AC35" s="40">
        <v>105000</v>
      </c>
      <c r="AD35" s="28">
        <f t="shared" ref="AD35:AD38" si="9">SUM(R35:AC35)</f>
        <v>1260000</v>
      </c>
      <c r="AE35" s="4"/>
      <c r="AF35" s="41">
        <v>700000</v>
      </c>
      <c r="AG35" s="41">
        <v>700000</v>
      </c>
      <c r="AH35" s="41">
        <v>700000</v>
      </c>
      <c r="AI35" s="41">
        <v>700000</v>
      </c>
      <c r="AJ35" s="41">
        <v>700000</v>
      </c>
      <c r="AK35" s="41">
        <v>700000</v>
      </c>
      <c r="AL35" s="41">
        <v>700000</v>
      </c>
      <c r="AM35" s="41">
        <v>700000</v>
      </c>
      <c r="AN35" s="41">
        <v>700000</v>
      </c>
      <c r="AO35" s="41">
        <v>700000</v>
      </c>
      <c r="AP35" s="41">
        <v>700000</v>
      </c>
      <c r="AQ35" s="41">
        <v>700000</v>
      </c>
      <c r="AR35" s="28">
        <f t="shared" ref="AR35:AR38" si="10">SUM(AF35:AQ35)</f>
        <v>8400000</v>
      </c>
    </row>
    <row r="36" spans="2:44">
      <c r="B36" t="s">
        <v>72</v>
      </c>
      <c r="D36" s="40">
        <v>210000</v>
      </c>
      <c r="E36" s="40">
        <v>210000</v>
      </c>
      <c r="F36" s="40">
        <v>210000</v>
      </c>
      <c r="G36" s="40">
        <v>210000</v>
      </c>
      <c r="H36" s="40">
        <v>210000</v>
      </c>
      <c r="I36" s="40">
        <v>210000</v>
      </c>
      <c r="J36" s="40">
        <v>210000</v>
      </c>
      <c r="K36" s="40">
        <v>210000</v>
      </c>
      <c r="L36" s="40">
        <v>210000</v>
      </c>
      <c r="M36" s="40">
        <v>210000</v>
      </c>
      <c r="N36" s="40">
        <v>210000</v>
      </c>
      <c r="O36" s="40">
        <v>210000</v>
      </c>
      <c r="P36" s="28">
        <f>SUM(D36:O36)</f>
        <v>2520000</v>
      </c>
      <c r="Q36" s="4"/>
      <c r="R36" s="40">
        <v>210000</v>
      </c>
      <c r="S36" s="40">
        <v>210000</v>
      </c>
      <c r="T36" s="40">
        <v>210000</v>
      </c>
      <c r="U36" s="40">
        <v>210000</v>
      </c>
      <c r="V36" s="40">
        <v>210000</v>
      </c>
      <c r="W36" s="40">
        <v>210000</v>
      </c>
      <c r="X36" s="40">
        <v>210000</v>
      </c>
      <c r="Y36" s="40">
        <v>210000</v>
      </c>
      <c r="Z36" s="40">
        <v>210000</v>
      </c>
      <c r="AA36" s="40">
        <v>210000</v>
      </c>
      <c r="AB36" s="40">
        <v>210000</v>
      </c>
      <c r="AC36" s="40">
        <v>210000</v>
      </c>
      <c r="AD36" s="28">
        <f t="shared" si="9"/>
        <v>2520000</v>
      </c>
      <c r="AE36" s="4"/>
      <c r="AF36" s="41">
        <v>1400000</v>
      </c>
      <c r="AG36" s="41">
        <v>1400000</v>
      </c>
      <c r="AH36" s="41">
        <v>1400000</v>
      </c>
      <c r="AI36" s="41">
        <v>1400000</v>
      </c>
      <c r="AJ36" s="41">
        <v>1400000</v>
      </c>
      <c r="AK36" s="41">
        <v>1400000</v>
      </c>
      <c r="AL36" s="41">
        <v>1400000</v>
      </c>
      <c r="AM36" s="41">
        <v>1400000</v>
      </c>
      <c r="AN36" s="41">
        <v>1400000</v>
      </c>
      <c r="AO36" s="41">
        <v>1400000</v>
      </c>
      <c r="AP36" s="41">
        <v>1400000</v>
      </c>
      <c r="AQ36" s="41">
        <v>1400000</v>
      </c>
      <c r="AR36" s="28">
        <f t="shared" si="10"/>
        <v>16800000</v>
      </c>
    </row>
    <row r="37" spans="2:44">
      <c r="B37" t="s">
        <v>73</v>
      </c>
      <c r="D37" s="40">
        <v>225000</v>
      </c>
      <c r="E37" s="40">
        <v>225000</v>
      </c>
      <c r="F37" s="40">
        <v>225000</v>
      </c>
      <c r="G37" s="40">
        <v>225000</v>
      </c>
      <c r="H37" s="40">
        <v>225000</v>
      </c>
      <c r="I37" s="40">
        <v>225000</v>
      </c>
      <c r="J37" s="40">
        <v>225000</v>
      </c>
      <c r="K37" s="40">
        <v>225000</v>
      </c>
      <c r="L37" s="40">
        <v>225000</v>
      </c>
      <c r="M37" s="40">
        <v>225000</v>
      </c>
      <c r="N37" s="40">
        <v>225000</v>
      </c>
      <c r="O37" s="40">
        <v>225000</v>
      </c>
      <c r="P37" s="28">
        <f>SUM(D37:O37)</f>
        <v>2700000</v>
      </c>
      <c r="Q37" s="4"/>
      <c r="R37" s="40">
        <v>225000</v>
      </c>
      <c r="S37" s="40">
        <v>225000</v>
      </c>
      <c r="T37" s="40">
        <v>225000</v>
      </c>
      <c r="U37" s="40">
        <v>225000</v>
      </c>
      <c r="V37" s="40">
        <v>225000</v>
      </c>
      <c r="W37" s="40">
        <v>225000</v>
      </c>
      <c r="X37" s="40">
        <v>225000</v>
      </c>
      <c r="Y37" s="40">
        <v>225000</v>
      </c>
      <c r="Z37" s="40">
        <v>225000</v>
      </c>
      <c r="AA37" s="40">
        <v>225000</v>
      </c>
      <c r="AB37" s="40">
        <v>225000</v>
      </c>
      <c r="AC37" s="40">
        <v>225000</v>
      </c>
      <c r="AD37" s="28">
        <f t="shared" si="9"/>
        <v>2700000</v>
      </c>
      <c r="AE37" s="4"/>
      <c r="AF37" s="41">
        <v>1500000</v>
      </c>
      <c r="AG37" s="41">
        <v>1500000</v>
      </c>
      <c r="AH37" s="41">
        <v>1500000</v>
      </c>
      <c r="AI37" s="41">
        <v>1500000</v>
      </c>
      <c r="AJ37" s="41">
        <v>1500000</v>
      </c>
      <c r="AK37" s="41">
        <v>1500000</v>
      </c>
      <c r="AL37" s="41">
        <v>1500000</v>
      </c>
      <c r="AM37" s="41">
        <v>1500000</v>
      </c>
      <c r="AN37" s="41">
        <v>1500000</v>
      </c>
      <c r="AO37" s="41">
        <v>1500000</v>
      </c>
      <c r="AP37" s="41">
        <v>1500000</v>
      </c>
      <c r="AQ37" s="41">
        <v>1500000</v>
      </c>
      <c r="AR37" s="28">
        <f t="shared" si="10"/>
        <v>18000000</v>
      </c>
    </row>
    <row r="38" spans="2:44">
      <c r="B38" t="s">
        <v>74</v>
      </c>
      <c r="D38" s="40">
        <v>150000</v>
      </c>
      <c r="E38" s="40">
        <v>150000</v>
      </c>
      <c r="F38" s="40">
        <v>150000</v>
      </c>
      <c r="G38" s="40">
        <v>150000</v>
      </c>
      <c r="H38" s="40">
        <v>150000</v>
      </c>
      <c r="I38" s="40">
        <v>150000</v>
      </c>
      <c r="J38" s="40">
        <v>150000</v>
      </c>
      <c r="K38" s="40">
        <v>150000</v>
      </c>
      <c r="L38" s="40">
        <v>150000</v>
      </c>
      <c r="M38" s="40">
        <v>150000</v>
      </c>
      <c r="N38" s="40">
        <v>150000</v>
      </c>
      <c r="O38" s="40">
        <v>150000</v>
      </c>
      <c r="P38" s="28">
        <f>SUM(D38:O38)</f>
        <v>1800000</v>
      </c>
      <c r="Q38" s="4"/>
      <c r="R38" s="40">
        <v>150000</v>
      </c>
      <c r="S38" s="40">
        <v>150000</v>
      </c>
      <c r="T38" s="40">
        <v>150000</v>
      </c>
      <c r="U38" s="40">
        <v>150000</v>
      </c>
      <c r="V38" s="40">
        <v>150000</v>
      </c>
      <c r="W38" s="40">
        <v>150000</v>
      </c>
      <c r="X38" s="40">
        <v>150000</v>
      </c>
      <c r="Y38" s="40">
        <v>150000</v>
      </c>
      <c r="Z38" s="40">
        <v>150000</v>
      </c>
      <c r="AA38" s="40">
        <v>150000</v>
      </c>
      <c r="AB38" s="40">
        <v>150000</v>
      </c>
      <c r="AC38" s="40">
        <v>150000</v>
      </c>
      <c r="AD38" s="28">
        <f t="shared" si="9"/>
        <v>1800000</v>
      </c>
      <c r="AE38" s="4"/>
      <c r="AF38" s="41">
        <v>1000000</v>
      </c>
      <c r="AG38" s="41">
        <v>1000000</v>
      </c>
      <c r="AH38" s="41">
        <v>1000000</v>
      </c>
      <c r="AI38" s="41">
        <v>1000000</v>
      </c>
      <c r="AJ38" s="41">
        <v>1000000</v>
      </c>
      <c r="AK38" s="41">
        <v>1000000</v>
      </c>
      <c r="AL38" s="41">
        <v>1000000</v>
      </c>
      <c r="AM38" s="41">
        <v>1000000</v>
      </c>
      <c r="AN38" s="41">
        <v>1000000</v>
      </c>
      <c r="AO38" s="41">
        <v>1000000</v>
      </c>
      <c r="AP38" s="41">
        <v>1000000</v>
      </c>
      <c r="AQ38" s="41">
        <v>1000000</v>
      </c>
      <c r="AR38" s="28">
        <f t="shared" si="10"/>
        <v>12000000</v>
      </c>
    </row>
    <row r="39" spans="2:44" ht="7.5" customHeight="1" thickBot="1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6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16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16"/>
    </row>
    <row r="40" spans="2:44" ht="15.75" thickBot="1">
      <c r="B40" s="12" t="s">
        <v>23</v>
      </c>
      <c r="C40" s="13"/>
      <c r="D40" s="22">
        <f>D3-D12-D23</f>
        <v>2115699</v>
      </c>
      <c r="E40" s="22">
        <f>E3-E12-E23</f>
        <v>2115699</v>
      </c>
      <c r="F40" s="22">
        <f>F3-F12-F23</f>
        <v>2115699</v>
      </c>
      <c r="G40" s="22">
        <f>G3-G12-G23</f>
        <v>2115699</v>
      </c>
      <c r="H40" s="22">
        <f>H3-H12-H23</f>
        <v>2115699</v>
      </c>
      <c r="I40" s="22">
        <f>I3-I12-I23</f>
        <v>2115699</v>
      </c>
      <c r="J40" s="22">
        <f>J3-J12-J23</f>
        <v>2115699</v>
      </c>
      <c r="K40" s="22">
        <f>K3-K12-K23</f>
        <v>2115699</v>
      </c>
      <c r="L40" s="22">
        <f>L3-L12-L23</f>
        <v>2115699</v>
      </c>
      <c r="M40" s="22">
        <f>M3-M12-M23</f>
        <v>2115699</v>
      </c>
      <c r="N40" s="22">
        <f>N3-N12-N23</f>
        <v>2115699</v>
      </c>
      <c r="O40" s="22">
        <f>O3-O12-O23</f>
        <v>2115699</v>
      </c>
      <c r="P40" s="20">
        <f t="shared" si="0"/>
        <v>25388388</v>
      </c>
      <c r="Q40" s="4"/>
      <c r="R40" s="22">
        <f>R3-R12-R23</f>
        <v>2576949</v>
      </c>
      <c r="S40" s="22">
        <f>S3-S12-S23</f>
        <v>2576949</v>
      </c>
      <c r="T40" s="22">
        <f>T3-T12-T23</f>
        <v>2576949</v>
      </c>
      <c r="U40" s="22">
        <f>U3-U12-U23</f>
        <v>2576949</v>
      </c>
      <c r="V40" s="22">
        <f>V3-V12-V23</f>
        <v>2576949</v>
      </c>
      <c r="W40" s="22">
        <f>W3-W12-W23</f>
        <v>2576949</v>
      </c>
      <c r="X40" s="22">
        <f>X3-X12-X23</f>
        <v>2576949</v>
      </c>
      <c r="Y40" s="22">
        <f>Y3-Y12-Y23</f>
        <v>2576949</v>
      </c>
      <c r="Z40" s="22">
        <f>Z3-Z12-Z23</f>
        <v>2576949</v>
      </c>
      <c r="AA40" s="22">
        <f>AA3-AA12-AA23</f>
        <v>2576949</v>
      </c>
      <c r="AB40" s="22">
        <f>AB3-AB12-AB23</f>
        <v>2576949</v>
      </c>
      <c r="AC40" s="22">
        <f>AC3-AC12-AC23</f>
        <v>2576949</v>
      </c>
      <c r="AD40" s="20">
        <f t="shared" ref="AD40" si="11">SUM(R40:AC40)</f>
        <v>30923388</v>
      </c>
      <c r="AE40" s="4"/>
      <c r="AF40" s="22">
        <f>AF3-AF12-AF23</f>
        <v>49390022</v>
      </c>
      <c r="AG40" s="22">
        <f>AG3-AG12-AG23</f>
        <v>49390022</v>
      </c>
      <c r="AH40" s="22">
        <f>AH3-AH12-AH23</f>
        <v>49390022</v>
      </c>
      <c r="AI40" s="22">
        <f>AI3-AI12-AI23</f>
        <v>49390022</v>
      </c>
      <c r="AJ40" s="22">
        <f>AJ3-AJ12-AJ23</f>
        <v>49390022</v>
      </c>
      <c r="AK40" s="22">
        <f>AK3-AK12-AK23</f>
        <v>49390022</v>
      </c>
      <c r="AL40" s="22">
        <f>AL3-AL12-AL23</f>
        <v>49390022</v>
      </c>
      <c r="AM40" s="22">
        <f>AM3-AM12-AM23</f>
        <v>49390022</v>
      </c>
      <c r="AN40" s="22">
        <f>AN3-AN12-AN23</f>
        <v>49390022</v>
      </c>
      <c r="AO40" s="22">
        <f>AO3-AO12-AO23</f>
        <v>49390022</v>
      </c>
      <c r="AP40" s="22">
        <f>AP3-AP12-AP23</f>
        <v>49390022</v>
      </c>
      <c r="AQ40" s="22">
        <f>AQ3-AQ12-AQ23</f>
        <v>49390022</v>
      </c>
      <c r="AR40" s="20">
        <f>SUM(AF40:AQ40)</f>
        <v>592680264</v>
      </c>
    </row>
    <row r="41" spans="2:44" ht="15.75" thickBot="1">
      <c r="B41" s="11" t="s">
        <v>24</v>
      </c>
      <c r="C41" s="21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6"/>
      <c r="Q41" s="4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  <c r="AE41" s="4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6"/>
    </row>
    <row r="42" spans="2:44" ht="15.75" thickBot="1">
      <c r="B42" s="24" t="s">
        <v>7</v>
      </c>
      <c r="C42" s="25"/>
      <c r="D42" s="26">
        <f>IFERROR((D40)/(D3),"")</f>
        <v>0.32120125104128189</v>
      </c>
      <c r="E42" s="26">
        <f>IFERROR((E40)/(E3),"")</f>
        <v>0.32120125104128189</v>
      </c>
      <c r="F42" s="26">
        <f>IFERROR((F40)/(F3),"")</f>
        <v>0.32120125104128189</v>
      </c>
      <c r="G42" s="26">
        <f>IFERROR((G40)/(G3),"")</f>
        <v>0.32120125104128189</v>
      </c>
      <c r="H42" s="26">
        <f>IFERROR((H40)/(H3),"")</f>
        <v>0.32120125104128189</v>
      </c>
      <c r="I42" s="26">
        <f>IFERROR((I40)/(I3),"")</f>
        <v>0.32120125104128189</v>
      </c>
      <c r="J42" s="26">
        <f>IFERROR((J40)/(J3),"")</f>
        <v>0.32120125104128189</v>
      </c>
      <c r="K42" s="26">
        <f>IFERROR((K40)/(K3),"")</f>
        <v>0.32120125104128189</v>
      </c>
      <c r="L42" s="26">
        <f>IFERROR((L40)/(L3),"")</f>
        <v>0.32120125104128189</v>
      </c>
      <c r="M42" s="26">
        <f>IFERROR((M40)/(M3),"")</f>
        <v>0.32120125104128189</v>
      </c>
      <c r="N42" s="26">
        <f>IFERROR((N40)/(N3),"")</f>
        <v>0.32120125104128189</v>
      </c>
      <c r="O42" s="26">
        <f>IFERROR((O40)/(O3),"")</f>
        <v>0.32120125104128189</v>
      </c>
      <c r="P42" s="23">
        <f>IFERROR(AVERAGE(D42:O42),"")</f>
        <v>0.32120125104128189</v>
      </c>
      <c r="Q42" s="4"/>
      <c r="R42" s="26">
        <f>IFERROR((R40)/(R3),"")</f>
        <v>0.36562409948918023</v>
      </c>
      <c r="S42" s="26">
        <f>IFERROR((S40)/(S3),"")</f>
        <v>0.36562409948918023</v>
      </c>
      <c r="T42" s="26">
        <f>IFERROR((T40)/(T3),"")</f>
        <v>0.36562409948918023</v>
      </c>
      <c r="U42" s="26">
        <f>IFERROR((U40)/(U3),"")</f>
        <v>0.36562409948918023</v>
      </c>
      <c r="V42" s="26">
        <f>IFERROR((V40)/(V3),"")</f>
        <v>0.36562409948918023</v>
      </c>
      <c r="W42" s="26">
        <f>IFERROR((W40)/(W3),"")</f>
        <v>0.36562409948918023</v>
      </c>
      <c r="X42" s="26">
        <f>IFERROR((X40)/(X3),"")</f>
        <v>0.36562409948918023</v>
      </c>
      <c r="Y42" s="26">
        <f>IFERROR((Y40)/(Y3),"")</f>
        <v>0.36562409948918023</v>
      </c>
      <c r="Z42" s="26">
        <f>IFERROR((Z40)/(Z3),"")</f>
        <v>0.36562409948918023</v>
      </c>
      <c r="AA42" s="26">
        <f>IFERROR((AA40)/(AA3),"")</f>
        <v>0.36562409948918023</v>
      </c>
      <c r="AB42" s="26">
        <f>IFERROR((AB40)/(AB3),"")</f>
        <v>0.36562409948918023</v>
      </c>
      <c r="AC42" s="26">
        <f>IFERROR((AC40)/(AC3),"")</f>
        <v>0.36562409948918023</v>
      </c>
      <c r="AD42" s="23">
        <f>IFERROR(AVERAGE(R42:AC42),"")</f>
        <v>0.36562409948918023</v>
      </c>
      <c r="AE42" s="4"/>
      <c r="AF42" s="26">
        <f>IFERROR((AF40)/(AF3),"")</f>
        <v>0.63832022108642028</v>
      </c>
      <c r="AG42" s="26">
        <f>IFERROR((AG40)/(AG3),"")</f>
        <v>0.63832022108642028</v>
      </c>
      <c r="AH42" s="26">
        <f>IFERROR((AH40)/(AH3),"")</f>
        <v>0.63832022108642028</v>
      </c>
      <c r="AI42" s="26">
        <f>IFERROR((AI40)/(AI3),"")</f>
        <v>0.63832022108642028</v>
      </c>
      <c r="AJ42" s="26">
        <f>IFERROR((AJ40)/(AJ3),"")</f>
        <v>0.63832022108642028</v>
      </c>
      <c r="AK42" s="26">
        <f>IFERROR((AK40)/(AK3),"")</f>
        <v>0.63832022108642028</v>
      </c>
      <c r="AL42" s="26">
        <f>IFERROR((AL40)/(AL3),"")</f>
        <v>0.63832022108642028</v>
      </c>
      <c r="AM42" s="26">
        <f>IFERROR((AM40)/(AM3),"")</f>
        <v>0.63832022108642028</v>
      </c>
      <c r="AN42" s="26">
        <f>IFERROR((AN40)/(AN3),"")</f>
        <v>0.63832022108642028</v>
      </c>
      <c r="AO42" s="26">
        <f>IFERROR((AO40)/(AO3),"")</f>
        <v>0.63832022108642028</v>
      </c>
      <c r="AP42" s="26">
        <f>IFERROR((AP40)/(AP3),"")</f>
        <v>0.63832022108642028</v>
      </c>
      <c r="AQ42" s="26">
        <f>IFERROR((AQ40)/(AQ3),"")</f>
        <v>0.63832022108642028</v>
      </c>
      <c r="AR42" s="23">
        <f>IFERROR(AVERAGE(AF42:AQ42),"")</f>
        <v>0.63832022108642039</v>
      </c>
    </row>
    <row r="43" spans="2:44"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16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16"/>
    </row>
    <row r="44" spans="2:44" ht="15.75" thickBot="1">
      <c r="B44" t="s">
        <v>5</v>
      </c>
      <c r="D44" s="4">
        <f>-Справочно!C29+D40</f>
        <v>-214884301</v>
      </c>
      <c r="E44" s="4">
        <f t="shared" ref="E44:O44" si="12">D44+E40</f>
        <v>-212768602</v>
      </c>
      <c r="F44" s="4">
        <f t="shared" si="12"/>
        <v>-210652903</v>
      </c>
      <c r="G44" s="4">
        <f t="shared" si="12"/>
        <v>-208537204</v>
      </c>
      <c r="H44" s="4">
        <f t="shared" si="12"/>
        <v>-206421505</v>
      </c>
      <c r="I44" s="4">
        <f t="shared" si="12"/>
        <v>-204305806</v>
      </c>
      <c r="J44" s="4">
        <f t="shared" si="12"/>
        <v>-202190107</v>
      </c>
      <c r="K44" s="4">
        <f t="shared" si="12"/>
        <v>-200074408</v>
      </c>
      <c r="L44" s="4">
        <f t="shared" si="12"/>
        <v>-197958709</v>
      </c>
      <c r="M44" s="4">
        <f t="shared" si="12"/>
        <v>-195843010</v>
      </c>
      <c r="N44" s="4">
        <f t="shared" si="12"/>
        <v>-193727311</v>
      </c>
      <c r="O44" s="4">
        <f t="shared" si="12"/>
        <v>-191611612</v>
      </c>
      <c r="P44" s="18">
        <f>O44</f>
        <v>-191611612</v>
      </c>
      <c r="Q44" s="4"/>
      <c r="R44" s="4">
        <f>O44+R40</f>
        <v>-189034663</v>
      </c>
      <c r="S44" s="4">
        <f t="shared" ref="S44:AC44" si="13">R44+S40</f>
        <v>-186457714</v>
      </c>
      <c r="T44" s="4">
        <f t="shared" si="13"/>
        <v>-183880765</v>
      </c>
      <c r="U44" s="4">
        <f t="shared" si="13"/>
        <v>-181303816</v>
      </c>
      <c r="V44" s="4">
        <f t="shared" si="13"/>
        <v>-178726867</v>
      </c>
      <c r="W44" s="4">
        <f t="shared" si="13"/>
        <v>-176149918</v>
      </c>
      <c r="X44" s="4">
        <f t="shared" si="13"/>
        <v>-173572969</v>
      </c>
      <c r="Y44" s="4">
        <f t="shared" si="13"/>
        <v>-170996020</v>
      </c>
      <c r="Z44" s="4">
        <f t="shared" si="13"/>
        <v>-168419071</v>
      </c>
      <c r="AA44" s="4">
        <f t="shared" si="13"/>
        <v>-165842122</v>
      </c>
      <c r="AB44" s="4">
        <f t="shared" si="13"/>
        <v>-163265173</v>
      </c>
      <c r="AC44" s="4">
        <f t="shared" si="13"/>
        <v>-160688224</v>
      </c>
      <c r="AD44" s="18">
        <f>AC44</f>
        <v>-160688224</v>
      </c>
      <c r="AE44" s="4"/>
      <c r="AF44" s="4">
        <f>AC44+AF40</f>
        <v>-111298202</v>
      </c>
      <c r="AG44" s="4">
        <f>AF44+AG40</f>
        <v>-61908180</v>
      </c>
      <c r="AH44" s="4">
        <f t="shared" ref="AH44:AQ44" si="14">AG44+AH40</f>
        <v>-12518158</v>
      </c>
      <c r="AI44" s="4">
        <f t="shared" si="14"/>
        <v>36871864</v>
      </c>
      <c r="AJ44" s="4">
        <f t="shared" si="14"/>
        <v>86261886</v>
      </c>
      <c r="AK44" s="4">
        <f t="shared" si="14"/>
        <v>135651908</v>
      </c>
      <c r="AL44" s="4">
        <f t="shared" si="14"/>
        <v>185041930</v>
      </c>
      <c r="AM44" s="4">
        <f t="shared" si="14"/>
        <v>234431952</v>
      </c>
      <c r="AN44" s="4">
        <f t="shared" si="14"/>
        <v>283821974</v>
      </c>
      <c r="AO44" s="4">
        <f t="shared" si="14"/>
        <v>333211996</v>
      </c>
      <c r="AP44" s="4">
        <f t="shared" si="14"/>
        <v>382602018</v>
      </c>
      <c r="AQ44" s="4">
        <f t="shared" si="14"/>
        <v>431992040</v>
      </c>
      <c r="AR44" s="18">
        <f>AQ44</f>
        <v>431992040</v>
      </c>
    </row>
    <row r="45" spans="2:44" ht="15.75" hidden="1" thickBot="1">
      <c r="D45" s="4">
        <f>IF(D44&lt;0,1,0)</f>
        <v>1</v>
      </c>
      <c r="E45" s="4">
        <f t="shared" ref="E45:O45" si="15">IF(E44&lt;0,1,0)</f>
        <v>1</v>
      </c>
      <c r="F45" s="4">
        <f t="shared" si="15"/>
        <v>1</v>
      </c>
      <c r="G45" s="4">
        <f t="shared" si="15"/>
        <v>1</v>
      </c>
      <c r="H45" s="4">
        <f t="shared" si="15"/>
        <v>1</v>
      </c>
      <c r="I45" s="4">
        <f t="shared" si="15"/>
        <v>1</v>
      </c>
      <c r="J45" s="4">
        <f t="shared" si="15"/>
        <v>1</v>
      </c>
      <c r="K45" s="4">
        <f t="shared" si="15"/>
        <v>1</v>
      </c>
      <c r="L45" s="4">
        <f t="shared" si="15"/>
        <v>1</v>
      </c>
      <c r="M45" s="4">
        <f t="shared" si="15"/>
        <v>1</v>
      </c>
      <c r="N45" s="4">
        <f t="shared" si="15"/>
        <v>1</v>
      </c>
      <c r="O45" s="4">
        <f t="shared" si="15"/>
        <v>1</v>
      </c>
      <c r="P45" s="19"/>
      <c r="Q45" s="4"/>
      <c r="R45" s="4">
        <f>IF(R44&lt;0,1,0)</f>
        <v>1</v>
      </c>
      <c r="S45" s="4">
        <f t="shared" ref="S45:AC45" si="16">IF(S44&lt;0,1,0)</f>
        <v>1</v>
      </c>
      <c r="T45" s="4">
        <f t="shared" si="16"/>
        <v>1</v>
      </c>
      <c r="U45" s="4">
        <f t="shared" si="16"/>
        <v>1</v>
      </c>
      <c r="V45" s="4">
        <f t="shared" si="16"/>
        <v>1</v>
      </c>
      <c r="W45" s="4">
        <f t="shared" si="16"/>
        <v>1</v>
      </c>
      <c r="X45" s="4">
        <f t="shared" si="16"/>
        <v>1</v>
      </c>
      <c r="Y45" s="4">
        <f t="shared" si="16"/>
        <v>1</v>
      </c>
      <c r="Z45" s="4">
        <f t="shared" si="16"/>
        <v>1</v>
      </c>
      <c r="AA45" s="4">
        <f t="shared" si="16"/>
        <v>1</v>
      </c>
      <c r="AB45" s="4">
        <f t="shared" si="16"/>
        <v>1</v>
      </c>
      <c r="AC45" s="4">
        <f t="shared" si="16"/>
        <v>1</v>
      </c>
      <c r="AD45" s="19"/>
      <c r="AE45" s="4"/>
      <c r="AF45" s="4">
        <f>IF(AF44&lt;0,1,0)</f>
        <v>1</v>
      </c>
      <c r="AG45" s="4">
        <f t="shared" ref="AG45:AQ45" si="17">IF(AG44&lt;0,1,0)</f>
        <v>1</v>
      </c>
      <c r="AH45" s="4">
        <f t="shared" si="17"/>
        <v>1</v>
      </c>
      <c r="AI45" s="4">
        <f t="shared" si="17"/>
        <v>0</v>
      </c>
      <c r="AJ45" s="4">
        <f t="shared" si="17"/>
        <v>0</v>
      </c>
      <c r="AK45" s="4">
        <f t="shared" si="17"/>
        <v>0</v>
      </c>
      <c r="AL45" s="4">
        <f t="shared" si="17"/>
        <v>0</v>
      </c>
      <c r="AM45" s="4">
        <f t="shared" si="17"/>
        <v>0</v>
      </c>
      <c r="AN45" s="4">
        <f t="shared" si="17"/>
        <v>0</v>
      </c>
      <c r="AO45" s="4">
        <f t="shared" si="17"/>
        <v>0</v>
      </c>
      <c r="AP45" s="4">
        <f t="shared" si="17"/>
        <v>0</v>
      </c>
      <c r="AQ45" s="4">
        <f t="shared" si="17"/>
        <v>0</v>
      </c>
      <c r="AR45" s="19"/>
    </row>
    <row r="46" spans="2:44" ht="15.75" thickBot="1">
      <c r="B46" s="12" t="s">
        <v>6</v>
      </c>
      <c r="C46" s="27">
        <v>37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9"/>
      <c r="Q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19"/>
      <c r="AE46" s="4"/>
      <c r="AF46" s="36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1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Справочно</vt:lpstr>
      <vt:lpstr>Фин.модель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2025-11-11T08:18:11Z</dcterms:modified>
</cp:coreProperties>
</file>