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0"/>
  </bookViews>
  <sheets>
    <sheet name="Выработка" sheetId="1" r:id="rId1"/>
    <sheet name="Полезный отпуск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Яковлев Дмитрий Александрович</author>
  </authors>
  <commentList>
    <comment ref="EV10" authorId="0">
      <text>
        <r>
          <rPr>
            <b/>
            <sz val="9"/>
            <rFont val="Tahoma"/>
            <family val="2"/>
          </rPr>
          <t>Яковлев Дмитрий Александрович:</t>
        </r>
        <r>
          <rPr>
            <sz val="9"/>
            <rFont val="Tahoma"/>
            <family val="2"/>
          </rPr>
          <t xml:space="preserve">
добавлен камГЭК</t>
        </r>
      </text>
    </comment>
  </commentList>
</comments>
</file>

<file path=xl/sharedStrings.xml><?xml version="1.0" encoding="utf-8"?>
<sst xmlns="http://schemas.openxmlformats.org/spreadsheetml/2006/main" count="516" uniqueCount="73">
  <si>
    <t xml:space="preserve">       </t>
  </si>
  <si>
    <t xml:space="preserve"> </t>
  </si>
  <si>
    <t>Дальний Восток</t>
  </si>
  <si>
    <t>Бурейская ГЭС</t>
  </si>
  <si>
    <t>Зейская ГЭС</t>
  </si>
  <si>
    <t>Колымская ГЭС</t>
  </si>
  <si>
    <t>Геотерм</t>
  </si>
  <si>
    <t>Сибирь</t>
  </si>
  <si>
    <t>Новосибирская ГЭС</t>
  </si>
  <si>
    <t>Саяно-Шушенский ГЭК*</t>
  </si>
  <si>
    <t>Богучанская ГЭС**</t>
  </si>
  <si>
    <t>Центр</t>
  </si>
  <si>
    <t>Камская ГЭС</t>
  </si>
  <si>
    <t>Воткинская ГЭС</t>
  </si>
  <si>
    <t>Каскад Верхневолжских ГЭС</t>
  </si>
  <si>
    <t>Нижегородская ГЭС</t>
  </si>
  <si>
    <t>Чебоксарская ГЭС</t>
  </si>
  <si>
    <t>Жигулевская ГЭС</t>
  </si>
  <si>
    <t>Саратовская ГЭС</t>
  </si>
  <si>
    <t>Волжская ГЭС</t>
  </si>
  <si>
    <t>Загорская ГАЭС</t>
  </si>
  <si>
    <t>Юг России и Северный Кавказ</t>
  </si>
  <si>
    <t>Каскад Кубанских ГЭС</t>
  </si>
  <si>
    <t>Карачаево-Черкесский филиал</t>
  </si>
  <si>
    <t>Кабардино-Балкарский филиал</t>
  </si>
  <si>
    <t>Северо-Осетинский филиал</t>
  </si>
  <si>
    <t>Дагестанский филиал</t>
  </si>
  <si>
    <t>Зарубежные активы</t>
  </si>
  <si>
    <t>Дальневосточная генерирующая компания</t>
  </si>
  <si>
    <t>Якутскэнерго</t>
  </si>
  <si>
    <t>Сахаэнерго</t>
  </si>
  <si>
    <t>Камчатскэнерго</t>
  </si>
  <si>
    <t>Южно-Камчатская сетевая компания</t>
  </si>
  <si>
    <t>Магаданэнерго</t>
  </si>
  <si>
    <t>Чукотэнерго</t>
  </si>
  <si>
    <t>Сахалинэнерго</t>
  </si>
  <si>
    <t>Передвижная энергетика</t>
  </si>
  <si>
    <t>ИТОГО</t>
  </si>
  <si>
    <t>ИТОГО (без учета РАО ЭС Востока)</t>
  </si>
  <si>
    <t>Янв</t>
  </si>
  <si>
    <t>Фев</t>
  </si>
  <si>
    <t>Мар</t>
  </si>
  <si>
    <t>1 кв</t>
  </si>
  <si>
    <t>Апр</t>
  </si>
  <si>
    <t>Май</t>
  </si>
  <si>
    <t>Июн</t>
  </si>
  <si>
    <t>2 кв</t>
  </si>
  <si>
    <t>Июл</t>
  </si>
  <si>
    <t>Авг</t>
  </si>
  <si>
    <t>Сен</t>
  </si>
  <si>
    <t>3 кв</t>
  </si>
  <si>
    <t>Окт</t>
  </si>
  <si>
    <t>Ноя</t>
  </si>
  <si>
    <t>Дек</t>
  </si>
  <si>
    <t>4 кв</t>
  </si>
  <si>
    <t>* - включает Саяно-Шушенскую ГЭС и контр-регулирующую Майнскую ГЭС</t>
  </si>
  <si>
    <t>Основные ассоциированные компании</t>
  </si>
  <si>
    <t>Усть-Среднеканская ГЭС</t>
  </si>
  <si>
    <t>ГЭС и ГАЭС</t>
  </si>
  <si>
    <t>Вилюйские ГЭС</t>
  </si>
  <si>
    <t>ВЭС</t>
  </si>
  <si>
    <t>СЭС</t>
  </si>
  <si>
    <t>ТЭС</t>
  </si>
  <si>
    <t>ВИЭ (ГеоЭС, ВЭС, СЭС)</t>
  </si>
  <si>
    <t>Нижне-Бурейская ГЭС</t>
  </si>
  <si>
    <t>Каскад Толмаческих ГЭС</t>
  </si>
  <si>
    <t>мГЭС Быстрая</t>
  </si>
  <si>
    <t>в т.ч. Геотерм</t>
  </si>
  <si>
    <t>Сент</t>
  </si>
  <si>
    <t>ЭС Востока</t>
  </si>
  <si>
    <t>Выработка электроэнергии группой РусГидро 2011-2023 гг., ГВтч</t>
  </si>
  <si>
    <t>Полезный отпуск электроэнергии группой РусГидро 2011-2023 гг., ГВтч</t>
  </si>
  <si>
    <t>** - Первые 3 гидроагрегата Богучанской ГЭС (построенной в рамках совместного проекта РусГидро и RUSAL) были пущены в коммерческую эксплуатацию с 1 декабря 2012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</si>
</sst>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#,##0.0"/>
    <numFmt numFmtId="168" formatCode="0.0%"/>
    <numFmt numFmtId="169" formatCode="0.0"/>
    <numFmt numFmtId="170" formatCode="0.000000"/>
    <numFmt numFmtId="171" formatCode="0.0000"/>
    <numFmt numFmtId="172" formatCode="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0.00000"/>
    <numFmt numFmtId="179" formatCode="[$-FC19]d\ mmmm\ yyyy\ &quot;г.&quot;"/>
    <numFmt numFmtId="180" formatCode="_-* #,##0.0\ _₽_-;\-* #,##0.0\ _₽_-;_-* &quot;-&quot;??\ _₽_-;_-@_-"/>
    <numFmt numFmtId="181" formatCode="_-* #,##0\ _₽_-;\-* #,##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2"/>
      <color indexed="62"/>
      <name val="Calibri"/>
      <family val="2"/>
    </font>
    <font>
      <sz val="12"/>
      <color indexed="8"/>
      <name val="Calibri"/>
      <family val="2"/>
    </font>
    <font>
      <b/>
      <sz val="11"/>
      <color indexed="23"/>
      <name val="Calibri"/>
      <family val="2"/>
    </font>
    <font>
      <b/>
      <sz val="14"/>
      <color indexed="9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 tint="0.34999001026153564"/>
      <name val="Calibri"/>
      <family val="2"/>
    </font>
    <font>
      <b/>
      <sz val="12"/>
      <color theme="3"/>
      <name val="Calibri"/>
      <family val="2"/>
    </font>
    <font>
      <sz val="12"/>
      <color theme="1"/>
      <name val="Calibri"/>
      <family val="2"/>
    </font>
    <font>
      <b/>
      <sz val="11"/>
      <color theme="0" tint="-0.4999699890613556"/>
      <name val="Calibri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0" fillId="8" borderId="0" xfId="21" applyFont="1" applyBorder="1" applyAlignment="1">
      <alignment/>
    </xf>
    <xf numFmtId="3" fontId="40" fillId="8" borderId="0" xfId="21" applyNumberFormat="1" applyFont="1" applyBorder="1" applyAlignment="1">
      <alignment/>
    </xf>
    <xf numFmtId="0" fontId="32" fillId="20" borderId="0" xfId="33" applyFont="1" applyBorder="1" applyAlignment="1">
      <alignment/>
    </xf>
    <xf numFmtId="0" fontId="0" fillId="0" borderId="0" xfId="0" applyFont="1" applyBorder="1" applyAlignment="1">
      <alignment/>
    </xf>
    <xf numFmtId="3" fontId="40" fillId="8" borderId="0" xfId="21" applyNumberFormat="1" applyFont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0" fillId="8" borderId="0" xfId="21" applyNumberFormat="1" applyBorder="1" applyAlignment="1">
      <alignment/>
    </xf>
    <xf numFmtId="3" fontId="0" fillId="8" borderId="0" xfId="21" applyNumberFormat="1" applyBorder="1" applyAlignment="1">
      <alignment horizontal="right"/>
    </xf>
    <xf numFmtId="0" fontId="32" fillId="20" borderId="0" xfId="33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8" borderId="0" xfId="21" applyNumberFormat="1" applyAlignment="1">
      <alignment/>
    </xf>
    <xf numFmtId="3" fontId="40" fillId="8" borderId="0" xfId="21" applyNumberFormat="1" applyFont="1" applyAlignment="1">
      <alignment/>
    </xf>
    <xf numFmtId="0" fontId="50" fillId="0" borderId="0" xfId="0" applyFont="1" applyAlignment="1">
      <alignment/>
    </xf>
    <xf numFmtId="0" fontId="32" fillId="20" borderId="0" xfId="33" applyBorder="1" applyAlignment="1">
      <alignment horizontal="center" vertical="center"/>
    </xf>
    <xf numFmtId="0" fontId="0" fillId="8" borderId="0" xfId="21" applyFont="1" applyBorder="1" applyAlignment="1">
      <alignment/>
    </xf>
    <xf numFmtId="3" fontId="0" fillId="8" borderId="0" xfId="21" applyNumberFormat="1" applyFont="1" applyBorder="1" applyAlignment="1">
      <alignment/>
    </xf>
    <xf numFmtId="3" fontId="3" fillId="8" borderId="0" xfId="21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40" fillId="33" borderId="0" xfId="0" applyNumberFormat="1" applyFont="1" applyFill="1" applyBorder="1" applyAlignment="1">
      <alignment/>
    </xf>
    <xf numFmtId="3" fontId="40" fillId="0" borderId="0" xfId="0" applyNumberFormat="1" applyFont="1" applyAlignment="1">
      <alignment/>
    </xf>
    <xf numFmtId="3" fontId="4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51" fillId="8" borderId="0" xfId="21" applyFont="1" applyAlignment="1">
      <alignment/>
    </xf>
    <xf numFmtId="3" fontId="51" fillId="8" borderId="0" xfId="21" applyNumberFormat="1" applyFont="1" applyBorder="1" applyAlignment="1">
      <alignment/>
    </xf>
    <xf numFmtId="3" fontId="51" fillId="8" borderId="0" xfId="21" applyNumberFormat="1" applyFont="1" applyAlignment="1">
      <alignment/>
    </xf>
    <xf numFmtId="3" fontId="51" fillId="8" borderId="0" xfId="21" applyNumberFormat="1" applyFont="1" applyBorder="1" applyAlignment="1">
      <alignment horizontal="right"/>
    </xf>
    <xf numFmtId="0" fontId="0" fillId="0" borderId="0" xfId="0" applyAlignment="1">
      <alignment/>
    </xf>
    <xf numFmtId="0" fontId="32" fillId="20" borderId="0" xfId="33" applyFont="1" applyBorder="1" applyAlignment="1">
      <alignment horizontal="right" vertical="center"/>
    </xf>
    <xf numFmtId="0" fontId="41" fillId="20" borderId="0" xfId="33" applyFont="1" applyBorder="1" applyAlignment="1">
      <alignment horizontal="right" vertical="center"/>
    </xf>
    <xf numFmtId="0" fontId="41" fillId="20" borderId="0" xfId="33" applyFont="1" applyBorder="1" applyAlignment="1">
      <alignment horizontal="right"/>
    </xf>
    <xf numFmtId="0" fontId="32" fillId="20" borderId="0" xfId="33" applyFont="1" applyBorder="1" applyAlignment="1">
      <alignment horizontal="right"/>
    </xf>
    <xf numFmtId="0" fontId="41" fillId="20" borderId="10" xfId="33" applyFont="1" applyBorder="1" applyAlignment="1">
      <alignment horizontal="right"/>
    </xf>
    <xf numFmtId="3" fontId="40" fillId="8" borderId="10" xfId="21" applyNumberFormat="1" applyFont="1" applyBorder="1" applyAlignment="1">
      <alignment/>
    </xf>
    <xf numFmtId="3" fontId="40" fillId="33" borderId="10" xfId="0" applyNumberFormat="1" applyFont="1" applyFill="1" applyBorder="1" applyAlignment="1">
      <alignment/>
    </xf>
    <xf numFmtId="3" fontId="51" fillId="8" borderId="10" xfId="21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21" applyNumberFormat="1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0" fontId="52" fillId="0" borderId="0" xfId="45" applyFont="1" applyBorder="1" applyAlignment="1">
      <alignment vertical="center"/>
    </xf>
    <xf numFmtId="0" fontId="37" fillId="0" borderId="0" xfId="45" applyBorder="1" applyAlignment="1">
      <alignment vertical="center"/>
    </xf>
    <xf numFmtId="0" fontId="53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6" fontId="0" fillId="0" borderId="0" xfId="0" applyNumberFormat="1" applyBorder="1" applyAlignment="1">
      <alignment/>
    </xf>
    <xf numFmtId="3" fontId="40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33" borderId="0" xfId="0" applyNumberFormat="1" applyFill="1" applyBorder="1" applyAlignment="1">
      <alignment/>
    </xf>
    <xf numFmtId="167" fontId="40" fillId="0" borderId="10" xfId="0" applyNumberFormat="1" applyFont="1" applyFill="1" applyBorder="1" applyAlignment="1">
      <alignment/>
    </xf>
    <xf numFmtId="3" fontId="40" fillId="0" borderId="0" xfId="21" applyNumberFormat="1" applyFont="1" applyFill="1" applyBorder="1" applyAlignment="1">
      <alignment/>
    </xf>
    <xf numFmtId="169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58" applyNumberFormat="1" applyFont="1" applyAlignment="1">
      <alignment/>
    </xf>
    <xf numFmtId="3" fontId="0" fillId="0" borderId="0" xfId="0" applyNumberFormat="1" applyFont="1" applyAlignment="1">
      <alignment/>
    </xf>
    <xf numFmtId="3" fontId="40" fillId="18" borderId="0" xfId="58" applyNumberFormat="1" applyFont="1" applyFill="1" applyAlignment="1">
      <alignment/>
    </xf>
    <xf numFmtId="3" fontId="40" fillId="18" borderId="0" xfId="0" applyNumberFormat="1" applyFont="1" applyFill="1" applyAlignment="1">
      <alignment/>
    </xf>
    <xf numFmtId="0" fontId="0" fillId="18" borderId="0" xfId="21" applyFont="1" applyFill="1" applyBorder="1" applyAlignment="1">
      <alignment/>
    </xf>
    <xf numFmtId="3" fontId="0" fillId="18" borderId="0" xfId="21" applyNumberFormat="1" applyFill="1" applyBorder="1" applyAlignment="1">
      <alignment horizontal="right"/>
    </xf>
    <xf numFmtId="3" fontId="40" fillId="18" borderId="0" xfId="21" applyNumberFormat="1" applyFont="1" applyFill="1" applyBorder="1" applyAlignment="1">
      <alignment/>
    </xf>
    <xf numFmtId="3" fontId="0" fillId="18" borderId="0" xfId="21" applyNumberFormat="1" applyFill="1" applyBorder="1" applyAlignment="1">
      <alignment/>
    </xf>
    <xf numFmtId="3" fontId="0" fillId="18" borderId="0" xfId="21" applyNumberFormat="1" applyFont="1" applyFill="1" applyBorder="1" applyAlignment="1">
      <alignment/>
    </xf>
    <xf numFmtId="3" fontId="40" fillId="18" borderId="10" xfId="21" applyNumberFormat="1" applyFont="1" applyFill="1" applyBorder="1" applyAlignment="1">
      <alignment/>
    </xf>
    <xf numFmtId="3" fontId="40" fillId="18" borderId="0" xfId="21" applyNumberFormat="1" applyFont="1" applyFill="1" applyAlignment="1">
      <alignment/>
    </xf>
    <xf numFmtId="3" fontId="0" fillId="18" borderId="0" xfId="21" applyNumberFormat="1" applyFill="1" applyAlignment="1">
      <alignment/>
    </xf>
    <xf numFmtId="3" fontId="3" fillId="18" borderId="0" xfId="21" applyNumberFormat="1" applyFont="1" applyFill="1" applyBorder="1" applyAlignment="1">
      <alignment horizontal="right"/>
    </xf>
    <xf numFmtId="0" fontId="40" fillId="18" borderId="0" xfId="21" applyFont="1" applyFill="1" applyBorder="1" applyAlignment="1">
      <alignment/>
    </xf>
    <xf numFmtId="3" fontId="40" fillId="18" borderId="0" xfId="21" applyNumberFormat="1" applyFont="1" applyFill="1" applyBorder="1" applyAlignment="1">
      <alignment horizontal="right"/>
    </xf>
    <xf numFmtId="3" fontId="0" fillId="18" borderId="0" xfId="0" applyNumberFormat="1" applyFill="1" applyAlignment="1">
      <alignment/>
    </xf>
    <xf numFmtId="0" fontId="51" fillId="18" borderId="0" xfId="21" applyFont="1" applyFill="1" applyAlignment="1">
      <alignment/>
    </xf>
    <xf numFmtId="3" fontId="51" fillId="18" borderId="0" xfId="21" applyNumberFormat="1" applyFont="1" applyFill="1" applyBorder="1" applyAlignment="1">
      <alignment horizontal="right"/>
    </xf>
    <xf numFmtId="3" fontId="51" fillId="18" borderId="0" xfId="21" applyNumberFormat="1" applyFont="1" applyFill="1" applyBorder="1" applyAlignment="1">
      <alignment/>
    </xf>
    <xf numFmtId="3" fontId="51" fillId="18" borderId="10" xfId="21" applyNumberFormat="1" applyFont="1" applyFill="1" applyBorder="1" applyAlignment="1">
      <alignment/>
    </xf>
    <xf numFmtId="3" fontId="51" fillId="18" borderId="0" xfId="21" applyNumberFormat="1" applyFont="1" applyFill="1" applyAlignment="1">
      <alignment/>
    </xf>
    <xf numFmtId="3" fontId="54" fillId="18" borderId="0" xfId="0" applyNumberFormat="1" applyFont="1" applyFill="1" applyAlignment="1">
      <alignment/>
    </xf>
    <xf numFmtId="3" fontId="0" fillId="18" borderId="0" xfId="58" applyNumberFormat="1" applyFill="1" applyBorder="1" applyAlignment="1">
      <alignment/>
    </xf>
    <xf numFmtId="3" fontId="40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54" fillId="34" borderId="0" xfId="0" applyNumberFormat="1" applyFont="1" applyFill="1" applyAlignment="1">
      <alignment/>
    </xf>
    <xf numFmtId="3" fontId="40" fillId="18" borderId="0" xfId="58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3" fontId="40" fillId="34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54" fillId="34" borderId="11" xfId="0" applyNumberFormat="1" applyFont="1" applyFill="1" applyBorder="1" applyAlignment="1">
      <alignment/>
    </xf>
    <xf numFmtId="3" fontId="40" fillId="18" borderId="11" xfId="0" applyNumberFormat="1" applyFont="1" applyFill="1" applyBorder="1" applyAlignment="1">
      <alignment/>
    </xf>
    <xf numFmtId="3" fontId="40" fillId="18" borderId="11" xfId="58" applyNumberFormat="1" applyFont="1" applyFill="1" applyBorder="1" applyAlignment="1">
      <alignment/>
    </xf>
    <xf numFmtId="3" fontId="54" fillId="18" borderId="1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40" fillId="34" borderId="0" xfId="0" applyNumberFormat="1" applyFont="1" applyFill="1" applyAlignment="1">
      <alignment/>
    </xf>
    <xf numFmtId="167" fontId="3" fillId="0" borderId="0" xfId="0" applyNumberFormat="1" applyFont="1" applyAlignment="1">
      <alignment/>
    </xf>
    <xf numFmtId="3" fontId="40" fillId="34" borderId="0" xfId="0" applyNumberFormat="1" applyFont="1" applyFill="1" applyBorder="1" applyAlignment="1">
      <alignment/>
    </xf>
    <xf numFmtId="3" fontId="40" fillId="34" borderId="1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54" fillId="34" borderId="0" xfId="0" applyNumberFormat="1" applyFont="1" applyFill="1" applyBorder="1" applyAlignment="1">
      <alignment/>
    </xf>
    <xf numFmtId="3" fontId="54" fillId="34" borderId="10" xfId="0" applyNumberFormat="1" applyFont="1" applyFill="1" applyBorder="1" applyAlignment="1">
      <alignment/>
    </xf>
    <xf numFmtId="172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40" fillId="18" borderId="10" xfId="0" applyNumberFormat="1" applyFont="1" applyFill="1" applyBorder="1" applyAlignment="1">
      <alignment/>
    </xf>
    <xf numFmtId="3" fontId="40" fillId="18" borderId="10" xfId="58" applyNumberFormat="1" applyFont="1" applyFill="1" applyBorder="1" applyAlignment="1">
      <alignment/>
    </xf>
    <xf numFmtId="3" fontId="54" fillId="18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55" fillId="20" borderId="0" xfId="33" applyFont="1" applyBorder="1" applyAlignment="1">
      <alignment horizontal="center" vertical="center"/>
    </xf>
    <xf numFmtId="3" fontId="40" fillId="0" borderId="11" xfId="0" applyNumberFormat="1" applyFont="1" applyBorder="1" applyAlignment="1">
      <alignment/>
    </xf>
    <xf numFmtId="0" fontId="0" fillId="0" borderId="0" xfId="21" applyFont="1" applyFill="1" applyBorder="1" applyAlignment="1">
      <alignment/>
    </xf>
    <xf numFmtId="0" fontId="56" fillId="0" borderId="0" xfId="0" applyFont="1" applyAlignment="1">
      <alignment horizontal="left" indent="1"/>
    </xf>
    <xf numFmtId="168" fontId="0" fillId="0" borderId="0" xfId="58" applyNumberFormat="1" applyFont="1" applyAlignment="1">
      <alignment/>
    </xf>
    <xf numFmtId="168" fontId="0" fillId="0" borderId="0" xfId="58" applyNumberFormat="1" applyFont="1" applyAlignment="1">
      <alignment/>
    </xf>
    <xf numFmtId="168" fontId="0" fillId="0" borderId="0" xfId="58" applyNumberFormat="1" applyFont="1" applyAlignment="1">
      <alignment/>
    </xf>
    <xf numFmtId="168" fontId="0" fillId="0" borderId="0" xfId="58" applyNumberFormat="1" applyFont="1" applyAlignment="1">
      <alignment/>
    </xf>
    <xf numFmtId="169" fontId="3" fillId="0" borderId="0" xfId="0" applyNumberFormat="1" applyFont="1" applyFill="1" applyAlignment="1">
      <alignment/>
    </xf>
    <xf numFmtId="168" fontId="0" fillId="0" borderId="0" xfId="58" applyNumberFormat="1" applyFont="1" applyAlignment="1">
      <alignment/>
    </xf>
    <xf numFmtId="168" fontId="0" fillId="0" borderId="0" xfId="58" applyNumberFormat="1" applyFont="1" applyAlignment="1">
      <alignment/>
    </xf>
    <xf numFmtId="1" fontId="3" fillId="0" borderId="0" xfId="0" applyNumberFormat="1" applyFont="1" applyFill="1" applyAlignment="1">
      <alignment/>
    </xf>
    <xf numFmtId="167" fontId="40" fillId="18" borderId="0" xfId="58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0" fillId="18" borderId="0" xfId="58" applyNumberFormat="1" applyFont="1" applyFill="1" applyAlignment="1">
      <alignment/>
    </xf>
    <xf numFmtId="3" fontId="40" fillId="18" borderId="0" xfId="0" applyNumberFormat="1" applyFont="1" applyFill="1" applyAlignment="1">
      <alignment/>
    </xf>
    <xf numFmtId="3" fontId="4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56" fillId="0" borderId="0" xfId="0" applyNumberFormat="1" applyFont="1" applyAlignment="1">
      <alignment/>
    </xf>
    <xf numFmtId="3" fontId="54" fillId="18" borderId="0" xfId="0" applyNumberFormat="1" applyFont="1" applyFill="1" applyAlignment="1">
      <alignment/>
    </xf>
    <xf numFmtId="3" fontId="40" fillId="18" borderId="0" xfId="58" applyNumberFormat="1" applyFont="1" applyFill="1" applyBorder="1" applyAlignment="1">
      <alignment/>
    </xf>
    <xf numFmtId="0" fontId="30" fillId="0" borderId="0" xfId="0" applyFont="1" applyAlignment="1">
      <alignment horizontal="left" indent="1"/>
    </xf>
    <xf numFmtId="0" fontId="30" fillId="0" borderId="0" xfId="0" applyFont="1" applyAlignment="1">
      <alignment/>
    </xf>
    <xf numFmtId="3" fontId="3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0" fillId="18" borderId="0" xfId="21" applyFont="1" applyFill="1" applyBorder="1" applyAlignment="1">
      <alignment/>
    </xf>
    <xf numFmtId="0" fontId="0" fillId="8" borderId="0" xfId="21" applyFont="1" applyBorder="1" applyAlignment="1">
      <alignment/>
    </xf>
    <xf numFmtId="1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" fontId="0" fillId="33" borderId="0" xfId="0" applyNumberFormat="1" applyFill="1" applyBorder="1" applyAlignment="1">
      <alignment/>
    </xf>
    <xf numFmtId="3" fontId="0" fillId="0" borderId="0" xfId="58" applyNumberFormat="1" applyFont="1" applyBorder="1" applyAlignment="1">
      <alignment/>
    </xf>
    <xf numFmtId="168" fontId="0" fillId="0" borderId="0" xfId="0" applyNumberFormat="1" applyBorder="1" applyAlignment="1">
      <alignment/>
    </xf>
    <xf numFmtId="3" fontId="0" fillId="0" borderId="0" xfId="58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0" fillId="0" borderId="0" xfId="0" applyNumberFormat="1" applyFont="1" applyBorder="1" applyAlignment="1">
      <alignment/>
    </xf>
    <xf numFmtId="4" fontId="40" fillId="0" borderId="0" xfId="2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0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5" fillId="20" borderId="0" xfId="33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20" borderId="12" xfId="33" applyFont="1" applyBorder="1" applyAlignment="1">
      <alignment horizontal="center" vertical="center"/>
    </xf>
    <xf numFmtId="0" fontId="55" fillId="20" borderId="10" xfId="33" applyFont="1" applyBorder="1" applyAlignment="1">
      <alignment horizontal="center" vertical="center"/>
    </xf>
    <xf numFmtId="0" fontId="55" fillId="20" borderId="0" xfId="33" applyFont="1" applyAlignment="1">
      <alignment vertical="center"/>
    </xf>
    <xf numFmtId="0" fontId="55" fillId="20" borderId="0" xfId="33" applyFont="1" applyBorder="1" applyAlignment="1">
      <alignment horizontal="center"/>
    </xf>
    <xf numFmtId="0" fontId="5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ia\&#1044;&#1077;&#1087;&#1072;&#1088;&#1090;&#1072;&#1084;&#1077;&#1085;&#1090;%20&#1089;&#1090;&#1088;&#1072;&#1090;&#1077;&#1075;&#1080;&#1080;%20&#1080;%20IR\4.&#1059;&#1087;&#1088;&#1072;&#1074;&#1083;&#1077;&#1085;&#1080;&#1077;%20IR\3.&#1044;&#1072;&#1085;&#1085;&#1099;&#1077;%20&#1082;&#1086;&#1084;&#1087;&#1072;&#1085;&#1080;&#1080;\&#1055;&#1088;&#1086;&#1080;&#1079;&#1074;&#1086;&#1076;&#1089;&#1090;&#1074;&#1086;\2018\1Q\file:\\C:\Users\IvanK\&#1056;&#1091;&#1089;&#1043;&#1080;&#1076;&#1088;&#1086;\&#1047;&#1072;&#1087;&#1088;&#1086;&#1089;&#1099;\2014-10-15%20-%20&#1074;&#1099;&#1088;&#1072;&#1073;&#1086;&#1090;&#1082;&#1072;%203%20&#1082;&#1074;.2014\raoeseast_sept_2014_ne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ia\&#1044;&#1077;&#1087;&#1072;&#1088;&#1090;&#1072;&#1084;&#1077;&#1085;&#1090;%20&#1089;&#1090;&#1088;&#1072;&#1090;&#1077;&#1075;&#1080;&#1080;%20&#1080;%20IR\4.&#1059;&#1087;&#1088;&#1072;&#1074;&#1083;&#1077;&#1085;&#1080;&#1077;%20IR\3.&#1044;&#1072;&#1085;&#1085;&#1099;&#1077;%20&#1082;&#1086;&#1084;&#1087;&#1072;&#1085;&#1080;&#1080;\&#1055;&#1088;&#1086;&#1080;&#1079;&#1074;&#1086;&#1076;&#1089;&#1090;&#1074;&#1086;\2018\1Q\file:\\C:\Users\IvanK\&#1056;&#1091;&#1089;&#1043;&#1080;&#1076;&#1088;&#1086;\&#1047;&#1072;&#1087;&#1088;&#1086;&#1089;&#1099;\2015-01-26%20-%20&#1087;&#1088;&#1086;&#1080;&#1079;&#1074;&#1086;&#1076;&#1089;&#1090;&#1074;&#1077;&#1085;&#1085;&#1099;&#1077;%20&#1076;&#1072;&#1085;&#1085;&#1099;&#1077;%20&#1079;&#1072;%202014%20&#1075;\raoeseast_dec_2014_new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ia\&#1044;&#1080;&#1088;&#1077;&#1082;&#1094;&#1080;&#1103;%20&#1087;&#1086;%20IR\Company's%20data\Production\2017\2Q\raoeseast_jun_2017%20(&#1074;&#1099;&#1088;&#1072;&#1073;&#1086;&#1090;&#1082;&#1072;%20&#1080;%20&#1086;&#1090;&#1087;&#1091;&#1089;&#1082;%20&#1101;.&#1101;.,%20&#1086;&#1090;&#1087;&#1091;&#1089;&#1082;%20&#1090;.&#1101;.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ia\Users\annadobrikova\Downloads\&#1050;&#1086;&#1087;&#1080;&#1103;%20&#1055;&#1088;&#1086;&#1080;&#1079;&#1074;&#1086;&#1076;&#1089;&#1090;&#1074;&#1077;&#1085;&#1085;&#1099;&#1077;%20&#1087;&#1086;&#1082;&#1072;&#1079;&#1072;&#1090;&#1077;&#1083;&#1080;%20&#1044;&#1054;%20&#1044;&#1060;&#1054;%209%20&#1084;&#1077;&#1089;%20%202017%20&#1075;&#1086;&#1076;&#1072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kovlevDA\AppData\Local\Microsoft\Windows\Temporary%20Internet%20Files\Content.Outlook\GIE8Z5FZ\&#1050;&#1085;&#1080;&#1075;&#1072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Выработка э.э"/>
      <sheetName val="1.1.Отпуск э.э с шин"/>
      <sheetName val="2.Отпуск т.э."/>
      <sheetName val="3.1.КИУМ эл мощн"/>
      <sheetName val="3.2.КИУМ теплов мощн"/>
      <sheetName val="4.1.Устан эл мощн"/>
      <sheetName val="4.2.Устан тепл мощн"/>
      <sheetName val="5. Распол эл мощн"/>
      <sheetName val="6.1.Расход топл, т.у.т."/>
      <sheetName val="6.1.1.Расход топл Э, т.у.т."/>
      <sheetName val="6.1.2.Расход топл Т, т.у.т."/>
      <sheetName val="7.УРУТ э.э."/>
      <sheetName val="8.УРУТ т.э."/>
      <sheetName val="9.ОРЭМ"/>
      <sheetName val="10. Розн рынок "/>
      <sheetName val="11.1Тариф на э.э "/>
      <sheetName val="11.2 Тариф на э.э ДГК"/>
      <sheetName val="11.3 Тариф на тепло "/>
      <sheetName val="12.1 RAB "/>
      <sheetName val="12.2 Тарифы сетей "/>
      <sheetName val="13.Отпуск э.э в сеть"/>
      <sheetName val="14.Потери э.э. в сети"/>
      <sheetName val="15.Отпуск т.э. в сеть"/>
      <sheetName val="16.Потери т.э. в сети"/>
    </sheetNames>
    <sheetDataSet>
      <sheetData sheetId="0">
        <row r="56">
          <cell r="AO56">
            <v>283.786</v>
          </cell>
          <cell r="AP56">
            <v>236.844</v>
          </cell>
          <cell r="AQ56">
            <v>226.445</v>
          </cell>
          <cell r="AR56">
            <v>747.075</v>
          </cell>
          <cell r="AS56">
            <v>171.332</v>
          </cell>
          <cell r="AT56">
            <v>111.074</v>
          </cell>
          <cell r="AU56">
            <v>88.31</v>
          </cell>
          <cell r="AV56">
            <v>370.716</v>
          </cell>
          <cell r="AX56">
            <v>81.668</v>
          </cell>
          <cell r="AY56">
            <v>77.709</v>
          </cell>
          <cell r="AZ56">
            <v>122.03</v>
          </cell>
          <cell r="BA56">
            <v>281.40700000000004</v>
          </cell>
          <cell r="BC56">
            <v>183.813</v>
          </cell>
          <cell r="BD56">
            <v>219.868</v>
          </cell>
          <cell r="BE56">
            <v>253.822</v>
          </cell>
          <cell r="BF56">
            <v>657.5029999999999</v>
          </cell>
          <cell r="BI56">
            <v>2056.701</v>
          </cell>
          <cell r="BL56">
            <v>289.214</v>
          </cell>
          <cell r="BM56">
            <v>243.137</v>
          </cell>
          <cell r="BN56">
            <v>203.167</v>
          </cell>
          <cell r="BO56">
            <v>735.518</v>
          </cell>
          <cell r="BP56">
            <v>157.45</v>
          </cell>
          <cell r="BQ56">
            <v>127.213</v>
          </cell>
          <cell r="BR56">
            <v>82.704</v>
          </cell>
          <cell r="BU56">
            <v>367.367</v>
          </cell>
          <cell r="CA56">
            <v>76.137</v>
          </cell>
          <cell r="CD56">
            <v>83.476</v>
          </cell>
          <cell r="CG56">
            <v>130.354</v>
          </cell>
          <cell r="CJ56">
            <v>289.967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Выработка э.э"/>
      <sheetName val="1.1.Отпуск э.э с шин"/>
      <sheetName val="2.Отпуск т.э."/>
      <sheetName val="3.1.КИУМ эл мощн"/>
      <sheetName val="3.2.КИУМ теплов мощн"/>
      <sheetName val="4.1.Устан эл мощн"/>
      <sheetName val="4.2.Устан тепл мощн"/>
      <sheetName val="5. Распол эл мощн"/>
      <sheetName val="6.1.Расход топл, т.у.т."/>
      <sheetName val="6.1.1.Расход топл Э, т.у.т."/>
      <sheetName val="6.1.2.Расход топл Т, т.у.т."/>
      <sheetName val="7.УРУТ э.э."/>
      <sheetName val="8.УРУТ т.э."/>
      <sheetName val="9.ОРЭМ"/>
      <sheetName val="10. Розн рынок "/>
      <sheetName val="11.1Тариф на э.э "/>
      <sheetName val="11.2 Тариф на э.э ДГК"/>
      <sheetName val="11.3 Тариф на тепло "/>
      <sheetName val="12.1 RAB "/>
      <sheetName val="12.2 Тарифы сетей "/>
      <sheetName val="13.Отпуск э.э в сеть"/>
      <sheetName val="14.Потери э.э. в сети"/>
      <sheetName val="15.Отпуск т.э. в сеть"/>
      <sheetName val="16.Потери т.э. в сети"/>
    </sheetNames>
    <sheetDataSet>
      <sheetData sheetId="0">
        <row r="56">
          <cell r="CP56">
            <v>207.54</v>
          </cell>
          <cell r="CS56">
            <v>242.999</v>
          </cell>
          <cell r="CV56">
            <v>288.424</v>
          </cell>
          <cell r="CY56">
            <v>738.963</v>
          </cell>
          <cell r="DB56">
            <v>2131.8149999999996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Выработка э.э"/>
      <sheetName val="1.1.Отпуск э.э с шин"/>
      <sheetName val="2.Отпуск т.э."/>
    </sheetNames>
    <sheetDataSet>
      <sheetData sheetId="1">
        <row r="5">
          <cell r="IA5">
            <v>1874.854456</v>
          </cell>
          <cell r="ID5">
            <v>1512.789681</v>
          </cell>
          <cell r="IG5">
            <v>1454.122347</v>
          </cell>
        </row>
        <row r="30">
          <cell r="IA30">
            <v>69.574969</v>
          </cell>
          <cell r="ID30">
            <v>61.645678</v>
          </cell>
          <cell r="IG30">
            <v>54.386861</v>
          </cell>
        </row>
        <row r="34">
          <cell r="IA34">
            <v>8.501715</v>
          </cell>
          <cell r="ID34">
            <v>9.080698</v>
          </cell>
          <cell r="IG34">
            <v>9.759673000000001</v>
          </cell>
        </row>
        <row r="36">
          <cell r="IA36">
            <v>7.695</v>
          </cell>
          <cell r="ID36">
            <v>5.858</v>
          </cell>
          <cell r="IG36">
            <v>1.674</v>
          </cell>
        </row>
        <row r="41">
          <cell r="IA41">
            <v>15.548000000000002</v>
          </cell>
          <cell r="ID41">
            <v>15.558</v>
          </cell>
          <cell r="IG41">
            <v>11.131</v>
          </cell>
        </row>
        <row r="46">
          <cell r="IA46">
            <v>159.870102</v>
          </cell>
          <cell r="ID46">
            <v>152.20408600000002</v>
          </cell>
          <cell r="IG46">
            <v>145.532391</v>
          </cell>
        </row>
        <row r="56">
          <cell r="IA56">
            <v>290.89</v>
          </cell>
          <cell r="ID56">
            <v>261.209</v>
          </cell>
          <cell r="IG56">
            <v>187.557</v>
          </cell>
        </row>
        <row r="62">
          <cell r="IA62">
            <v>23.093963</v>
          </cell>
          <cell r="ID62">
            <v>20.828808000000002</v>
          </cell>
          <cell r="IG62">
            <v>15.780846</v>
          </cell>
        </row>
        <row r="66">
          <cell r="IA66">
            <v>17.30951</v>
          </cell>
          <cell r="ID66">
            <v>16.785583</v>
          </cell>
          <cell r="IG66">
            <v>8.139012000000001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Выработка э.э"/>
      <sheetName val="1.1.Отпуск э.э с шин"/>
      <sheetName val="2.Отпуск т.э."/>
    </sheetNames>
    <sheetDataSet>
      <sheetData sheetId="0">
        <row r="59">
          <cell r="IP59">
            <v>94.098</v>
          </cell>
          <cell r="IS59">
            <v>99.604</v>
          </cell>
          <cell r="IV59">
            <v>139.445</v>
          </cell>
        </row>
      </sheetData>
      <sheetData sheetId="1">
        <row r="5">
          <cell r="IP5">
            <v>1351.9767319999999</v>
          </cell>
          <cell r="IS5">
            <v>1513.8916530000001</v>
          </cell>
          <cell r="IV5">
            <v>1484.7076700000002</v>
          </cell>
        </row>
        <row r="30">
          <cell r="IP30">
            <v>49.104696000000004</v>
          </cell>
          <cell r="IS30">
            <v>71.425635</v>
          </cell>
          <cell r="IV30">
            <v>60.591309</v>
          </cell>
        </row>
        <row r="34">
          <cell r="IP34">
            <v>9.323454</v>
          </cell>
          <cell r="IS34">
            <v>9.028381</v>
          </cell>
          <cell r="IV34">
            <v>0.777987</v>
          </cell>
        </row>
        <row r="36">
          <cell r="IP36">
            <v>0.005</v>
          </cell>
          <cell r="IS36">
            <v>0.006</v>
          </cell>
          <cell r="IV36">
            <v>1.897</v>
          </cell>
        </row>
        <row r="40">
          <cell r="IP40">
            <v>11.901</v>
          </cell>
          <cell r="IV40">
            <v>12.324</v>
          </cell>
        </row>
        <row r="41">
          <cell r="IS41">
            <v>12.021</v>
          </cell>
        </row>
        <row r="46">
          <cell r="IP46">
            <v>132.515415</v>
          </cell>
          <cell r="IS46">
            <v>133.023179</v>
          </cell>
          <cell r="IV46">
            <v>138.626333</v>
          </cell>
        </row>
        <row r="56">
          <cell r="IP56">
            <v>185.933</v>
          </cell>
          <cell r="IS56">
            <v>194.73100000000002</v>
          </cell>
          <cell r="IV56">
            <v>256.144</v>
          </cell>
        </row>
        <row r="62">
          <cell r="IP62">
            <v>12.332915999999999</v>
          </cell>
          <cell r="IS62">
            <v>12.955461</v>
          </cell>
          <cell r="IV62">
            <v>19.040966</v>
          </cell>
        </row>
        <row r="66">
          <cell r="IP66">
            <v>6.14885</v>
          </cell>
          <cell r="IS66">
            <v>8.229388</v>
          </cell>
          <cell r="IV66">
            <v>34.172949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1">
          <cell r="M51">
            <v>36.31</v>
          </cell>
          <cell r="N51">
            <v>36.19</v>
          </cell>
        </row>
        <row r="53">
          <cell r="M53">
            <v>3.162779</v>
          </cell>
          <cell r="N53">
            <v>3.188144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I70"/>
  <sheetViews>
    <sheetView showGridLines="0" tabSelected="1"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 outlineLevelRow="1" outlineLevelCol="3"/>
  <cols>
    <col min="1" max="1" width="43.140625" style="0" customWidth="1"/>
    <col min="2" max="4" width="7.421875" style="0" hidden="1" customWidth="1" outlineLevel="2"/>
    <col min="5" max="5" width="7.7109375" style="0" hidden="1" customWidth="1" outlineLevel="1"/>
    <col min="6" max="8" width="7.7109375" style="0" hidden="1" customWidth="1" outlineLevel="2"/>
    <col min="9" max="9" width="7.7109375" style="0" hidden="1" customWidth="1" outlineLevel="1"/>
    <col min="10" max="12" width="7.7109375" style="0" hidden="1" customWidth="1" outlineLevel="2"/>
    <col min="13" max="13" width="7.7109375" style="0" hidden="1" customWidth="1" outlineLevel="1"/>
    <col min="14" max="16" width="7.7109375" style="0" hidden="1" customWidth="1" outlineLevel="2"/>
    <col min="17" max="17" width="7.140625" style="0" hidden="1" customWidth="1" outlineLevel="1"/>
    <col min="18" max="18" width="8.28125" style="0" bestFit="1" customWidth="1" collapsed="1"/>
    <col min="19" max="21" width="7.421875" style="0" hidden="1" customWidth="1" outlineLevel="2"/>
    <col min="22" max="22" width="7.421875" style="0" hidden="1" customWidth="1" outlineLevel="1"/>
    <col min="23" max="23" width="9.421875" style="0" hidden="1" customWidth="1" outlineLevel="2"/>
    <col min="24" max="25" width="9.140625" style="0" hidden="1" customWidth="1" outlineLevel="2"/>
    <col min="26" max="26" width="9.140625" style="0" hidden="1" customWidth="1" outlineLevel="1"/>
    <col min="27" max="29" width="9.140625" style="0" hidden="1" customWidth="1" outlineLevel="2"/>
    <col min="30" max="30" width="9.140625" style="0" hidden="1" customWidth="1" outlineLevel="1"/>
    <col min="31" max="33" width="9.140625" style="0" hidden="1" customWidth="1" outlineLevel="2"/>
    <col min="34" max="34" width="9.140625" style="0" hidden="1" customWidth="1" outlineLevel="1"/>
    <col min="35" max="35" width="8.8515625" style="0" customWidth="1" collapsed="1"/>
    <col min="36" max="38" width="7.421875" style="0" hidden="1" customWidth="1" outlineLevel="2"/>
    <col min="39" max="39" width="7.421875" style="0" hidden="1" customWidth="1" outlineLevel="1"/>
    <col min="40" max="40" width="9.421875" style="0" hidden="1" customWidth="1" outlineLevel="2"/>
    <col min="41" max="42" width="9.140625" style="0" hidden="1" customWidth="1" outlineLevel="2"/>
    <col min="43" max="43" width="9.140625" style="0" hidden="1" customWidth="1" outlineLevel="1"/>
    <col min="44" max="46" width="6.421875" style="0" hidden="1" customWidth="1" outlineLevel="2"/>
    <col min="47" max="47" width="9.140625" style="0" hidden="1" customWidth="1" outlineLevel="1"/>
    <col min="48" max="50" width="9.140625" style="0" hidden="1" customWidth="1" outlineLevel="2"/>
    <col min="51" max="51" width="9.140625" style="0" hidden="1" customWidth="1" outlineLevel="1"/>
    <col min="52" max="52" width="9.140625" style="0" customWidth="1" collapsed="1"/>
    <col min="53" max="55" width="7.421875" style="0" hidden="1" customWidth="1" outlineLevel="2"/>
    <col min="56" max="56" width="7.421875" style="0" hidden="1" customWidth="1" outlineLevel="1"/>
    <col min="57" max="57" width="9.421875" style="0" hidden="1" customWidth="1" outlineLevel="2"/>
    <col min="58" max="59" width="9.140625" style="0" hidden="1" customWidth="1" outlineLevel="2"/>
    <col min="60" max="60" width="10.28125" style="0" hidden="1" customWidth="1" outlineLevel="1"/>
    <col min="61" max="63" width="8.421875" style="0" hidden="1" customWidth="1" outlineLevel="2"/>
    <col min="64" max="64" width="7.421875" style="0" hidden="1" customWidth="1" outlineLevel="1"/>
    <col min="65" max="67" width="9.140625" style="0" hidden="1" customWidth="1" outlineLevel="2"/>
    <col min="68" max="68" width="9.140625" style="0" hidden="1" customWidth="1" outlineLevel="1"/>
    <col min="69" max="69" width="9.140625" style="0" customWidth="1" collapsed="1"/>
    <col min="70" max="72" width="9.00390625" style="0" hidden="1" customWidth="1" outlineLevel="2"/>
    <col min="73" max="73" width="9.7109375" style="0" hidden="1" customWidth="1" outlineLevel="1"/>
    <col min="74" max="76" width="9.140625" style="0" hidden="1" customWidth="1" outlineLevel="2"/>
    <col min="77" max="77" width="9.140625" style="0" hidden="1" customWidth="1" outlineLevel="1"/>
    <col min="78" max="78" width="8.8515625" style="0" hidden="1" customWidth="1" outlineLevel="2"/>
    <col min="79" max="79" width="9.140625" style="0" hidden="1" customWidth="1" outlineLevel="2"/>
    <col min="80" max="80" width="9.00390625" style="0" hidden="1" customWidth="1" outlineLevel="2"/>
    <col min="81" max="81" width="9.140625" style="0" hidden="1" customWidth="1" outlineLevel="1"/>
    <col min="82" max="82" width="9.140625" style="0" hidden="1" customWidth="1" outlineLevel="2"/>
    <col min="83" max="83" width="10.28125" style="0" hidden="1" customWidth="1" outlineLevel="2"/>
    <col min="84" max="84" width="9.140625" style="0" hidden="1" customWidth="1" outlineLevel="2"/>
    <col min="85" max="85" width="9.140625" style="0" hidden="1" customWidth="1" outlineLevel="1"/>
    <col min="86" max="86" width="8.421875" style="0" bestFit="1" customWidth="1" collapsed="1"/>
    <col min="87" max="89" width="9.140625" style="0" hidden="1" customWidth="1" outlineLevel="2"/>
    <col min="90" max="90" width="9.140625" style="0" hidden="1" customWidth="1" outlineLevel="1"/>
    <col min="91" max="93" width="9.140625" style="0" hidden="1" customWidth="1" outlineLevel="2"/>
    <col min="94" max="94" width="9.140625" style="0" hidden="1" customWidth="1" outlineLevel="1"/>
    <col min="95" max="97" width="9.140625" style="0" hidden="1" customWidth="1" outlineLevel="2"/>
    <col min="98" max="98" width="9.140625" style="0" hidden="1" customWidth="1" outlineLevel="1"/>
    <col min="99" max="101" width="9.140625" style="0" hidden="1" customWidth="1" outlineLevel="2"/>
    <col min="102" max="102" width="9.140625" style="0" hidden="1" customWidth="1" outlineLevel="1"/>
    <col min="103" max="103" width="8.28125" style="0" bestFit="1" customWidth="1" collapsed="1"/>
    <col min="104" max="106" width="9.140625" style="0" hidden="1" customWidth="1" outlineLevel="2"/>
    <col min="107" max="107" width="9.140625" style="0" hidden="1" customWidth="1" outlineLevel="1"/>
    <col min="108" max="110" width="9.140625" style="0" hidden="1" customWidth="1" outlineLevel="2"/>
    <col min="111" max="111" width="9.140625" style="0" hidden="1" customWidth="1" outlineLevel="1"/>
    <col min="112" max="114" width="9.140625" style="0" hidden="1" customWidth="1" outlineLevel="2"/>
    <col min="115" max="115" width="9.140625" style="0" hidden="1" customWidth="1" outlineLevel="1"/>
    <col min="116" max="118" width="9.140625" style="0" hidden="1" customWidth="1" outlineLevel="2"/>
    <col min="119" max="119" width="9.140625" style="0" hidden="1" customWidth="1" outlineLevel="1"/>
    <col min="120" max="120" width="9.8515625" style="0" bestFit="1" customWidth="1" collapsed="1"/>
    <col min="121" max="123" width="9.140625" style="0" hidden="1" customWidth="1" outlineLevel="2"/>
    <col min="124" max="124" width="9.140625" style="0" hidden="1" customWidth="1" outlineLevel="1"/>
    <col min="125" max="127" width="9.140625" style="0" hidden="1" customWidth="1" outlineLevel="2"/>
    <col min="128" max="128" width="9.140625" style="0" hidden="1" customWidth="1" outlineLevel="1" collapsed="1"/>
    <col min="129" max="131" width="9.140625" style="0" hidden="1" customWidth="1" outlineLevel="2"/>
    <col min="132" max="132" width="9.140625" style="0" hidden="1" customWidth="1" outlineLevel="1" collapsed="1"/>
    <col min="133" max="135" width="9.140625" style="0" hidden="1" customWidth="1" outlineLevel="2"/>
    <col min="136" max="136" width="9.140625" style="0" hidden="1" customWidth="1" outlineLevel="1"/>
    <col min="137" max="137" width="10.7109375" style="0" customWidth="1" collapsed="1"/>
    <col min="138" max="140" width="9.140625" style="0" hidden="1" customWidth="1" outlineLevel="2"/>
    <col min="141" max="141" width="8.8515625" style="0" hidden="1" customWidth="1" outlineLevel="1" collapsed="1"/>
    <col min="142" max="144" width="8.8515625" style="0" hidden="1" customWidth="1" outlineLevel="2"/>
    <col min="145" max="145" width="8.8515625" style="0" hidden="1" customWidth="1" outlineLevel="1" collapsed="1"/>
    <col min="146" max="148" width="8.8515625" style="0" hidden="1" customWidth="1" outlineLevel="2"/>
    <col min="149" max="149" width="8.8515625" style="0" hidden="1" customWidth="1" outlineLevel="1" collapsed="1"/>
    <col min="150" max="150" width="9.140625" style="0" hidden="1" customWidth="1" outlineLevel="2"/>
    <col min="151" max="152" width="8.8515625" style="0" hidden="1" customWidth="1" outlineLevel="2"/>
    <col min="153" max="153" width="8.8515625" style="0" hidden="1" customWidth="1" outlineLevel="1" collapsed="1"/>
    <col min="154" max="154" width="8.8515625" style="0" customWidth="1" collapsed="1"/>
    <col min="155" max="157" width="9.140625" style="0" hidden="1" customWidth="1" outlineLevel="3"/>
    <col min="158" max="158" width="9.140625" style="0" hidden="1" customWidth="1" outlineLevel="2" collapsed="1"/>
    <col min="159" max="161" width="9.140625" style="0" hidden="1" customWidth="1" outlineLevel="3"/>
    <col min="162" max="162" width="9.140625" style="0" hidden="1" customWidth="1" outlineLevel="2" collapsed="1"/>
    <col min="163" max="163" width="9.140625" style="0" hidden="1" customWidth="1" outlineLevel="3"/>
    <col min="164" max="164" width="9.00390625" style="0" hidden="1" customWidth="1" outlineLevel="3"/>
    <col min="165" max="165" width="9.140625" style="0" hidden="1" customWidth="1" outlineLevel="3"/>
    <col min="166" max="166" width="9.140625" style="0" hidden="1" customWidth="1" outlineLevel="2" collapsed="1"/>
    <col min="167" max="167" width="9.140625" style="0" hidden="1" customWidth="1" outlineLevel="3"/>
    <col min="168" max="168" width="9.00390625" style="0" hidden="1" customWidth="1" outlineLevel="3"/>
    <col min="169" max="169" width="9.140625" style="0" hidden="1" customWidth="1" outlineLevel="3"/>
    <col min="170" max="170" width="9.140625" style="0" hidden="1" customWidth="1" outlineLevel="2" collapsed="1"/>
    <col min="171" max="171" width="8.8515625" style="0" customWidth="1" collapsed="1"/>
    <col min="172" max="172" width="9.140625" style="0" hidden="1" customWidth="1" outlineLevel="2" collapsed="1"/>
    <col min="173" max="174" width="8.8515625" style="0" hidden="1" customWidth="1" outlineLevel="2"/>
    <col min="175" max="175" width="9.140625" style="0" hidden="1" customWidth="1" outlineLevel="1" collapsed="1"/>
    <col min="176" max="176" width="9.140625" style="0" hidden="1" customWidth="1" outlineLevel="2" collapsed="1"/>
    <col min="177" max="178" width="8.8515625" style="0" hidden="1" customWidth="1" outlineLevel="2"/>
    <col min="179" max="179" width="9.140625" style="0" hidden="1" customWidth="1" outlineLevel="1" collapsed="1"/>
    <col min="180" max="180" width="9.140625" style="0" hidden="1" customWidth="1" outlineLevel="2" collapsed="1"/>
    <col min="181" max="182" width="8.8515625" style="0" hidden="1" customWidth="1" outlineLevel="2"/>
    <col min="183" max="183" width="9.140625" style="0" hidden="1" customWidth="1" outlineLevel="1" collapsed="1"/>
    <col min="184" max="184" width="9.140625" style="0" hidden="1" customWidth="1" outlineLevel="2" collapsed="1"/>
    <col min="185" max="186" width="8.8515625" style="0" hidden="1" customWidth="1" outlineLevel="2"/>
    <col min="187" max="187" width="9.140625" style="0" hidden="1" customWidth="1" outlineLevel="1" collapsed="1"/>
    <col min="188" max="188" width="8.8515625" style="0" customWidth="1" collapsed="1"/>
    <col min="189" max="189" width="9.140625" style="0" hidden="1" customWidth="1" outlineLevel="2" collapsed="1"/>
    <col min="190" max="191" width="8.8515625" style="0" hidden="1" customWidth="1" outlineLevel="2"/>
    <col min="192" max="192" width="9.140625" style="0" hidden="1" customWidth="1" outlineLevel="1" collapsed="1"/>
    <col min="193" max="193" width="9.140625" style="0" hidden="1" customWidth="1" outlineLevel="2" collapsed="1"/>
    <col min="194" max="195" width="8.8515625" style="0" hidden="1" customWidth="1" outlineLevel="2"/>
    <col min="196" max="196" width="9.140625" style="0" hidden="1" customWidth="1" outlineLevel="1" collapsed="1"/>
    <col min="197" max="197" width="9.140625" style="0" hidden="1" customWidth="1" outlineLevel="2" collapsed="1"/>
    <col min="198" max="199" width="8.8515625" style="0" hidden="1" customWidth="1" outlineLevel="2"/>
    <col min="200" max="200" width="9.140625" style="0" hidden="1" customWidth="1" outlineLevel="1" collapsed="1"/>
    <col min="201" max="201" width="9.140625" style="0" hidden="1" customWidth="1" outlineLevel="2" collapsed="1"/>
    <col min="202" max="203" width="8.8515625" style="0" hidden="1" customWidth="1" outlineLevel="2"/>
    <col min="204" max="204" width="9.140625" style="0" hidden="1" customWidth="1" outlineLevel="1" collapsed="1"/>
    <col min="205" max="205" width="8.8515625" style="0" customWidth="1" collapsed="1"/>
    <col min="206" max="206" width="9.140625" style="0" hidden="1" customWidth="1" outlineLevel="2" collapsed="1"/>
    <col min="207" max="208" width="8.8515625" style="0" hidden="1" customWidth="1" outlineLevel="2"/>
    <col min="209" max="209" width="9.140625" style="0" customWidth="1" outlineLevel="1" collapsed="1"/>
    <col min="210" max="210" width="9.140625" style="0" hidden="1" customWidth="1" outlineLevel="2" collapsed="1"/>
    <col min="211" max="212" width="8.8515625" style="0" hidden="1" customWidth="1" outlineLevel="2"/>
    <col min="213" max="213" width="9.140625" style="0" customWidth="1" outlineLevel="1" collapsed="1"/>
    <col min="214" max="214" width="9.140625" style="0" customWidth="1" outlineLevel="2" collapsed="1"/>
    <col min="215" max="216" width="8.8515625" style="0" customWidth="1" outlineLevel="2"/>
    <col min="217" max="217" width="9.140625" style="0" customWidth="1" outlineLevel="1"/>
  </cols>
  <sheetData>
    <row r="1" spans="1:68" ht="28.5" customHeight="1">
      <c r="A1" s="42" t="s">
        <v>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29"/>
      <c r="AG1" s="29"/>
      <c r="AH1" s="29"/>
      <c r="AI1" s="29"/>
      <c r="AW1" s="40"/>
      <c r="AX1" s="40"/>
      <c r="AY1" s="40"/>
      <c r="BN1" s="40"/>
      <c r="BO1" s="40"/>
      <c r="BP1" s="40"/>
    </row>
    <row r="2" spans="1:217" ht="18.75">
      <c r="A2" s="16"/>
      <c r="B2" s="156">
        <v>2011</v>
      </c>
      <c r="C2" s="158"/>
      <c r="D2" s="158"/>
      <c r="E2" s="158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  <c r="S2" s="161">
        <v>2012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62"/>
      <c r="AJ2" s="156">
        <v>2013</v>
      </c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>
        <v>2014</v>
      </c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>
        <v>2015</v>
      </c>
      <c r="BS2" s="156"/>
      <c r="BT2" s="156"/>
      <c r="BU2" s="156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6">
        <v>2016</v>
      </c>
      <c r="CJ2" s="156"/>
      <c r="CK2" s="156"/>
      <c r="CL2" s="156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6">
        <v>2017</v>
      </c>
      <c r="DA2" s="156"/>
      <c r="DB2" s="156"/>
      <c r="DC2" s="156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56">
        <v>2018</v>
      </c>
      <c r="DR2" s="156"/>
      <c r="DS2" s="156"/>
      <c r="DT2" s="156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56">
        <v>2019</v>
      </c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>
        <v>2020</v>
      </c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>
        <v>2021</v>
      </c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>
        <v>2022</v>
      </c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>
        <v>2023</v>
      </c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</row>
    <row r="3" spans="1:217" ht="15">
      <c r="A3" s="3"/>
      <c r="B3" s="10" t="s">
        <v>39</v>
      </c>
      <c r="C3" s="10" t="s">
        <v>40</v>
      </c>
      <c r="D3" s="10" t="s">
        <v>41</v>
      </c>
      <c r="E3" s="31" t="s">
        <v>42</v>
      </c>
      <c r="F3" s="30" t="s">
        <v>43</v>
      </c>
      <c r="G3" s="30" t="s">
        <v>44</v>
      </c>
      <c r="H3" s="30" t="s">
        <v>45</v>
      </c>
      <c r="I3" s="31" t="s">
        <v>46</v>
      </c>
      <c r="J3" s="30" t="s">
        <v>47</v>
      </c>
      <c r="K3" s="30" t="s">
        <v>48</v>
      </c>
      <c r="L3" s="30" t="s">
        <v>49</v>
      </c>
      <c r="M3" s="31" t="s">
        <v>50</v>
      </c>
      <c r="N3" s="33" t="s">
        <v>51</v>
      </c>
      <c r="O3" s="33" t="s">
        <v>52</v>
      </c>
      <c r="P3" s="33" t="s">
        <v>53</v>
      </c>
      <c r="Q3" s="32" t="s">
        <v>54</v>
      </c>
      <c r="R3" s="34">
        <v>2011</v>
      </c>
      <c r="S3" s="10" t="s">
        <v>39</v>
      </c>
      <c r="T3" s="10" t="s">
        <v>40</v>
      </c>
      <c r="U3" s="10" t="s">
        <v>41</v>
      </c>
      <c r="V3" s="31" t="s">
        <v>42</v>
      </c>
      <c r="W3" s="30" t="s">
        <v>43</v>
      </c>
      <c r="X3" s="30" t="s">
        <v>44</v>
      </c>
      <c r="Y3" s="30" t="s">
        <v>45</v>
      </c>
      <c r="Z3" s="31" t="s">
        <v>46</v>
      </c>
      <c r="AA3" s="30" t="s">
        <v>47</v>
      </c>
      <c r="AB3" s="30" t="s">
        <v>48</v>
      </c>
      <c r="AC3" s="30" t="s">
        <v>49</v>
      </c>
      <c r="AD3" s="31" t="s">
        <v>50</v>
      </c>
      <c r="AE3" s="33" t="s">
        <v>51</v>
      </c>
      <c r="AF3" s="33" t="s">
        <v>52</v>
      </c>
      <c r="AG3" s="33" t="s">
        <v>53</v>
      </c>
      <c r="AH3" s="32" t="s">
        <v>54</v>
      </c>
      <c r="AI3" s="34">
        <v>2012</v>
      </c>
      <c r="AJ3" s="10" t="s">
        <v>39</v>
      </c>
      <c r="AK3" s="10" t="s">
        <v>40</v>
      </c>
      <c r="AL3" s="10" t="s">
        <v>41</v>
      </c>
      <c r="AM3" s="31" t="s">
        <v>42</v>
      </c>
      <c r="AN3" s="30" t="s">
        <v>43</v>
      </c>
      <c r="AO3" s="30" t="s">
        <v>44</v>
      </c>
      <c r="AP3" s="30" t="s">
        <v>45</v>
      </c>
      <c r="AQ3" s="31" t="s">
        <v>46</v>
      </c>
      <c r="AR3" s="30" t="s">
        <v>47</v>
      </c>
      <c r="AS3" s="30" t="s">
        <v>48</v>
      </c>
      <c r="AT3" s="30" t="s">
        <v>49</v>
      </c>
      <c r="AU3" s="31" t="s">
        <v>50</v>
      </c>
      <c r="AV3" s="33" t="s">
        <v>51</v>
      </c>
      <c r="AW3" s="33" t="s">
        <v>52</v>
      </c>
      <c r="AX3" s="33" t="s">
        <v>53</v>
      </c>
      <c r="AY3" s="32" t="s">
        <v>54</v>
      </c>
      <c r="AZ3" s="32">
        <v>2013</v>
      </c>
      <c r="BA3" s="10" t="s">
        <v>39</v>
      </c>
      <c r="BB3" s="10" t="s">
        <v>40</v>
      </c>
      <c r="BC3" s="10" t="s">
        <v>41</v>
      </c>
      <c r="BD3" s="31" t="s">
        <v>42</v>
      </c>
      <c r="BE3" s="30" t="s">
        <v>43</v>
      </c>
      <c r="BF3" s="30" t="s">
        <v>44</v>
      </c>
      <c r="BG3" s="30" t="s">
        <v>45</v>
      </c>
      <c r="BH3" s="31" t="s">
        <v>46</v>
      </c>
      <c r="BI3" s="30" t="s">
        <v>47</v>
      </c>
      <c r="BJ3" s="30" t="s">
        <v>48</v>
      </c>
      <c r="BK3" s="30" t="s">
        <v>49</v>
      </c>
      <c r="BL3" s="31" t="s">
        <v>50</v>
      </c>
      <c r="BM3" s="33" t="s">
        <v>51</v>
      </c>
      <c r="BN3" s="33" t="s">
        <v>52</v>
      </c>
      <c r="BO3" s="33" t="s">
        <v>53</v>
      </c>
      <c r="BP3" s="32" t="s">
        <v>54</v>
      </c>
      <c r="BQ3" s="32">
        <v>2014</v>
      </c>
      <c r="BR3" s="10" t="s">
        <v>39</v>
      </c>
      <c r="BS3" s="10" t="s">
        <v>40</v>
      </c>
      <c r="BT3" s="10" t="s">
        <v>41</v>
      </c>
      <c r="BU3" s="31" t="s">
        <v>42</v>
      </c>
      <c r="BV3" s="30" t="s">
        <v>43</v>
      </c>
      <c r="BW3" s="30" t="s">
        <v>44</v>
      </c>
      <c r="BX3" s="30" t="s">
        <v>45</v>
      </c>
      <c r="BY3" s="31" t="s">
        <v>46</v>
      </c>
      <c r="BZ3" s="30" t="s">
        <v>47</v>
      </c>
      <c r="CA3" s="30" t="s">
        <v>48</v>
      </c>
      <c r="CB3" s="30" t="s">
        <v>49</v>
      </c>
      <c r="CC3" s="31" t="s">
        <v>50</v>
      </c>
      <c r="CD3" s="30" t="s">
        <v>51</v>
      </c>
      <c r="CE3" s="30" t="s">
        <v>52</v>
      </c>
      <c r="CF3" s="30" t="s">
        <v>53</v>
      </c>
      <c r="CG3" s="32" t="s">
        <v>54</v>
      </c>
      <c r="CH3" s="32">
        <v>2015</v>
      </c>
      <c r="CI3" s="10" t="s">
        <v>39</v>
      </c>
      <c r="CJ3" s="10" t="s">
        <v>40</v>
      </c>
      <c r="CK3" s="10" t="s">
        <v>41</v>
      </c>
      <c r="CL3" s="31" t="s">
        <v>42</v>
      </c>
      <c r="CM3" s="30" t="s">
        <v>43</v>
      </c>
      <c r="CN3" s="30" t="s">
        <v>44</v>
      </c>
      <c r="CO3" s="30" t="s">
        <v>45</v>
      </c>
      <c r="CP3" s="31" t="s">
        <v>46</v>
      </c>
      <c r="CQ3" s="30" t="s">
        <v>47</v>
      </c>
      <c r="CR3" s="30" t="s">
        <v>48</v>
      </c>
      <c r="CS3" s="30" t="s">
        <v>49</v>
      </c>
      <c r="CT3" s="31" t="s">
        <v>50</v>
      </c>
      <c r="CU3" s="30" t="s">
        <v>51</v>
      </c>
      <c r="CV3" s="30" t="s">
        <v>52</v>
      </c>
      <c r="CW3" s="30" t="s">
        <v>53</v>
      </c>
      <c r="CX3" s="32" t="s">
        <v>54</v>
      </c>
      <c r="CY3" s="32">
        <v>2016</v>
      </c>
      <c r="CZ3" s="10" t="s">
        <v>39</v>
      </c>
      <c r="DA3" s="10" t="s">
        <v>40</v>
      </c>
      <c r="DB3" s="10" t="s">
        <v>41</v>
      </c>
      <c r="DC3" s="31" t="s">
        <v>42</v>
      </c>
      <c r="DD3" s="30" t="s">
        <v>43</v>
      </c>
      <c r="DE3" s="30" t="s">
        <v>44</v>
      </c>
      <c r="DF3" s="30" t="s">
        <v>45</v>
      </c>
      <c r="DG3" s="31" t="s">
        <v>46</v>
      </c>
      <c r="DH3" s="30" t="s">
        <v>47</v>
      </c>
      <c r="DI3" s="30" t="s">
        <v>48</v>
      </c>
      <c r="DJ3" s="30" t="s">
        <v>49</v>
      </c>
      <c r="DK3" s="31" t="s">
        <v>50</v>
      </c>
      <c r="DL3" s="30" t="s">
        <v>51</v>
      </c>
      <c r="DM3" s="30" t="s">
        <v>52</v>
      </c>
      <c r="DN3" s="30" t="s">
        <v>53</v>
      </c>
      <c r="DO3" s="32" t="s">
        <v>54</v>
      </c>
      <c r="DP3" s="32">
        <v>2017</v>
      </c>
      <c r="DQ3" s="10" t="s">
        <v>39</v>
      </c>
      <c r="DR3" s="10" t="s">
        <v>40</v>
      </c>
      <c r="DS3" s="10" t="s">
        <v>41</v>
      </c>
      <c r="DT3" s="31" t="s">
        <v>42</v>
      </c>
      <c r="DU3" s="30" t="s">
        <v>43</v>
      </c>
      <c r="DV3" s="30" t="s">
        <v>44</v>
      </c>
      <c r="DW3" s="30" t="s">
        <v>45</v>
      </c>
      <c r="DX3" s="31" t="s">
        <v>46</v>
      </c>
      <c r="DY3" s="30" t="s">
        <v>47</v>
      </c>
      <c r="DZ3" s="30" t="s">
        <v>48</v>
      </c>
      <c r="EA3" s="30" t="s">
        <v>49</v>
      </c>
      <c r="EB3" s="31" t="s">
        <v>50</v>
      </c>
      <c r="EC3" s="30" t="s">
        <v>51</v>
      </c>
      <c r="ED3" s="30" t="s">
        <v>52</v>
      </c>
      <c r="EE3" s="30" t="s">
        <v>53</v>
      </c>
      <c r="EF3" s="32" t="s">
        <v>54</v>
      </c>
      <c r="EG3" s="32">
        <v>2018</v>
      </c>
      <c r="EH3" s="10" t="s">
        <v>39</v>
      </c>
      <c r="EI3" s="10" t="s">
        <v>40</v>
      </c>
      <c r="EJ3" s="10" t="s">
        <v>41</v>
      </c>
      <c r="EK3" s="31" t="s">
        <v>42</v>
      </c>
      <c r="EL3" s="30" t="s">
        <v>43</v>
      </c>
      <c r="EM3" s="30" t="s">
        <v>44</v>
      </c>
      <c r="EN3" s="30" t="s">
        <v>45</v>
      </c>
      <c r="EO3" s="31" t="s">
        <v>46</v>
      </c>
      <c r="EP3" s="30" t="s">
        <v>47</v>
      </c>
      <c r="EQ3" s="30" t="s">
        <v>48</v>
      </c>
      <c r="ER3" s="30" t="s">
        <v>49</v>
      </c>
      <c r="ES3" s="31" t="s">
        <v>50</v>
      </c>
      <c r="ET3" s="30" t="s">
        <v>51</v>
      </c>
      <c r="EU3" s="30" t="s">
        <v>52</v>
      </c>
      <c r="EV3" s="30" t="s">
        <v>53</v>
      </c>
      <c r="EW3" s="31" t="s">
        <v>54</v>
      </c>
      <c r="EX3" s="32">
        <v>2019</v>
      </c>
      <c r="EY3" s="10" t="s">
        <v>39</v>
      </c>
      <c r="EZ3" s="10" t="s">
        <v>40</v>
      </c>
      <c r="FA3" s="10" t="s">
        <v>41</v>
      </c>
      <c r="FB3" s="31" t="s">
        <v>42</v>
      </c>
      <c r="FC3" s="10" t="s">
        <v>43</v>
      </c>
      <c r="FD3" s="30" t="s">
        <v>44</v>
      </c>
      <c r="FE3" s="30" t="s">
        <v>45</v>
      </c>
      <c r="FF3" s="31" t="s">
        <v>46</v>
      </c>
      <c r="FG3" s="10" t="s">
        <v>47</v>
      </c>
      <c r="FH3" s="30" t="s">
        <v>48</v>
      </c>
      <c r="FI3" s="30" t="s">
        <v>49</v>
      </c>
      <c r="FJ3" s="31" t="s">
        <v>50</v>
      </c>
      <c r="FK3" s="10" t="s">
        <v>51</v>
      </c>
      <c r="FL3" s="30" t="s">
        <v>52</v>
      </c>
      <c r="FM3" s="30" t="s">
        <v>53</v>
      </c>
      <c r="FN3" s="31" t="s">
        <v>54</v>
      </c>
      <c r="FO3" s="32">
        <v>2020</v>
      </c>
      <c r="FP3" s="10" t="s">
        <v>39</v>
      </c>
      <c r="FQ3" s="10" t="s">
        <v>40</v>
      </c>
      <c r="FR3" s="10" t="s">
        <v>41</v>
      </c>
      <c r="FS3" s="31" t="s">
        <v>42</v>
      </c>
      <c r="FT3" s="10" t="s">
        <v>43</v>
      </c>
      <c r="FU3" s="10" t="s">
        <v>44</v>
      </c>
      <c r="FV3" s="10" t="s">
        <v>45</v>
      </c>
      <c r="FW3" s="31" t="s">
        <v>46</v>
      </c>
      <c r="FX3" s="10" t="s">
        <v>47</v>
      </c>
      <c r="FY3" s="10" t="s">
        <v>48</v>
      </c>
      <c r="FZ3" s="10" t="s">
        <v>68</v>
      </c>
      <c r="GA3" s="31" t="s">
        <v>50</v>
      </c>
      <c r="GB3" s="10" t="s">
        <v>51</v>
      </c>
      <c r="GC3" s="10" t="s">
        <v>52</v>
      </c>
      <c r="GD3" s="10" t="s">
        <v>53</v>
      </c>
      <c r="GE3" s="31" t="s">
        <v>54</v>
      </c>
      <c r="GF3" s="32">
        <v>2021</v>
      </c>
      <c r="GG3" s="10" t="s">
        <v>39</v>
      </c>
      <c r="GH3" s="10" t="s">
        <v>40</v>
      </c>
      <c r="GI3" s="10" t="s">
        <v>41</v>
      </c>
      <c r="GJ3" s="31" t="s">
        <v>42</v>
      </c>
      <c r="GK3" s="10" t="s">
        <v>43</v>
      </c>
      <c r="GL3" s="10" t="s">
        <v>44</v>
      </c>
      <c r="GM3" s="10" t="s">
        <v>45</v>
      </c>
      <c r="GN3" s="31" t="s">
        <v>46</v>
      </c>
      <c r="GO3" s="10" t="s">
        <v>47</v>
      </c>
      <c r="GP3" s="10" t="s">
        <v>48</v>
      </c>
      <c r="GQ3" s="10" t="s">
        <v>49</v>
      </c>
      <c r="GR3" s="31" t="s">
        <v>50</v>
      </c>
      <c r="GS3" s="10" t="s">
        <v>51</v>
      </c>
      <c r="GT3" s="10" t="s">
        <v>52</v>
      </c>
      <c r="GU3" s="10" t="s">
        <v>53</v>
      </c>
      <c r="GV3" s="31" t="s">
        <v>54</v>
      </c>
      <c r="GW3" s="32">
        <v>2022</v>
      </c>
      <c r="GX3" s="10" t="s">
        <v>39</v>
      </c>
      <c r="GY3" s="10" t="s">
        <v>40</v>
      </c>
      <c r="GZ3" s="10" t="s">
        <v>41</v>
      </c>
      <c r="HA3" s="31" t="s">
        <v>42</v>
      </c>
      <c r="HB3" s="10" t="s">
        <v>43</v>
      </c>
      <c r="HC3" s="10" t="s">
        <v>44</v>
      </c>
      <c r="HD3" s="10" t="s">
        <v>45</v>
      </c>
      <c r="HE3" s="31" t="s">
        <v>46</v>
      </c>
      <c r="HF3" s="10" t="s">
        <v>47</v>
      </c>
      <c r="HG3" s="10" t="s">
        <v>48</v>
      </c>
      <c r="HH3" s="10" t="s">
        <v>49</v>
      </c>
      <c r="HI3" s="31" t="s">
        <v>50</v>
      </c>
    </row>
    <row r="4" spans="1:217" ht="15">
      <c r="A4" s="64" t="s">
        <v>2</v>
      </c>
      <c r="B4" s="65">
        <f>SUM(B5:B9)</f>
        <v>1204.699452</v>
      </c>
      <c r="C4" s="65">
        <f>SUM(C5:C9)</f>
        <v>1090.720806</v>
      </c>
      <c r="D4" s="65">
        <f>SUM(D5:D9)</f>
        <v>1053.995772</v>
      </c>
      <c r="E4" s="66">
        <f>B4+C4+D4</f>
        <v>3349.4160300000003</v>
      </c>
      <c r="F4" s="67">
        <f>SUM(F5:F9)</f>
        <v>1078.237</v>
      </c>
      <c r="G4" s="67">
        <f>SUM(G5:G9)</f>
        <v>1017.2317229999999</v>
      </c>
      <c r="H4" s="67">
        <f>SUM(H5:H9)</f>
        <v>969.250717</v>
      </c>
      <c r="I4" s="66">
        <f>F4+G4+H4</f>
        <v>3064.71944</v>
      </c>
      <c r="J4" s="68">
        <f>SUM(J5:J9)</f>
        <v>980.0615809999999</v>
      </c>
      <c r="K4" s="68">
        <f>SUM(K5:K9)</f>
        <v>910.5512419999999</v>
      </c>
      <c r="L4" s="68">
        <f>SUM(L5:L9)</f>
        <v>966.2005659999999</v>
      </c>
      <c r="M4" s="66">
        <f>J4+K4+L4</f>
        <v>2856.813389</v>
      </c>
      <c r="N4" s="68">
        <f>SUM(N5:N9)</f>
        <v>1001.3025739999999</v>
      </c>
      <c r="O4" s="68">
        <f>SUM(O5:O9)</f>
        <v>1099.019281</v>
      </c>
      <c r="P4" s="68">
        <f>SUM(P5:P9)</f>
        <v>1176.798434</v>
      </c>
      <c r="Q4" s="66">
        <f>N4+O4+P4</f>
        <v>3277.1202890000004</v>
      </c>
      <c r="R4" s="69">
        <f>E4+I4+M4+Q4</f>
        <v>12548.069148</v>
      </c>
      <c r="S4" s="67">
        <f>SUM(S5:S9)</f>
        <v>1181.135416</v>
      </c>
      <c r="T4" s="67">
        <f>SUM(T5:T9)</f>
        <v>1041.18902</v>
      </c>
      <c r="U4" s="67">
        <f>SUM(U5:U9)</f>
        <v>1054.620937</v>
      </c>
      <c r="V4" s="66">
        <f>S4+T4+U4</f>
        <v>3276.9453729999996</v>
      </c>
      <c r="W4" s="67">
        <f>SUM(W5:W9)</f>
        <v>994.5519869999999</v>
      </c>
      <c r="X4" s="67">
        <f>SUM(X5:X9)</f>
        <v>992.524084</v>
      </c>
      <c r="Y4" s="67">
        <f>SUM(Y5:Y9)</f>
        <v>1049.516163</v>
      </c>
      <c r="Z4" s="66">
        <f>W4+X4+Y4</f>
        <v>3036.5922339999997</v>
      </c>
      <c r="AA4" s="68">
        <f>SUM(AA5:AA9)</f>
        <v>1040.461505</v>
      </c>
      <c r="AB4" s="68">
        <f>SUM(AB5:AB9)</f>
        <v>1088.6699099999998</v>
      </c>
      <c r="AC4" s="68">
        <f>SUM(AC5:AC9)</f>
        <v>1279.655375</v>
      </c>
      <c r="AD4" s="66">
        <f>AA4+AB4+AC4</f>
        <v>3408.78679</v>
      </c>
      <c r="AE4" s="68">
        <f>SUM(AE5:AE9)</f>
        <v>1429.7069000000001</v>
      </c>
      <c r="AF4" s="68">
        <f>SUM(AF5:AF9)</f>
        <v>1485.780675</v>
      </c>
      <c r="AG4" s="68">
        <f>SUM(AG5:AG9)</f>
        <v>1518.9067859999998</v>
      </c>
      <c r="AH4" s="66">
        <f>AE4+AF4+AG4</f>
        <v>4434.394361</v>
      </c>
      <c r="AI4" s="69">
        <f>V4+Z4+AD4+AH4</f>
        <v>14156.718757999999</v>
      </c>
      <c r="AJ4" s="67">
        <f>SUM(AJ5:AJ9)</f>
        <v>1484.517723</v>
      </c>
      <c r="AK4" s="67">
        <f>SUM(AK5:AK9)</f>
        <v>1340.518816</v>
      </c>
      <c r="AL4" s="67">
        <f>SUM(AL5:AL9)</f>
        <v>1296.47923</v>
      </c>
      <c r="AM4" s="66">
        <f>AJ4+AK4+AL4</f>
        <v>4121.515769</v>
      </c>
      <c r="AN4" s="67">
        <f>SUM(AN5:AN9)</f>
        <v>1128.9057149999999</v>
      </c>
      <c r="AO4" s="67">
        <f>SUM(AO5:AO9)</f>
        <v>1294.4910909999999</v>
      </c>
      <c r="AP4" s="67">
        <f>SUM(AP5:AP9)</f>
        <v>1251.345134</v>
      </c>
      <c r="AQ4" s="66">
        <f>AN4+AO4+AP4</f>
        <v>3674.74194</v>
      </c>
      <c r="AR4" s="67">
        <f>SUM(AR5:AR9)</f>
        <v>1187.1661</v>
      </c>
      <c r="AS4" s="67">
        <f>SUM(AS5:AS9)</f>
        <v>1338.387242</v>
      </c>
      <c r="AT4" s="67">
        <f>SUM(AT5:AT9)</f>
        <v>1328.709382</v>
      </c>
      <c r="AU4" s="66">
        <f>AR4+AS4+AT4</f>
        <v>3854.262724</v>
      </c>
      <c r="AV4" s="67">
        <f>SUM(AV5:AV9)</f>
        <v>1284.4657749999997</v>
      </c>
      <c r="AW4" s="67">
        <f>SUM(AW5:AW9)</f>
        <v>1410.0472040000002</v>
      </c>
      <c r="AX4" s="67">
        <f>SUM(AX5:AX9)</f>
        <v>1588.9053369999997</v>
      </c>
      <c r="AY4" s="66">
        <f>AV4+AW4+AX4</f>
        <v>4283.418315999999</v>
      </c>
      <c r="AZ4" s="69">
        <f>AM4+AQ4+AU4+AY4</f>
        <v>15933.938748999999</v>
      </c>
      <c r="BA4" s="67">
        <f>SUM(BA5:BA9)</f>
        <v>1705.2065410000002</v>
      </c>
      <c r="BB4" s="67">
        <f>SUM(BB5:BB9)</f>
        <v>1517.9560009999998</v>
      </c>
      <c r="BC4" s="67">
        <f>SUM(BC5:BC9)</f>
        <v>1373.3891999999998</v>
      </c>
      <c r="BD4" s="66">
        <f>BA4+BB4+BC4</f>
        <v>4596.551742</v>
      </c>
      <c r="BE4" s="67">
        <f>SUM(BE5:BE9)</f>
        <v>1322.007366</v>
      </c>
      <c r="BF4" s="67">
        <f>SUM(BF5:BF9)</f>
        <v>1255.271385</v>
      </c>
      <c r="BG4" s="67">
        <f>SUM(BG5:BG9)</f>
        <v>1072.765722</v>
      </c>
      <c r="BH4" s="66">
        <f aca="true" t="shared" si="0" ref="BH4:BH9">BE4+BF4+BG4</f>
        <v>3650.044473</v>
      </c>
      <c r="BI4" s="67">
        <f>SUM(BI5:BI9)</f>
        <v>1174.33196</v>
      </c>
      <c r="BJ4" s="67">
        <f>SUM(BJ5:BJ9)</f>
        <v>1296.523243</v>
      </c>
      <c r="BK4" s="67">
        <f>SUM(BK5:BK9)</f>
        <v>1064.599543</v>
      </c>
      <c r="BL4" s="66">
        <f aca="true" t="shared" si="1" ref="BL4:BL9">BI4+BJ4+BK4</f>
        <v>3535.4547460000003</v>
      </c>
      <c r="BM4" s="67">
        <f>SUM(BM5:BM9)</f>
        <v>1006.6670749999998</v>
      </c>
      <c r="BN4" s="67">
        <f>SUM(BN5:BN9)</f>
        <v>981.9090460000001</v>
      </c>
      <c r="BO4" s="67">
        <f>SUM(BO5:BO9)</f>
        <v>1102.114198</v>
      </c>
      <c r="BP4" s="66">
        <f aca="true" t="shared" si="2" ref="BP4:BP9">BM4+BN4+BO4</f>
        <v>3090.6903190000003</v>
      </c>
      <c r="BQ4" s="69">
        <f aca="true" t="shared" si="3" ref="BQ4:BQ14">BP4+BL4+BH4+BD4</f>
        <v>14872.74128</v>
      </c>
      <c r="BR4" s="67">
        <f>SUM(BR5:BR9)</f>
        <v>1020.432309</v>
      </c>
      <c r="BS4" s="67">
        <f>SUM(BS5:BS9)</f>
        <v>877.686297</v>
      </c>
      <c r="BT4" s="67">
        <f>SUM(BT5:BT9)</f>
        <v>944.6828830000001</v>
      </c>
      <c r="BU4" s="66">
        <f aca="true" t="shared" si="4" ref="BU4:BU9">BR4+BS4+BT4</f>
        <v>2842.801489</v>
      </c>
      <c r="BV4" s="67">
        <f>SUM(BV5:BV9)</f>
        <v>909.8279600000001</v>
      </c>
      <c r="BW4" s="67">
        <f>SUM(BW5:BW9)</f>
        <v>1084.431186</v>
      </c>
      <c r="BX4" s="67">
        <f>SUM(BX5:BX9)</f>
        <v>1088.9548680000003</v>
      </c>
      <c r="BY4" s="66">
        <f aca="true" t="shared" si="5" ref="BY4:BY9">BV4+BW4+BX4</f>
        <v>3083.214014</v>
      </c>
      <c r="BZ4" s="67">
        <f>SUM(BZ5:BZ9)</f>
        <v>1066.162876</v>
      </c>
      <c r="CA4" s="67">
        <f>SUM(CA5:CA9)</f>
        <v>1071.005044</v>
      </c>
      <c r="CB4" s="67">
        <f>SUM(CB5:CB9)</f>
        <v>993.6463509999999</v>
      </c>
      <c r="CC4" s="66">
        <f aca="true" t="shared" si="6" ref="CC4:CC9">BZ4+CA4+CB4</f>
        <v>3130.8142709999997</v>
      </c>
      <c r="CD4" s="67">
        <f>SUM(CD5:CD9)</f>
        <v>1240.5866030000002</v>
      </c>
      <c r="CE4" s="67">
        <f>SUM(CE5:CE9)</f>
        <v>1080.761031</v>
      </c>
      <c r="CF4" s="67">
        <f>SUM(CF5:CF9)</f>
        <v>1137.5294119999999</v>
      </c>
      <c r="CG4" s="66">
        <f aca="true" t="shared" si="7" ref="CG4:CG9">CD4+CE4+CF4</f>
        <v>3458.877046</v>
      </c>
      <c r="CH4" s="69">
        <f aca="true" t="shared" si="8" ref="CH4:CH40">CG4+CC4+BY4+BU4</f>
        <v>12515.70682</v>
      </c>
      <c r="CI4" s="62">
        <f>SUM(CI5:CI9)</f>
        <v>1162.7447060000002</v>
      </c>
      <c r="CJ4" s="62">
        <f>SUM(CJ5:CJ9)</f>
        <v>1104.180787</v>
      </c>
      <c r="CK4" s="62">
        <f>SUM(CK5:CK9)</f>
        <v>1162.8231460000002</v>
      </c>
      <c r="CL4" s="63">
        <f>SUM(CI4:CK4)</f>
        <v>3429.7486390000004</v>
      </c>
      <c r="CM4" s="63">
        <f>SUM(CM5:CM9)</f>
        <v>1049.074754</v>
      </c>
      <c r="CN4" s="63">
        <f>SUM(CN5:CN9)</f>
        <v>996.714496</v>
      </c>
      <c r="CO4" s="63">
        <f>SUM(CO5:CO9)</f>
        <v>1233.604837</v>
      </c>
      <c r="CP4" s="63">
        <f aca="true" t="shared" si="9" ref="CP4:CP41">SUM(CM4:CO4)</f>
        <v>3279.394087</v>
      </c>
      <c r="CQ4" s="63">
        <f>SUM(CQ5:CQ9)</f>
        <v>1523.337126</v>
      </c>
      <c r="CR4" s="63">
        <f>SUM(CR5:CR9)</f>
        <v>1539.737088</v>
      </c>
      <c r="CS4" s="63">
        <f>SUM(CS5:CS9)</f>
        <v>1569.3305560000001</v>
      </c>
      <c r="CT4" s="63">
        <f>SUM(CQ4:CS4)</f>
        <v>4632.40477</v>
      </c>
      <c r="CU4" s="63">
        <f>SUM(CU5:CU9)</f>
        <v>1590.6068050000001</v>
      </c>
      <c r="CV4" s="63">
        <f>SUM(CV5:CV9)</f>
        <v>1464.3450909999997</v>
      </c>
      <c r="CW4" s="63">
        <f>SUM(CW5:CW9)</f>
        <v>1507.860932</v>
      </c>
      <c r="CX4" s="63">
        <f>SUM(CU4:CW4)</f>
        <v>4562.812828</v>
      </c>
      <c r="CY4" s="92">
        <f>CX4+CT4+CP4+CL4</f>
        <v>15904.360324000001</v>
      </c>
      <c r="CZ4" s="62">
        <f>SUM(CZ5:CZ9)</f>
        <v>1484.0819689999998</v>
      </c>
      <c r="DA4" s="62">
        <f>SUM(DA5:DA9)</f>
        <v>1247.4819029999999</v>
      </c>
      <c r="DB4" s="62">
        <f>SUM(DB5:DB9)</f>
        <v>1344.947458</v>
      </c>
      <c r="DC4" s="63">
        <f>CZ4+DA4+DB4</f>
        <v>4076.51133</v>
      </c>
      <c r="DD4" s="63">
        <f>SUM(DD5:DD9)</f>
        <v>1085.864005</v>
      </c>
      <c r="DE4" s="63">
        <f>SUM(DE5:DE9)</f>
        <v>1008.4294970000001</v>
      </c>
      <c r="DF4" s="63">
        <f>SUM(DF5:DF9)</f>
        <v>1056.3971849999998</v>
      </c>
      <c r="DG4" s="63">
        <f aca="true" t="shared" si="10" ref="DG4:DG11">DD4+DE4+DF4</f>
        <v>3150.690687</v>
      </c>
      <c r="DH4" s="63">
        <f>SUM(DH5:DH9)</f>
        <v>1237.65113</v>
      </c>
      <c r="DI4" s="63">
        <f>SUM(DI5:DI9)</f>
        <v>1108.530378</v>
      </c>
      <c r="DJ4" s="63">
        <f>SUM(DJ5:DJ9)</f>
        <v>1128.2640729999998</v>
      </c>
      <c r="DK4" s="63">
        <f>SUM(DH4:DJ4)</f>
        <v>3474.4455809999995</v>
      </c>
      <c r="DL4" s="63">
        <f>SUM(DL5:DL9)</f>
        <v>1298.007152</v>
      </c>
      <c r="DM4" s="63">
        <f>SUM(DM5:DM9)</f>
        <v>1219.043828</v>
      </c>
      <c r="DN4" s="63">
        <f>SUM(DN5:DN9)</f>
        <v>1265.0418820000002</v>
      </c>
      <c r="DO4" s="63">
        <f>DL4+DM4+DN4</f>
        <v>3782.0928620000004</v>
      </c>
      <c r="DP4" s="106">
        <f>DC4+DG4+DK4+DO4</f>
        <v>14483.74046</v>
      </c>
      <c r="DQ4" s="62">
        <f>SUM(DQ5:DQ9)</f>
        <v>1258.082936</v>
      </c>
      <c r="DR4" s="62">
        <f>SUM(DR5:DR9)</f>
        <v>1084.763361</v>
      </c>
      <c r="DS4" s="62">
        <f>SUM(DS5:DS9)</f>
        <v>1282.055756</v>
      </c>
      <c r="DT4" s="63">
        <f>DQ4+DR4+DS4</f>
        <v>3624.902053</v>
      </c>
      <c r="DU4" s="63">
        <f>SUM(DU5:DU9)</f>
        <v>1162.4624330000001</v>
      </c>
      <c r="DV4" s="63">
        <f>SUM(DV5:DV9)</f>
        <v>1042.5875939999999</v>
      </c>
      <c r="DW4" s="63">
        <f>SUM(DW5:DW9)</f>
        <v>999.79173</v>
      </c>
      <c r="DX4" s="63">
        <f aca="true" t="shared" si="11" ref="DX4:DX23">DU4+DV4+DW4</f>
        <v>3204.841757</v>
      </c>
      <c r="DY4" s="63">
        <f>SUM(DY5:DY9)</f>
        <v>1213.30293</v>
      </c>
      <c r="DZ4" s="63">
        <f>SUM(DZ5:DZ9)</f>
        <v>1339.422761</v>
      </c>
      <c r="EA4" s="63">
        <f>SUM(EA5:EA9)</f>
        <v>1134.92095</v>
      </c>
      <c r="EB4" s="63">
        <f>SUM(DY4:EA4)</f>
        <v>3687.6466410000003</v>
      </c>
      <c r="EC4" s="63">
        <f>SUM(EC5:EC9)</f>
        <v>1143.176532</v>
      </c>
      <c r="ED4" s="63">
        <f>SUM(ED5:ED9)</f>
        <v>1170.660937</v>
      </c>
      <c r="EE4" s="63">
        <f>SUM(EE5:EE9)</f>
        <v>1235.3</v>
      </c>
      <c r="EF4" s="63">
        <f>EC4+ED4+EE4</f>
        <v>3549.1374690000002</v>
      </c>
      <c r="EG4" s="63">
        <f>DT4+DX4+EB4+EF4</f>
        <v>14066.52792</v>
      </c>
      <c r="EH4" s="62">
        <f>SUM(EH5:EH9)</f>
        <v>1016.8199999999999</v>
      </c>
      <c r="EI4" s="62">
        <f>SUM(EI5:EI9)</f>
        <v>1002.25</v>
      </c>
      <c r="EJ4" s="62">
        <f>SUM(EJ5:EJ9)</f>
        <v>1158.72</v>
      </c>
      <c r="EK4" s="62">
        <f>+EH4+EI4+EJ4</f>
        <v>3177.79</v>
      </c>
      <c r="EL4" s="62">
        <f>SUM(EL5:EL9)</f>
        <v>1019.9518450000002</v>
      </c>
      <c r="EM4" s="62">
        <f>SUM(EM5:EM9)</f>
        <v>1141.605824</v>
      </c>
      <c r="EN4" s="62">
        <f>SUM(EN5:EN9)</f>
        <v>1241.8478800000003</v>
      </c>
      <c r="EO4" s="62">
        <f>+EL4+EM4+EN4</f>
        <v>3403.4055490000005</v>
      </c>
      <c r="EP4" s="62">
        <f>SUM(EP5:EP9)</f>
        <v>1388.587937</v>
      </c>
      <c r="EQ4" s="62">
        <f>SUM(EQ5:EQ9)</f>
        <v>1332.259189</v>
      </c>
      <c r="ER4" s="62">
        <f>SUM(ER5:ER9)</f>
        <v>1458.334336</v>
      </c>
      <c r="ES4" s="62">
        <f>+EP4+EQ4+ER4</f>
        <v>4179.1814620000005</v>
      </c>
      <c r="ET4" s="62">
        <f>SUM(ET5:ET10)</f>
        <v>1491.1212179999998</v>
      </c>
      <c r="EU4" s="62">
        <f>SUM(EU5:EU10)</f>
        <v>1463.9952959999998</v>
      </c>
      <c r="EV4" s="62">
        <f>SUM(EV5:EV10)</f>
        <v>1536.3018720000002</v>
      </c>
      <c r="EW4" s="62">
        <f aca="true" t="shared" si="12" ref="EW4:EW14">SUM(ET4:EV4)</f>
        <v>4491.418385999999</v>
      </c>
      <c r="EX4" s="63">
        <f aca="true" t="shared" si="13" ref="EX4:EX14">+EK4+EO4+ES4+EW4</f>
        <v>15251.795397</v>
      </c>
      <c r="EY4" s="62">
        <f>SUM(EY5:EY10)</f>
        <v>1518.694285</v>
      </c>
      <c r="EZ4" s="62">
        <f>SUM(EZ5:EZ10)</f>
        <v>1433.90824</v>
      </c>
      <c r="FA4" s="62">
        <f>SUM(FA5:FA10)</f>
        <v>1415.7215310000001</v>
      </c>
      <c r="FB4" s="62">
        <f aca="true" t="shared" si="14" ref="FB4:FB14">SUM(EY4:FA4)</f>
        <v>4368.324056</v>
      </c>
      <c r="FC4" s="62">
        <f>SUM(FC5:FC10)</f>
        <v>1251.6742570000001</v>
      </c>
      <c r="FD4" s="62">
        <f>SUM(FD5:FD10)</f>
        <v>1126.894211</v>
      </c>
      <c r="FE4" s="62">
        <f>SUM(FE5:FE10)</f>
        <v>1188.6285010000001</v>
      </c>
      <c r="FF4" s="62">
        <f aca="true" t="shared" si="15" ref="FF4:FF14">SUM(FC4:FE4)</f>
        <v>3567.1969690000005</v>
      </c>
      <c r="FG4" s="62">
        <f>SUM(FG5:FG10)</f>
        <v>1191.442849</v>
      </c>
      <c r="FH4" s="62">
        <f>SUM(FH5:FH10)</f>
        <v>1323.8274490000001</v>
      </c>
      <c r="FI4" s="62">
        <f>SUM(FI5:FI10)</f>
        <v>1481.8289300000004</v>
      </c>
      <c r="FJ4" s="62">
        <f>SUM(FG4:FI4)</f>
        <v>3997.099228000001</v>
      </c>
      <c r="FK4" s="62">
        <f>SUM(FK5:FK10)</f>
        <v>1641.1698230000002</v>
      </c>
      <c r="FL4" s="62">
        <f>SUM(FL5:FL10)</f>
        <v>1529.4759700000002</v>
      </c>
      <c r="FM4" s="62">
        <f>SUM(FM5:FM10)</f>
        <v>1589.384102</v>
      </c>
      <c r="FN4" s="62">
        <f>SUM(FK4:FM4)</f>
        <v>4760.029895000001</v>
      </c>
      <c r="FO4" s="63">
        <f aca="true" t="shared" si="16" ref="FO4:FO40">+FB4+FF4+FJ4+FN4</f>
        <v>16692.650148</v>
      </c>
      <c r="FP4" s="62">
        <f>SUM(FP5:FP10)</f>
        <v>1589.537572</v>
      </c>
      <c r="FQ4" s="62">
        <f>SUM(FQ5:FQ10)</f>
        <v>1358.178432</v>
      </c>
      <c r="FR4" s="62">
        <f>SUM(FR5:FR10)</f>
        <v>1366.240094</v>
      </c>
      <c r="FS4" s="62">
        <f aca="true" t="shared" si="17" ref="FS4:FS14">SUM(FP4:FR4)</f>
        <v>4313.956098</v>
      </c>
      <c r="FT4" s="62">
        <f>SUM(FT5:FT10)</f>
        <v>1284.3487699999998</v>
      </c>
      <c r="FU4" s="62">
        <f>SUM(FU5:FU10)</f>
        <v>1299.9589139999998</v>
      </c>
      <c r="FV4" s="62">
        <f>SUM(FV5:FV10)</f>
        <v>1575.5102119999997</v>
      </c>
      <c r="FW4" s="62">
        <f>SUM(FT4:FV4)</f>
        <v>4159.817895999999</v>
      </c>
      <c r="FX4" s="62">
        <f>SUM(FX5:FX10)</f>
        <v>1785.327658</v>
      </c>
      <c r="FY4" s="62">
        <f>SUM(FY5:FY10)</f>
        <v>1830.209039</v>
      </c>
      <c r="FZ4" s="62">
        <f>SUM(FZ5:FZ10)</f>
        <v>1621.2914809999997</v>
      </c>
      <c r="GA4" s="62">
        <f>SUM(FX4:FZ4)</f>
        <v>5236.828178</v>
      </c>
      <c r="GB4" s="62">
        <f>SUM(GB5:GB10)</f>
        <v>1699.9015069999998</v>
      </c>
      <c r="GC4" s="62">
        <f>SUM(GC5:GC10)</f>
        <v>1728.7432199999998</v>
      </c>
      <c r="GD4" s="62">
        <f>SUM(GD5:GD10)</f>
        <v>1903.545696</v>
      </c>
      <c r="GE4" s="62">
        <f>SUM(GB4:GD4)</f>
        <v>5332.190423</v>
      </c>
      <c r="GF4" s="63">
        <f aca="true" t="shared" si="18" ref="GF4:GF40">+FS4+FW4+GA4+GE4</f>
        <v>19042.792595</v>
      </c>
      <c r="GG4" s="62">
        <f>SUM(GG5:GG10)</f>
        <v>1874.4799999999998</v>
      </c>
      <c r="GH4" s="62">
        <f>SUM(GH5:GH10)</f>
        <v>1433.6899999999998</v>
      </c>
      <c r="GI4" s="62">
        <f>SUM(GI5:GI10)</f>
        <v>1525.6000000000001</v>
      </c>
      <c r="GJ4" s="62">
        <f>SUM(GG4:GI4)</f>
        <v>4833.7699999999995</v>
      </c>
      <c r="GK4" s="62">
        <f>SUM(GK5:GK10)</f>
        <v>1372.1281630000003</v>
      </c>
      <c r="GL4" s="62">
        <f>SUM(GL5:GL10)</f>
        <v>1254.7471229999999</v>
      </c>
      <c r="GM4" s="62">
        <f>SUM(GM5:GM10)</f>
        <v>1590.467141</v>
      </c>
      <c r="GN4" s="62">
        <f>SUM(GK4:GM4)</f>
        <v>4217.3424270000005</v>
      </c>
      <c r="GO4" s="62">
        <f>SUM(GO5:GO10)</f>
        <v>1752.026812</v>
      </c>
      <c r="GP4" s="62">
        <f>SUM(GP5:GP10)</f>
        <v>1788.8144280000001</v>
      </c>
      <c r="GQ4" s="62">
        <f>SUM(GQ5:GQ10)</f>
        <v>1715.75338</v>
      </c>
      <c r="GR4" s="62">
        <f>SUM(GO4:GQ4)</f>
        <v>5256.59462</v>
      </c>
      <c r="GS4" s="62">
        <f>SUM(GS5:GS10)</f>
        <v>1767.950041</v>
      </c>
      <c r="GT4" s="62">
        <f>SUM(GT5:GT10)</f>
        <v>1601.7669819999999</v>
      </c>
      <c r="GU4" s="62">
        <f>SUM(GU5:GU10)</f>
        <v>1734.1252999999997</v>
      </c>
      <c r="GV4" s="62">
        <f>SUM(GS4:GU4)</f>
        <v>5103.842323</v>
      </c>
      <c r="GW4" s="63">
        <f>+GJ4+GN4+GR4+GV4</f>
        <v>19411.54937</v>
      </c>
      <c r="GX4" s="62">
        <f>SUM(GX5:GX10)</f>
        <v>1668.528686</v>
      </c>
      <c r="GY4" s="62">
        <f>SUM(GY5:GY10)</f>
        <v>1439.616309</v>
      </c>
      <c r="GZ4" s="62">
        <f>SUM(GZ5:GZ10)</f>
        <v>1222.9993180000001</v>
      </c>
      <c r="HA4" s="62">
        <f>SUM(GX4:GZ4)</f>
        <v>4331.144313000001</v>
      </c>
      <c r="HB4" s="62">
        <f>SUM(HB5:HB10)</f>
        <v>1235.8595129999999</v>
      </c>
      <c r="HC4" s="62">
        <f>SUM(HC5:HC10)</f>
        <v>1151.048391</v>
      </c>
      <c r="HD4" s="62">
        <f>SUM(HD5:HD10)</f>
        <v>1274.1630429999998</v>
      </c>
      <c r="HE4" s="62">
        <f>SUM(HB4:HD4)</f>
        <v>3661.0709469999993</v>
      </c>
      <c r="HF4" s="62">
        <f>SUM(HF5:HF10)</f>
        <v>1515.084115</v>
      </c>
      <c r="HG4" s="62">
        <f>SUM(HG5:HG10)</f>
        <v>1286.026476</v>
      </c>
      <c r="HH4" s="62">
        <f>SUM(HH5:HH10)</f>
        <v>1225.888188</v>
      </c>
      <c r="HI4" s="62">
        <f>SUM(HF4:HH4)</f>
        <v>4026.998779</v>
      </c>
    </row>
    <row r="5" spans="1:217" ht="15" outlineLevel="1">
      <c r="A5" s="4" t="s">
        <v>3</v>
      </c>
      <c r="B5" s="7">
        <v>475.271178</v>
      </c>
      <c r="C5" s="7">
        <v>396.510136</v>
      </c>
      <c r="D5" s="20">
        <v>371.214205</v>
      </c>
      <c r="E5" s="21">
        <f aca="true" t="shared" si="19" ref="E5:E40">B5+C5+D5</f>
        <v>1242.995519</v>
      </c>
      <c r="F5" s="6">
        <v>415.509</v>
      </c>
      <c r="G5" s="6">
        <v>400.805723</v>
      </c>
      <c r="H5" s="6">
        <v>394.450717</v>
      </c>
      <c r="I5" s="21">
        <f aca="true" t="shared" si="20" ref="I5:I40">F5+G5+H5</f>
        <v>1210.76544</v>
      </c>
      <c r="J5" s="6">
        <v>423.117581</v>
      </c>
      <c r="K5" s="6">
        <v>394.799242</v>
      </c>
      <c r="L5" s="6">
        <v>398.643566</v>
      </c>
      <c r="M5" s="21">
        <f aca="true" t="shared" si="21" ref="M5:M40">J5+K5+L5</f>
        <v>1216.560389</v>
      </c>
      <c r="N5" s="20">
        <v>388.865389</v>
      </c>
      <c r="O5" s="20">
        <v>482.530855</v>
      </c>
      <c r="P5" s="20">
        <v>527.494131</v>
      </c>
      <c r="Q5" s="21">
        <f aca="true" t="shared" si="22" ref="Q5:Q40">N5+O5+P5</f>
        <v>1398.890375</v>
      </c>
      <c r="R5" s="36">
        <f aca="true" t="shared" si="23" ref="R5:R44">E5+I5+M5+Q5</f>
        <v>5069.211723</v>
      </c>
      <c r="S5" s="6">
        <v>531.789627</v>
      </c>
      <c r="T5" s="20">
        <v>466.344229</v>
      </c>
      <c r="U5" s="20">
        <v>471.203248</v>
      </c>
      <c r="V5" s="21">
        <f aca="true" t="shared" si="24" ref="V5:V40">S5+T5+U5</f>
        <v>1469.337104</v>
      </c>
      <c r="W5" s="20">
        <v>446.624423</v>
      </c>
      <c r="X5" s="20">
        <v>463.928815</v>
      </c>
      <c r="Y5" s="20">
        <v>495.422101</v>
      </c>
      <c r="Z5" s="21">
        <f aca="true" t="shared" si="25" ref="Z5:Z40">W5+X5+Y5</f>
        <v>1405.975339</v>
      </c>
      <c r="AA5" s="24">
        <v>497.526422</v>
      </c>
      <c r="AB5" s="24">
        <v>498.545833</v>
      </c>
      <c r="AC5" s="24">
        <v>415.967332</v>
      </c>
      <c r="AD5" s="21">
        <f aca="true" t="shared" si="26" ref="AD5:AD40">AA5+AB5+AC5</f>
        <v>1412.039587</v>
      </c>
      <c r="AE5" s="20">
        <v>445.961018</v>
      </c>
      <c r="AF5" s="20">
        <v>633.361726</v>
      </c>
      <c r="AG5" s="20">
        <v>492.232633</v>
      </c>
      <c r="AH5" s="21">
        <f aca="true" t="shared" si="27" ref="AH5:AH40">AE5+AF5+AG5</f>
        <v>1571.5553770000001</v>
      </c>
      <c r="AI5" s="38">
        <f aca="true" t="shared" si="28" ref="AI5:AI29">V5+Z5+AD5+AH5</f>
        <v>5858.907407000001</v>
      </c>
      <c r="AJ5" s="6">
        <v>418.643744</v>
      </c>
      <c r="AK5" s="6">
        <v>420.438292</v>
      </c>
      <c r="AL5" s="6">
        <v>405.052678</v>
      </c>
      <c r="AM5" s="21">
        <f aca="true" t="shared" si="29" ref="AM5:AM40">AJ5+AK5+AL5</f>
        <v>1244.134714</v>
      </c>
      <c r="AN5" s="6">
        <v>351.229288</v>
      </c>
      <c r="AO5" s="6">
        <v>505.821567</v>
      </c>
      <c r="AP5" s="6">
        <v>639.205242</v>
      </c>
      <c r="AQ5" s="21">
        <f aca="true" t="shared" si="30" ref="AQ5:AQ40">AN5+AO5+AP5</f>
        <v>1496.256097</v>
      </c>
      <c r="AR5" s="6">
        <v>413.594577</v>
      </c>
      <c r="AS5" s="6">
        <v>837.424689</v>
      </c>
      <c r="AT5" s="6">
        <v>709.744744</v>
      </c>
      <c r="AU5" s="21">
        <f aca="true" t="shared" si="31" ref="AU5:AU40">AR5+AS5+AT5</f>
        <v>1960.7640099999999</v>
      </c>
      <c r="AV5" s="6">
        <v>639.734624</v>
      </c>
      <c r="AW5" s="6">
        <v>687.831328</v>
      </c>
      <c r="AX5" s="6">
        <v>556.004065</v>
      </c>
      <c r="AY5" s="21">
        <f aca="true" t="shared" si="32" ref="AY5:AY40">AV5+AW5+AX5</f>
        <v>1883.570017</v>
      </c>
      <c r="AZ5" s="38">
        <f aca="true" t="shared" si="33" ref="AZ5:AZ29">AM5+AQ5+AU5+AY5</f>
        <v>6584.724838</v>
      </c>
      <c r="BA5" s="6">
        <v>614.186501</v>
      </c>
      <c r="BB5" s="6">
        <v>518.297776</v>
      </c>
      <c r="BC5" s="6">
        <v>424.034584</v>
      </c>
      <c r="BD5" s="21">
        <f aca="true" t="shared" si="34" ref="BD5:BD40">BA5+BB5+BC5</f>
        <v>1556.518861</v>
      </c>
      <c r="BE5" s="6">
        <v>482.379474</v>
      </c>
      <c r="BF5" s="6">
        <v>524.803709</v>
      </c>
      <c r="BG5" s="6">
        <v>444.463901</v>
      </c>
      <c r="BH5" s="21">
        <f t="shared" si="0"/>
        <v>1451.6470840000002</v>
      </c>
      <c r="BI5" s="6">
        <v>581.781227</v>
      </c>
      <c r="BJ5" s="6">
        <v>718.112081</v>
      </c>
      <c r="BK5" s="6">
        <v>525.53142</v>
      </c>
      <c r="BL5" s="21">
        <f t="shared" si="1"/>
        <v>1825.424728</v>
      </c>
      <c r="BM5" s="6">
        <v>405.895775</v>
      </c>
      <c r="BN5" s="6">
        <v>387.154666</v>
      </c>
      <c r="BO5" s="6">
        <v>439.25417</v>
      </c>
      <c r="BP5" s="21">
        <f t="shared" si="2"/>
        <v>1232.304611</v>
      </c>
      <c r="BQ5" s="38">
        <f t="shared" si="3"/>
        <v>6065.895284</v>
      </c>
      <c r="BR5" s="6">
        <v>415.508829</v>
      </c>
      <c r="BS5" s="6">
        <v>355.166976</v>
      </c>
      <c r="BT5" s="6">
        <v>385.894404</v>
      </c>
      <c r="BU5" s="21">
        <f t="shared" si="4"/>
        <v>1156.570209</v>
      </c>
      <c r="BV5" s="6">
        <v>372.339994</v>
      </c>
      <c r="BW5" s="6">
        <v>507.889116</v>
      </c>
      <c r="BX5" s="6">
        <v>510.917858</v>
      </c>
      <c r="BY5" s="21">
        <f t="shared" si="5"/>
        <v>1391.146968</v>
      </c>
      <c r="BZ5" s="6">
        <v>520.182856</v>
      </c>
      <c r="CA5" s="6">
        <v>557.016734</v>
      </c>
      <c r="CB5" s="6">
        <v>450.423585</v>
      </c>
      <c r="CC5" s="21">
        <f t="shared" si="6"/>
        <v>1527.6231750000002</v>
      </c>
      <c r="CD5" s="6">
        <v>660.666061</v>
      </c>
      <c r="CE5" s="6">
        <v>539.469226</v>
      </c>
      <c r="CF5" s="6">
        <v>554.794713</v>
      </c>
      <c r="CG5" s="21">
        <f t="shared" si="7"/>
        <v>1754.93</v>
      </c>
      <c r="CH5" s="36">
        <f t="shared" si="8"/>
        <v>5830.270352</v>
      </c>
      <c r="CI5" s="12">
        <v>572.152281</v>
      </c>
      <c r="CJ5" s="12">
        <v>550.556843</v>
      </c>
      <c r="CK5" s="12">
        <v>593.863261</v>
      </c>
      <c r="CL5" s="12">
        <f aca="true" t="shared" si="35" ref="CL5:CL47">SUM(CI5:CK5)</f>
        <v>1716.572385</v>
      </c>
      <c r="CM5" s="12">
        <v>498.75723</v>
      </c>
      <c r="CN5" s="12">
        <v>456.036624</v>
      </c>
      <c r="CO5" s="12">
        <v>668.126511</v>
      </c>
      <c r="CP5" s="12">
        <f t="shared" si="9"/>
        <v>1622.920365</v>
      </c>
      <c r="CQ5" s="12">
        <v>743.060642</v>
      </c>
      <c r="CR5" s="12">
        <v>606.291451</v>
      </c>
      <c r="CS5" s="12">
        <v>602.803015</v>
      </c>
      <c r="CT5" s="12">
        <f aca="true" t="shared" si="36" ref="CT5:CT47">SUM(CQ5:CS5)</f>
        <v>1952.155108</v>
      </c>
      <c r="CU5" s="12">
        <v>635.633838</v>
      </c>
      <c r="CV5" s="12">
        <v>592.930084</v>
      </c>
      <c r="CW5" s="12">
        <v>532.476146</v>
      </c>
      <c r="CX5" s="12">
        <f aca="true" t="shared" si="37" ref="CX5:CX47">SUM(CU5:CW5)</f>
        <v>1761.0400679999998</v>
      </c>
      <c r="CY5" s="90">
        <f>CX5+CT5+CP5+CL5</f>
        <v>7052.687925999999</v>
      </c>
      <c r="CZ5" s="12">
        <v>514.697989</v>
      </c>
      <c r="DA5" s="12">
        <v>472.719507</v>
      </c>
      <c r="DB5" s="12">
        <v>524.113839</v>
      </c>
      <c r="DC5" s="12">
        <f aca="true" t="shared" si="38" ref="DC5:DC41">CZ5+DA5+DB5</f>
        <v>1511.5313350000001</v>
      </c>
      <c r="DD5" s="12">
        <v>376.291501</v>
      </c>
      <c r="DE5" s="12">
        <v>407.857369</v>
      </c>
      <c r="DF5" s="12">
        <v>462.785893</v>
      </c>
      <c r="DG5" s="12">
        <f t="shared" si="10"/>
        <v>1246.934763</v>
      </c>
      <c r="DH5" s="87">
        <v>650.422816</v>
      </c>
      <c r="DI5" s="87">
        <v>531.039786</v>
      </c>
      <c r="DJ5" s="87">
        <v>514.05671</v>
      </c>
      <c r="DK5" s="12">
        <f aca="true" t="shared" si="39" ref="DK5:DK47">SUM(DH5:DJ5)</f>
        <v>1695.519312</v>
      </c>
      <c r="DL5" s="12">
        <v>640.591469</v>
      </c>
      <c r="DM5" s="12">
        <v>559.872967</v>
      </c>
      <c r="DN5" s="12">
        <v>628.46785</v>
      </c>
      <c r="DO5" s="12">
        <f aca="true" t="shared" si="40" ref="DO5:DO47">DL5+DM5+DN5</f>
        <v>1828.932286</v>
      </c>
      <c r="DP5" s="59">
        <f aca="true" t="shared" si="41" ref="DP5:DP47">DC5+DG5+DK5+DO5</f>
        <v>6282.9176959999995</v>
      </c>
      <c r="DQ5" s="12">
        <v>599.867272</v>
      </c>
      <c r="DR5" s="12">
        <v>490.994411</v>
      </c>
      <c r="DS5" s="12">
        <v>591.164996</v>
      </c>
      <c r="DT5" s="12">
        <f aca="true" t="shared" si="42" ref="DT5:DT41">DQ5+DR5+DS5</f>
        <v>1682.026679</v>
      </c>
      <c r="DU5" s="12">
        <v>585.610488</v>
      </c>
      <c r="DV5" s="12">
        <v>437.032291</v>
      </c>
      <c r="DW5" s="12">
        <v>380.273045</v>
      </c>
      <c r="DX5" s="12">
        <f t="shared" si="11"/>
        <v>1402.9158240000002</v>
      </c>
      <c r="DY5" s="87">
        <v>569.322206</v>
      </c>
      <c r="DZ5" s="87">
        <v>732.099277</v>
      </c>
      <c r="EA5" s="87">
        <v>517.004673</v>
      </c>
      <c r="EB5" s="12">
        <f aca="true" t="shared" si="43" ref="EB5:EB44">SUM(DY5:EA5)</f>
        <v>1818.426156</v>
      </c>
      <c r="EC5" s="12">
        <v>506.323117</v>
      </c>
      <c r="ED5" s="12">
        <v>547.3048</v>
      </c>
      <c r="EE5" s="12">
        <v>577.16</v>
      </c>
      <c r="EF5" s="12">
        <f aca="true" t="shared" si="44" ref="EF5:EF44">EC5+ED5+EE5</f>
        <v>1630.787917</v>
      </c>
      <c r="EG5" s="12">
        <f aca="true" t="shared" si="45" ref="EG5:EG44">DT5+DX5+EB5+EF5</f>
        <v>6534.156575999999</v>
      </c>
      <c r="EH5" s="12">
        <v>373.68</v>
      </c>
      <c r="EI5" s="12">
        <v>435.35</v>
      </c>
      <c r="EJ5" s="12">
        <v>556.16</v>
      </c>
      <c r="EK5" s="12">
        <f>SUM(EH5:EJ5)</f>
        <v>1365.19</v>
      </c>
      <c r="EL5" s="12">
        <v>458.682538</v>
      </c>
      <c r="EM5" s="12">
        <v>578.818448</v>
      </c>
      <c r="EN5" s="12">
        <v>683.748687</v>
      </c>
      <c r="EO5" s="12">
        <f>SUM(EL5:EN5)</f>
        <v>1721.249673</v>
      </c>
      <c r="EP5" s="12">
        <v>820.399029</v>
      </c>
      <c r="EQ5" s="12">
        <v>760.687437</v>
      </c>
      <c r="ER5" s="12">
        <v>805.185298</v>
      </c>
      <c r="ES5" s="12">
        <f>SUM(EP5:ER5)</f>
        <v>2386.271764</v>
      </c>
      <c r="ET5" s="12">
        <v>643.735965</v>
      </c>
      <c r="EU5" s="12">
        <v>600.428594</v>
      </c>
      <c r="EV5" s="12">
        <v>624.197599</v>
      </c>
      <c r="EW5" s="12">
        <f t="shared" si="12"/>
        <v>1868.362158</v>
      </c>
      <c r="EX5" s="12">
        <f t="shared" si="13"/>
        <v>7341.073595</v>
      </c>
      <c r="EY5" s="12">
        <v>592.20262</v>
      </c>
      <c r="EZ5" s="12">
        <v>555.988507</v>
      </c>
      <c r="FA5" s="12">
        <v>541.796964</v>
      </c>
      <c r="FB5" s="12">
        <f t="shared" si="14"/>
        <v>1689.9880910000002</v>
      </c>
      <c r="FC5" s="12">
        <v>460.446298</v>
      </c>
      <c r="FD5" s="12">
        <v>379.369657</v>
      </c>
      <c r="FE5" s="12">
        <v>415.234751</v>
      </c>
      <c r="FF5" s="12">
        <f t="shared" si="15"/>
        <v>1255.050706</v>
      </c>
      <c r="FG5" s="12">
        <v>444.9212029999999</v>
      </c>
      <c r="FH5" s="48">
        <v>572.379859</v>
      </c>
      <c r="FI5" s="12">
        <v>686.37686</v>
      </c>
      <c r="FJ5" s="12">
        <f>SUM(FG5:FI5)</f>
        <v>1703.6779219999999</v>
      </c>
      <c r="FK5" s="12">
        <v>815.348129</v>
      </c>
      <c r="FL5" s="48">
        <v>634.216665</v>
      </c>
      <c r="FM5" s="12">
        <v>657.685263</v>
      </c>
      <c r="FN5" s="12">
        <f>SUM(FK5:FM5)</f>
        <v>2107.2500569999997</v>
      </c>
      <c r="FO5" s="48">
        <f t="shared" si="16"/>
        <v>6755.966775999999</v>
      </c>
      <c r="FP5" s="12">
        <v>638.547929</v>
      </c>
      <c r="FQ5" s="12">
        <v>521.66031</v>
      </c>
      <c r="FR5" s="12">
        <v>502.29983</v>
      </c>
      <c r="FS5" s="12">
        <f t="shared" si="17"/>
        <v>1662.508069</v>
      </c>
      <c r="FT5" s="12">
        <v>478.594544</v>
      </c>
      <c r="FU5" s="12">
        <v>445.511304</v>
      </c>
      <c r="FV5" s="12">
        <v>595.385331</v>
      </c>
      <c r="FW5" s="12">
        <f>SUM(FT5:FV5)</f>
        <v>1519.4911789999999</v>
      </c>
      <c r="FX5" s="12">
        <v>574.95234</v>
      </c>
      <c r="FY5" s="12">
        <v>622.354533</v>
      </c>
      <c r="FZ5" s="12">
        <v>656.944898</v>
      </c>
      <c r="GA5" s="12">
        <f>SUM(FX5:FZ5)</f>
        <v>1854.251771</v>
      </c>
      <c r="GB5" s="12">
        <v>540.912253</v>
      </c>
      <c r="GC5" s="12">
        <v>628.575381</v>
      </c>
      <c r="GD5" s="12">
        <v>691.350005</v>
      </c>
      <c r="GE5" s="12">
        <f>SUM(GB5:GD5)</f>
        <v>1860.837639</v>
      </c>
      <c r="GF5" s="48">
        <f t="shared" si="18"/>
        <v>6897.088658000001</v>
      </c>
      <c r="GG5" s="12">
        <v>650.79</v>
      </c>
      <c r="GH5" s="12">
        <v>484.09</v>
      </c>
      <c r="GI5" s="12">
        <v>519.09</v>
      </c>
      <c r="GJ5" s="12">
        <f>SUM(GG5:GI5)</f>
        <v>1653.9699999999998</v>
      </c>
      <c r="GK5" s="12">
        <v>468.104553</v>
      </c>
      <c r="GL5" s="12">
        <v>471.210881</v>
      </c>
      <c r="GM5" s="12">
        <v>805.176905</v>
      </c>
      <c r="GN5" s="12">
        <f>SUM(GK5:GM5)</f>
        <v>1744.492339</v>
      </c>
      <c r="GO5" s="12">
        <v>968.82335</v>
      </c>
      <c r="GP5" s="12">
        <v>914.581811</v>
      </c>
      <c r="GQ5" s="12">
        <v>758.077654</v>
      </c>
      <c r="GR5" s="12">
        <f>SUM(GO5:GQ5)</f>
        <v>2641.4828150000003</v>
      </c>
      <c r="GS5" s="12">
        <v>658.737651</v>
      </c>
      <c r="GT5" s="12">
        <v>599.970684</v>
      </c>
      <c r="GU5" s="12">
        <v>662.741628</v>
      </c>
      <c r="GV5" s="12">
        <f>SUM(GS5:GU5)</f>
        <v>1921.449963</v>
      </c>
      <c r="GW5" s="48">
        <f>+GJ5+GN5+GR5+GV5</f>
        <v>7961.395117</v>
      </c>
      <c r="GX5" s="12">
        <v>567.319194</v>
      </c>
      <c r="GY5" s="12">
        <v>502.835432</v>
      </c>
      <c r="GZ5" s="12">
        <v>482.743523</v>
      </c>
      <c r="HA5" s="12">
        <f>SUM(GX5:GZ5)</f>
        <v>1552.898149</v>
      </c>
      <c r="HB5" s="12">
        <v>536.825986</v>
      </c>
      <c r="HC5" s="12">
        <v>381.634519</v>
      </c>
      <c r="HD5" s="12">
        <v>422.144025</v>
      </c>
      <c r="HE5" s="12">
        <f>SUM(HB5:HD5)</f>
        <v>1340.60453</v>
      </c>
      <c r="HF5" s="12">
        <v>510.402564</v>
      </c>
      <c r="HG5" s="12">
        <v>442.302613</v>
      </c>
      <c r="HH5" s="12">
        <v>455.713852</v>
      </c>
      <c r="HI5" s="12">
        <f>SUM(HF5:HH5)</f>
        <v>1408.4190290000001</v>
      </c>
    </row>
    <row r="6" spans="1:217" ht="15" outlineLevel="1">
      <c r="A6" s="4" t="s">
        <v>4</v>
      </c>
      <c r="B6" s="7">
        <v>506.253874</v>
      </c>
      <c r="C6" s="7">
        <v>480.25208</v>
      </c>
      <c r="D6" s="20">
        <v>475.427397</v>
      </c>
      <c r="E6" s="21">
        <f t="shared" si="19"/>
        <v>1461.933351</v>
      </c>
      <c r="F6" s="6">
        <v>473.576</v>
      </c>
      <c r="G6" s="6">
        <v>418.173</v>
      </c>
      <c r="H6" s="6">
        <v>401.87</v>
      </c>
      <c r="I6" s="21">
        <f t="shared" si="20"/>
        <v>1293.6190000000001</v>
      </c>
      <c r="J6" s="6">
        <v>392.52</v>
      </c>
      <c r="K6" s="6">
        <v>371.157</v>
      </c>
      <c r="L6" s="6">
        <v>367.499</v>
      </c>
      <c r="M6" s="21">
        <f t="shared" si="21"/>
        <v>1131.176</v>
      </c>
      <c r="N6" s="20">
        <v>379.349185</v>
      </c>
      <c r="O6" s="20">
        <v>375.501426</v>
      </c>
      <c r="P6" s="20">
        <v>395.257303</v>
      </c>
      <c r="Q6" s="21">
        <f t="shared" si="22"/>
        <v>1150.107914</v>
      </c>
      <c r="R6" s="36">
        <f t="shared" si="23"/>
        <v>5036.836265</v>
      </c>
      <c r="S6" s="6">
        <v>398.833714</v>
      </c>
      <c r="T6" s="20">
        <v>344.512287</v>
      </c>
      <c r="U6" s="20">
        <v>349.256162</v>
      </c>
      <c r="V6" s="21">
        <f t="shared" si="24"/>
        <v>1092.602163</v>
      </c>
      <c r="W6" s="20">
        <v>347.260276</v>
      </c>
      <c r="X6" s="20">
        <v>336.712395</v>
      </c>
      <c r="Y6" s="20">
        <v>375.224654</v>
      </c>
      <c r="Z6" s="21">
        <f t="shared" si="25"/>
        <v>1059.197325</v>
      </c>
      <c r="AA6" s="24">
        <v>384.348102</v>
      </c>
      <c r="AB6" s="24">
        <v>431.255862</v>
      </c>
      <c r="AC6" s="24">
        <v>656.036043</v>
      </c>
      <c r="AD6" s="21">
        <f t="shared" si="26"/>
        <v>1471.640007</v>
      </c>
      <c r="AE6" s="20">
        <v>773.89738</v>
      </c>
      <c r="AF6" s="20">
        <v>642.447631</v>
      </c>
      <c r="AG6" s="20">
        <v>792.056835</v>
      </c>
      <c r="AH6" s="21">
        <f t="shared" si="27"/>
        <v>2208.4018459999998</v>
      </c>
      <c r="AI6" s="38">
        <f t="shared" si="28"/>
        <v>5831.841340999999</v>
      </c>
      <c r="AJ6" s="6">
        <v>829.144837</v>
      </c>
      <c r="AK6" s="6">
        <v>702.161307</v>
      </c>
      <c r="AL6" s="6">
        <v>660.244492</v>
      </c>
      <c r="AM6" s="21">
        <f t="shared" si="29"/>
        <v>2191.550636</v>
      </c>
      <c r="AN6" s="6">
        <v>582.906931</v>
      </c>
      <c r="AO6" s="6">
        <v>587.323609</v>
      </c>
      <c r="AP6" s="6">
        <v>430.971159</v>
      </c>
      <c r="AQ6" s="21">
        <f t="shared" si="30"/>
        <v>1601.201699</v>
      </c>
      <c r="AR6" s="6">
        <v>605.416713</v>
      </c>
      <c r="AS6" s="6">
        <v>320.578946</v>
      </c>
      <c r="AT6" s="6">
        <v>415.218561</v>
      </c>
      <c r="AU6" s="21">
        <f t="shared" si="31"/>
        <v>1341.2142199999998</v>
      </c>
      <c r="AV6" s="6">
        <v>407.182217</v>
      </c>
      <c r="AW6" s="6">
        <v>502.778876</v>
      </c>
      <c r="AX6" s="6">
        <v>815.922272</v>
      </c>
      <c r="AY6" s="21">
        <f t="shared" si="32"/>
        <v>1725.8833650000001</v>
      </c>
      <c r="AZ6" s="38">
        <f t="shared" si="33"/>
        <v>6859.849920000001</v>
      </c>
      <c r="BA6" s="6">
        <v>867.180699</v>
      </c>
      <c r="BB6" s="6">
        <v>791.86663</v>
      </c>
      <c r="BC6" s="6">
        <v>729.988165</v>
      </c>
      <c r="BD6" s="21">
        <f t="shared" si="34"/>
        <v>2389.0354939999997</v>
      </c>
      <c r="BE6" s="6">
        <v>639.844636</v>
      </c>
      <c r="BF6" s="6">
        <v>536.720374</v>
      </c>
      <c r="BG6" s="6">
        <v>451.454821</v>
      </c>
      <c r="BH6" s="21">
        <f t="shared" si="0"/>
        <v>1628.019831</v>
      </c>
      <c r="BI6" s="6">
        <v>415.708671</v>
      </c>
      <c r="BJ6" s="6">
        <v>429.515864</v>
      </c>
      <c r="BK6" s="6">
        <v>358.509271</v>
      </c>
      <c r="BL6" s="21">
        <f t="shared" si="1"/>
        <v>1203.7338060000002</v>
      </c>
      <c r="BM6" s="6">
        <v>400.080156</v>
      </c>
      <c r="BN6" s="6">
        <v>378.802217</v>
      </c>
      <c r="BO6" s="6">
        <v>428.174028</v>
      </c>
      <c r="BP6" s="21">
        <f t="shared" si="2"/>
        <v>1207.0564009999998</v>
      </c>
      <c r="BQ6" s="38">
        <f t="shared" si="3"/>
        <v>6427.845531999999</v>
      </c>
      <c r="BR6" s="6">
        <v>389.58379</v>
      </c>
      <c r="BS6" s="6">
        <v>317.101212</v>
      </c>
      <c r="BT6" s="6">
        <v>339.462723</v>
      </c>
      <c r="BU6" s="21">
        <f t="shared" si="4"/>
        <v>1046.1477249999998</v>
      </c>
      <c r="BV6" s="6">
        <v>331.987301</v>
      </c>
      <c r="BW6" s="6">
        <v>388.245997</v>
      </c>
      <c r="BX6" s="6">
        <v>405.98601</v>
      </c>
      <c r="BY6" s="21">
        <f>BV6+BW6+BX6</f>
        <v>1126.219308</v>
      </c>
      <c r="BZ6" s="6">
        <v>385.997459</v>
      </c>
      <c r="CA6" s="6">
        <v>364.519493</v>
      </c>
      <c r="CB6" s="6">
        <v>355.577149</v>
      </c>
      <c r="CC6" s="21">
        <f>BZ6+CA6+CB6</f>
        <v>1106.094101</v>
      </c>
      <c r="CD6" s="6">
        <v>362.249843</v>
      </c>
      <c r="CE6" s="6">
        <v>314.474269</v>
      </c>
      <c r="CF6" s="6">
        <v>325.52146</v>
      </c>
      <c r="CG6" s="21">
        <f>CD6+CE6+CF6</f>
        <v>1002.245572</v>
      </c>
      <c r="CH6" s="38">
        <f t="shared" si="8"/>
        <v>4280.706706</v>
      </c>
      <c r="CI6" s="12">
        <v>348.903422</v>
      </c>
      <c r="CJ6" s="12">
        <v>324.110489</v>
      </c>
      <c r="CK6" s="12">
        <v>345.045852</v>
      </c>
      <c r="CL6" s="12">
        <f t="shared" si="35"/>
        <v>1018.059763</v>
      </c>
      <c r="CM6" s="12">
        <v>347.096704</v>
      </c>
      <c r="CN6" s="12">
        <v>362.18424</v>
      </c>
      <c r="CO6" s="12">
        <v>383.881326</v>
      </c>
      <c r="CP6" s="12">
        <f t="shared" si="9"/>
        <v>1093.16227</v>
      </c>
      <c r="CQ6" s="12">
        <v>603.003257</v>
      </c>
      <c r="CR6" s="12">
        <v>776.461643</v>
      </c>
      <c r="CS6" s="12">
        <v>768.266998</v>
      </c>
      <c r="CT6" s="12">
        <f t="shared" si="36"/>
        <v>2147.731898</v>
      </c>
      <c r="CU6" s="12">
        <v>736.405537</v>
      </c>
      <c r="CV6" s="12">
        <v>652.970556</v>
      </c>
      <c r="CW6" s="12">
        <v>759.190362</v>
      </c>
      <c r="CX6" s="12">
        <f t="shared" si="37"/>
        <v>2148.566455</v>
      </c>
      <c r="CY6" s="90">
        <f aca="true" t="shared" si="46" ref="CY6:CY40">CX6+CT6+CP6+CL6</f>
        <v>6407.520386</v>
      </c>
      <c r="CZ6" s="12">
        <v>716.892266</v>
      </c>
      <c r="DA6" s="12">
        <v>555.084729</v>
      </c>
      <c r="DB6" s="12">
        <v>611.189449</v>
      </c>
      <c r="DC6" s="12">
        <f t="shared" si="38"/>
        <v>1883.166444</v>
      </c>
      <c r="DD6" s="12">
        <v>511.710543</v>
      </c>
      <c r="DE6" s="12">
        <v>404.355235</v>
      </c>
      <c r="DF6" s="12">
        <v>408.922292</v>
      </c>
      <c r="DG6" s="12">
        <f t="shared" si="10"/>
        <v>1324.9880699999999</v>
      </c>
      <c r="DH6" s="87">
        <v>407.888798</v>
      </c>
      <c r="DI6" s="87">
        <v>421.361763</v>
      </c>
      <c r="DJ6" s="87">
        <v>414.682763</v>
      </c>
      <c r="DK6" s="12">
        <f t="shared" si="39"/>
        <v>1243.933324</v>
      </c>
      <c r="DL6" s="12">
        <v>416.864255</v>
      </c>
      <c r="DM6" s="12">
        <v>415.601418</v>
      </c>
      <c r="DN6" s="12">
        <v>390.865368</v>
      </c>
      <c r="DO6" s="12">
        <f t="shared" si="40"/>
        <v>1223.331041</v>
      </c>
      <c r="DP6" s="59">
        <f t="shared" si="41"/>
        <v>5675.418878999999</v>
      </c>
      <c r="DQ6" s="12">
        <v>381.509047</v>
      </c>
      <c r="DR6" s="12">
        <v>347.973681</v>
      </c>
      <c r="DS6" s="12">
        <v>417.681446</v>
      </c>
      <c r="DT6" s="12">
        <f t="shared" si="42"/>
        <v>1147.164174</v>
      </c>
      <c r="DU6" s="12">
        <v>333.846758</v>
      </c>
      <c r="DV6" s="12">
        <v>386.745966</v>
      </c>
      <c r="DW6" s="12">
        <v>406.914944</v>
      </c>
      <c r="DX6" s="12">
        <f t="shared" si="11"/>
        <v>1127.5076680000002</v>
      </c>
      <c r="DY6" s="87">
        <v>453.027132</v>
      </c>
      <c r="DZ6" s="87">
        <v>431.023436</v>
      </c>
      <c r="EA6" s="87">
        <v>390.135616</v>
      </c>
      <c r="EB6" s="12">
        <f t="shared" si="43"/>
        <v>1274.1861840000001</v>
      </c>
      <c r="EC6" s="12">
        <v>395.186636</v>
      </c>
      <c r="ED6" s="12">
        <v>379.985993</v>
      </c>
      <c r="EE6" s="12">
        <v>395.95</v>
      </c>
      <c r="EF6" s="12">
        <f t="shared" si="44"/>
        <v>1171.122629</v>
      </c>
      <c r="EG6" s="12">
        <f t="shared" si="45"/>
        <v>4719.980655</v>
      </c>
      <c r="EH6" s="12">
        <v>403.38</v>
      </c>
      <c r="EI6" s="12">
        <v>341.89</v>
      </c>
      <c r="EJ6" s="12">
        <v>362.9</v>
      </c>
      <c r="EK6" s="12">
        <f>SUM(EH6:EJ6)</f>
        <v>1108.17</v>
      </c>
      <c r="EL6" s="12">
        <v>352.461307</v>
      </c>
      <c r="EM6" s="12">
        <v>368.786376</v>
      </c>
      <c r="EN6" s="12">
        <v>372.047193</v>
      </c>
      <c r="EO6" s="12">
        <f>SUM(EL6:EN6)</f>
        <v>1093.294876</v>
      </c>
      <c r="EP6" s="12">
        <v>384.386908</v>
      </c>
      <c r="EQ6" s="12">
        <v>395.675752</v>
      </c>
      <c r="ER6" s="12">
        <v>434.059038</v>
      </c>
      <c r="ES6" s="12">
        <f>SUM(EP6:ER6)</f>
        <v>1214.121698</v>
      </c>
      <c r="ET6" s="12">
        <v>577.773253</v>
      </c>
      <c r="EU6" s="12">
        <v>488.708702</v>
      </c>
      <c r="EV6" s="12">
        <v>505.932273</v>
      </c>
      <c r="EW6" s="12">
        <f t="shared" si="12"/>
        <v>1572.414228</v>
      </c>
      <c r="EX6" s="12">
        <f t="shared" si="13"/>
        <v>4988.0008020000005</v>
      </c>
      <c r="EY6" s="12">
        <v>519.231542</v>
      </c>
      <c r="EZ6" s="12">
        <v>492.43591</v>
      </c>
      <c r="FA6" s="12">
        <v>466.698519</v>
      </c>
      <c r="FB6" s="12">
        <f t="shared" si="14"/>
        <v>1478.365971</v>
      </c>
      <c r="FC6" s="12">
        <v>413.20881</v>
      </c>
      <c r="FD6" s="12">
        <v>427.494216</v>
      </c>
      <c r="FE6" s="12">
        <v>475.76589</v>
      </c>
      <c r="FF6" s="12">
        <f t="shared" si="15"/>
        <v>1316.468916</v>
      </c>
      <c r="FG6" s="12">
        <v>437.205887</v>
      </c>
      <c r="FH6" s="12">
        <v>421.7999</v>
      </c>
      <c r="FI6" s="12">
        <v>416.104196</v>
      </c>
      <c r="FJ6" s="12">
        <f>SUM(FG6:FI6)</f>
        <v>1275.109983</v>
      </c>
      <c r="FK6" s="12">
        <v>448.260181</v>
      </c>
      <c r="FL6" s="12">
        <v>511.898911</v>
      </c>
      <c r="FM6" s="12">
        <v>535.38726</v>
      </c>
      <c r="FN6" s="12">
        <f>SUM(FK6:FM6)</f>
        <v>1495.5463519999998</v>
      </c>
      <c r="FO6" s="48">
        <f t="shared" si="16"/>
        <v>5565.491222000001</v>
      </c>
      <c r="FP6" s="12">
        <v>534.527375</v>
      </c>
      <c r="FQ6" s="12">
        <v>462.856778</v>
      </c>
      <c r="FR6" s="12">
        <v>482.02393</v>
      </c>
      <c r="FS6" s="12">
        <f t="shared" si="17"/>
        <v>1479.408083</v>
      </c>
      <c r="FT6" s="12">
        <v>433.873252</v>
      </c>
      <c r="FU6" s="12">
        <v>522.921703</v>
      </c>
      <c r="FV6" s="12">
        <v>652.103487</v>
      </c>
      <c r="FW6" s="12">
        <f>SUM(FT6:FV6)</f>
        <v>1608.898442</v>
      </c>
      <c r="FX6" s="12">
        <v>875.364778</v>
      </c>
      <c r="FY6" s="12">
        <v>851.135607</v>
      </c>
      <c r="FZ6" s="12">
        <v>585.47645</v>
      </c>
      <c r="GA6" s="12">
        <f>SUM(FX6:FZ6)</f>
        <v>2311.976835</v>
      </c>
      <c r="GB6" s="12">
        <v>766.362398</v>
      </c>
      <c r="GC6" s="12">
        <v>720.38862</v>
      </c>
      <c r="GD6" s="12">
        <v>785.834784</v>
      </c>
      <c r="GE6" s="12">
        <f>SUM(GB6:GD6)</f>
        <v>2272.585802</v>
      </c>
      <c r="GF6" s="48">
        <f t="shared" si="18"/>
        <v>7672.869161999999</v>
      </c>
      <c r="GG6" s="12">
        <v>804.18</v>
      </c>
      <c r="GH6" s="12">
        <v>586.27</v>
      </c>
      <c r="GI6" s="12">
        <v>619.07</v>
      </c>
      <c r="GJ6" s="12">
        <f>SUM(GG6:GI6)</f>
        <v>2009.52</v>
      </c>
      <c r="GK6" s="12">
        <v>513.006071</v>
      </c>
      <c r="GL6" s="12">
        <v>421.919725</v>
      </c>
      <c r="GM6" s="12">
        <v>407.033298</v>
      </c>
      <c r="GN6" s="12">
        <f>SUM(GK6:GM6)</f>
        <v>1341.959094</v>
      </c>
      <c r="GO6" s="12">
        <v>416.961248</v>
      </c>
      <c r="GP6" s="12">
        <v>481.95252</v>
      </c>
      <c r="GQ6" s="12">
        <v>565.13375</v>
      </c>
      <c r="GR6" s="12">
        <f>SUM(GO6:GQ6)</f>
        <v>1464.0475179999999</v>
      </c>
      <c r="GS6" s="12">
        <v>685.054787</v>
      </c>
      <c r="GT6" s="12">
        <v>603.498263</v>
      </c>
      <c r="GU6" s="12">
        <v>659.438954</v>
      </c>
      <c r="GV6" s="12">
        <f>SUM(GS6:GU6)</f>
        <v>1947.992004</v>
      </c>
      <c r="GW6" s="48">
        <f>+GJ6+GN6+GR6+GV6</f>
        <v>6763.518615999999</v>
      </c>
      <c r="GX6" s="12">
        <v>696.699706</v>
      </c>
      <c r="GY6" s="12">
        <v>566.887462</v>
      </c>
      <c r="GZ6" s="12">
        <v>346.832138</v>
      </c>
      <c r="HA6" s="12">
        <f>SUM(GX6:GZ6)</f>
        <v>1610.419306</v>
      </c>
      <c r="HB6" s="12">
        <v>318.165906</v>
      </c>
      <c r="HC6" s="12">
        <v>434.483784</v>
      </c>
      <c r="HD6" s="12">
        <v>537.688904</v>
      </c>
      <c r="HE6" s="12">
        <f>SUM(HB6:HD6)</f>
        <v>1290.3385939999998</v>
      </c>
      <c r="HF6" s="12">
        <v>662.973538</v>
      </c>
      <c r="HG6" s="12">
        <v>512.05225</v>
      </c>
      <c r="HH6" s="12">
        <v>400.649004</v>
      </c>
      <c r="HI6" s="12">
        <f>SUM(HF6:HH6)</f>
        <v>1575.6747919999998</v>
      </c>
    </row>
    <row r="7" spans="1:217" ht="15" outlineLevel="1">
      <c r="A7" s="4" t="s">
        <v>5</v>
      </c>
      <c r="B7" s="7">
        <v>187.871</v>
      </c>
      <c r="C7" s="7">
        <v>179.126</v>
      </c>
      <c r="D7" s="7">
        <v>170.546</v>
      </c>
      <c r="E7" s="21">
        <f t="shared" si="19"/>
        <v>537.543</v>
      </c>
      <c r="F7" s="6">
        <v>155.182</v>
      </c>
      <c r="G7" s="6">
        <v>160.823</v>
      </c>
      <c r="H7" s="6">
        <v>136.9</v>
      </c>
      <c r="I7" s="21">
        <f t="shared" si="20"/>
        <v>452.905</v>
      </c>
      <c r="J7" s="6">
        <v>127.884</v>
      </c>
      <c r="K7" s="6">
        <v>129.165</v>
      </c>
      <c r="L7" s="6">
        <v>166.128</v>
      </c>
      <c r="M7" s="21">
        <f t="shared" si="21"/>
        <v>423.17699999999996</v>
      </c>
      <c r="N7" s="20">
        <v>195.928</v>
      </c>
      <c r="O7" s="20">
        <v>205.067</v>
      </c>
      <c r="P7" s="20">
        <v>217.907</v>
      </c>
      <c r="Q7" s="21">
        <f t="shared" si="22"/>
        <v>618.902</v>
      </c>
      <c r="R7" s="36">
        <f t="shared" si="23"/>
        <v>2032.527</v>
      </c>
      <c r="S7" s="6">
        <v>212.385</v>
      </c>
      <c r="T7" s="20">
        <v>195.269</v>
      </c>
      <c r="U7" s="20">
        <v>196.486</v>
      </c>
      <c r="V7" s="21">
        <f t="shared" si="24"/>
        <v>604.14</v>
      </c>
      <c r="W7" s="20">
        <v>165.514</v>
      </c>
      <c r="X7" s="20">
        <v>154.571</v>
      </c>
      <c r="Y7" s="20">
        <v>143.22</v>
      </c>
      <c r="Z7" s="21">
        <f t="shared" si="25"/>
        <v>463.30500000000006</v>
      </c>
      <c r="AA7" s="24">
        <v>122.293</v>
      </c>
      <c r="AB7" s="24">
        <v>136.393</v>
      </c>
      <c r="AC7" s="24">
        <v>167.982</v>
      </c>
      <c r="AD7" s="21">
        <f t="shared" si="26"/>
        <v>426.668</v>
      </c>
      <c r="AE7" s="20">
        <v>169.295</v>
      </c>
      <c r="AF7" s="20">
        <v>171.119</v>
      </c>
      <c r="AG7" s="20">
        <v>195.765</v>
      </c>
      <c r="AH7" s="21">
        <f t="shared" si="27"/>
        <v>536.179</v>
      </c>
      <c r="AI7" s="38">
        <f t="shared" si="28"/>
        <v>2030.2920000000004</v>
      </c>
      <c r="AJ7" s="6">
        <v>196.675</v>
      </c>
      <c r="AK7" s="6">
        <v>181.555</v>
      </c>
      <c r="AL7" s="6">
        <v>201.599</v>
      </c>
      <c r="AM7" s="21">
        <f t="shared" si="29"/>
        <v>579.829</v>
      </c>
      <c r="AN7" s="6">
        <v>155.952</v>
      </c>
      <c r="AO7" s="6">
        <v>162.357</v>
      </c>
      <c r="AP7" s="6">
        <v>142.104</v>
      </c>
      <c r="AQ7" s="21">
        <f t="shared" si="30"/>
        <v>460.413</v>
      </c>
      <c r="AR7" s="6">
        <v>128.568</v>
      </c>
      <c r="AS7" s="6">
        <v>139.148</v>
      </c>
      <c r="AT7" s="6">
        <v>162.504</v>
      </c>
      <c r="AU7" s="21">
        <f t="shared" si="31"/>
        <v>430.22</v>
      </c>
      <c r="AV7" s="6">
        <v>167.177</v>
      </c>
      <c r="AW7" s="6">
        <v>142.793</v>
      </c>
      <c r="AX7" s="6">
        <v>143.665</v>
      </c>
      <c r="AY7" s="21">
        <f t="shared" si="32"/>
        <v>453.635</v>
      </c>
      <c r="AZ7" s="38">
        <f t="shared" si="33"/>
        <v>1924.097</v>
      </c>
      <c r="BA7" s="6">
        <v>150.567</v>
      </c>
      <c r="BB7" s="6">
        <v>137.424</v>
      </c>
      <c r="BC7" s="6">
        <v>138.819</v>
      </c>
      <c r="BD7" s="21">
        <f t="shared" si="34"/>
        <v>426.80999999999995</v>
      </c>
      <c r="BE7" s="6">
        <v>131.504</v>
      </c>
      <c r="BF7" s="6">
        <v>127.03</v>
      </c>
      <c r="BG7" s="6">
        <v>122.994</v>
      </c>
      <c r="BH7" s="21">
        <f t="shared" si="0"/>
        <v>381.528</v>
      </c>
      <c r="BI7" s="6">
        <v>117.559</v>
      </c>
      <c r="BJ7" s="6">
        <v>110.096</v>
      </c>
      <c r="BK7" s="6">
        <v>116.349</v>
      </c>
      <c r="BL7" s="21">
        <f t="shared" si="1"/>
        <v>344.004</v>
      </c>
      <c r="BM7" s="6">
        <v>109.934</v>
      </c>
      <c r="BN7" s="6">
        <v>143.644</v>
      </c>
      <c r="BO7" s="6">
        <v>152.522</v>
      </c>
      <c r="BP7" s="21">
        <f t="shared" si="2"/>
        <v>406.1</v>
      </c>
      <c r="BQ7" s="38">
        <f t="shared" si="3"/>
        <v>1558.442</v>
      </c>
      <c r="BR7" s="6">
        <v>141.822</v>
      </c>
      <c r="BS7" s="6">
        <v>136.687</v>
      </c>
      <c r="BT7" s="6">
        <v>143.725</v>
      </c>
      <c r="BU7" s="21">
        <f t="shared" si="4"/>
        <v>422.23400000000004</v>
      </c>
      <c r="BV7" s="6">
        <v>134.601</v>
      </c>
      <c r="BW7" s="6">
        <v>120.156</v>
      </c>
      <c r="BX7" s="6">
        <v>122.707</v>
      </c>
      <c r="BY7" s="21">
        <f t="shared" si="5"/>
        <v>377.464</v>
      </c>
      <c r="BZ7" s="6">
        <v>120.905</v>
      </c>
      <c r="CA7" s="6">
        <v>128.21</v>
      </c>
      <c r="CB7" s="6">
        <v>148.05</v>
      </c>
      <c r="CC7" s="21">
        <f t="shared" si="6"/>
        <v>397.165</v>
      </c>
      <c r="CD7" s="6">
        <v>149.036</v>
      </c>
      <c r="CE7" s="6">
        <v>150.558</v>
      </c>
      <c r="CF7" s="6">
        <v>175.861</v>
      </c>
      <c r="CG7" s="21">
        <f t="shared" si="7"/>
        <v>475.455</v>
      </c>
      <c r="CH7" s="38">
        <f t="shared" si="8"/>
        <v>1672.3180000000002</v>
      </c>
      <c r="CI7" s="12">
        <v>165.183</v>
      </c>
      <c r="CJ7" s="12">
        <v>157.727</v>
      </c>
      <c r="CK7" s="12">
        <v>149.553</v>
      </c>
      <c r="CL7" s="12">
        <f t="shared" si="35"/>
        <v>472.46299999999997</v>
      </c>
      <c r="CM7" s="12">
        <v>135.032</v>
      </c>
      <c r="CN7" s="12">
        <v>107.913</v>
      </c>
      <c r="CO7" s="12">
        <v>119.568</v>
      </c>
      <c r="CP7" s="12">
        <f t="shared" si="9"/>
        <v>362.513</v>
      </c>
      <c r="CQ7" s="12">
        <v>128.475</v>
      </c>
      <c r="CR7" s="12">
        <v>120.241</v>
      </c>
      <c r="CS7" s="12">
        <v>147.613</v>
      </c>
      <c r="CT7" s="12">
        <f t="shared" si="36"/>
        <v>396.329</v>
      </c>
      <c r="CU7" s="12">
        <v>144.735</v>
      </c>
      <c r="CV7" s="12">
        <v>149.442</v>
      </c>
      <c r="CW7" s="12">
        <v>138.001</v>
      </c>
      <c r="CX7" s="12">
        <f t="shared" si="37"/>
        <v>432.178</v>
      </c>
      <c r="CY7" s="90">
        <f t="shared" si="46"/>
        <v>1663.483</v>
      </c>
      <c r="CZ7" s="12">
        <v>176.436</v>
      </c>
      <c r="DA7" s="12">
        <v>151.042</v>
      </c>
      <c r="DB7" s="12">
        <v>137.529</v>
      </c>
      <c r="DC7" s="12">
        <f t="shared" si="38"/>
        <v>465.007</v>
      </c>
      <c r="DD7" s="12">
        <v>142.832</v>
      </c>
      <c r="DE7" s="12">
        <v>156.824</v>
      </c>
      <c r="DF7" s="12">
        <v>125.823</v>
      </c>
      <c r="DG7" s="12">
        <f t="shared" si="10"/>
        <v>425.479</v>
      </c>
      <c r="DH7" s="87">
        <v>114.823</v>
      </c>
      <c r="DI7" s="87">
        <v>109.584</v>
      </c>
      <c r="DJ7" s="87">
        <v>134.762</v>
      </c>
      <c r="DK7" s="12">
        <f t="shared" si="39"/>
        <v>359.169</v>
      </c>
      <c r="DL7" s="12">
        <v>164.453</v>
      </c>
      <c r="DM7" s="12">
        <v>167.382</v>
      </c>
      <c r="DN7" s="12">
        <v>166.121</v>
      </c>
      <c r="DO7" s="12">
        <f t="shared" si="40"/>
        <v>497.956</v>
      </c>
      <c r="DP7" s="59">
        <f t="shared" si="41"/>
        <v>1747.6109999999999</v>
      </c>
      <c r="DQ7" s="12">
        <v>194.17</v>
      </c>
      <c r="DR7" s="12">
        <v>173.119</v>
      </c>
      <c r="DS7" s="12">
        <v>190.125</v>
      </c>
      <c r="DT7" s="12">
        <f t="shared" si="42"/>
        <v>557.414</v>
      </c>
      <c r="DU7" s="12">
        <v>160.214</v>
      </c>
      <c r="DV7" s="12">
        <v>156.509</v>
      </c>
      <c r="DW7" s="12">
        <v>154.021</v>
      </c>
      <c r="DX7" s="12">
        <f t="shared" si="11"/>
        <v>470.7439999999999</v>
      </c>
      <c r="DY7" s="87">
        <v>129.699</v>
      </c>
      <c r="DZ7" s="87">
        <v>161.2</v>
      </c>
      <c r="EA7" s="87">
        <v>164.466</v>
      </c>
      <c r="EB7" s="12">
        <f t="shared" si="43"/>
        <v>455.365</v>
      </c>
      <c r="EC7" s="12">
        <v>145.872</v>
      </c>
      <c r="ED7" s="12">
        <v>143.198</v>
      </c>
      <c r="EE7" s="12">
        <v>160.89</v>
      </c>
      <c r="EF7" s="12">
        <f t="shared" si="44"/>
        <v>449.96000000000004</v>
      </c>
      <c r="EG7" s="12">
        <f t="shared" si="45"/>
        <v>1933.483</v>
      </c>
      <c r="EH7" s="12">
        <v>171.27</v>
      </c>
      <c r="EI7" s="12">
        <v>161.83</v>
      </c>
      <c r="EJ7" s="12">
        <v>171.25</v>
      </c>
      <c r="EK7" s="12">
        <f>SUM(EH7:EJ7)</f>
        <v>504.35</v>
      </c>
      <c r="EL7" s="12">
        <v>150.334</v>
      </c>
      <c r="EM7" s="12">
        <v>146.687</v>
      </c>
      <c r="EN7" s="12">
        <v>164.758</v>
      </c>
      <c r="EO7" s="12">
        <f>SUM(EL7:EN7)</f>
        <v>461.779</v>
      </c>
      <c r="EP7" s="12">
        <v>156.934</v>
      </c>
      <c r="EQ7" s="12">
        <v>151.278</v>
      </c>
      <c r="ER7" s="12">
        <v>186.406</v>
      </c>
      <c r="ES7" s="12">
        <f>SUM(EP7:ER7)</f>
        <v>494.618</v>
      </c>
      <c r="ET7" s="12">
        <v>222.648</v>
      </c>
      <c r="EU7" s="12">
        <v>164.952</v>
      </c>
      <c r="EV7" s="12">
        <v>173.601</v>
      </c>
      <c r="EW7" s="12">
        <f t="shared" si="12"/>
        <v>561.201</v>
      </c>
      <c r="EX7" s="12">
        <f t="shared" si="13"/>
        <v>2021.948</v>
      </c>
      <c r="EY7" s="12">
        <v>178.5268</v>
      </c>
      <c r="EZ7" s="12">
        <v>168.83644</v>
      </c>
      <c r="FA7" s="12">
        <v>182.545</v>
      </c>
      <c r="FB7" s="12">
        <f t="shared" si="14"/>
        <v>529.90824</v>
      </c>
      <c r="FC7" s="12">
        <v>158.61433</v>
      </c>
      <c r="FD7" s="12">
        <v>112.586</v>
      </c>
      <c r="FE7" s="12">
        <v>138.80279</v>
      </c>
      <c r="FF7" s="12">
        <f t="shared" si="15"/>
        <v>410.00311999999997</v>
      </c>
      <c r="FG7" s="12">
        <v>148.3197</v>
      </c>
      <c r="FH7" s="12">
        <v>163</v>
      </c>
      <c r="FI7" s="12">
        <v>190.16431</v>
      </c>
      <c r="FJ7" s="12">
        <f>SUM(FG7:FI7)</f>
        <v>501.48401</v>
      </c>
      <c r="FK7" s="12">
        <v>175.03659</v>
      </c>
      <c r="FL7" s="12">
        <v>159.059</v>
      </c>
      <c r="FM7" s="12">
        <v>166.65433</v>
      </c>
      <c r="FN7" s="12">
        <f>SUM(FK7:FM7)</f>
        <v>500.74992</v>
      </c>
      <c r="FO7" s="12">
        <f t="shared" si="16"/>
        <v>1942.14529</v>
      </c>
      <c r="FP7" s="12">
        <v>181.15706</v>
      </c>
      <c r="FQ7" s="12">
        <v>162.774</v>
      </c>
      <c r="FR7" s="12">
        <v>168.95891</v>
      </c>
      <c r="FS7" s="12">
        <f t="shared" si="17"/>
        <v>512.88997</v>
      </c>
      <c r="FT7" s="12">
        <v>157.04985</v>
      </c>
      <c r="FU7" s="12">
        <v>161.92687</v>
      </c>
      <c r="FV7" s="12">
        <v>153.09118</v>
      </c>
      <c r="FW7" s="12">
        <f>SUM(FT7:FV7)</f>
        <v>472.0679</v>
      </c>
      <c r="FX7" s="12">
        <v>163.59517</v>
      </c>
      <c r="FY7" s="12">
        <v>185.13703</v>
      </c>
      <c r="FZ7" s="12">
        <v>222.34</v>
      </c>
      <c r="GA7" s="12">
        <f>SUM(FX7:FZ7)</f>
        <v>571.0722000000001</v>
      </c>
      <c r="GB7" s="12">
        <v>216.203</v>
      </c>
      <c r="GC7" s="12">
        <v>176.595</v>
      </c>
      <c r="GD7" s="12">
        <v>185.603</v>
      </c>
      <c r="GE7" s="12">
        <f>SUM(GB7:GD7)</f>
        <v>578.4010000000001</v>
      </c>
      <c r="GF7" s="12">
        <f t="shared" si="18"/>
        <v>2134.43107</v>
      </c>
      <c r="GG7" s="12">
        <v>178.04</v>
      </c>
      <c r="GH7" s="12">
        <v>156.28</v>
      </c>
      <c r="GI7" s="12">
        <v>169.42</v>
      </c>
      <c r="GJ7" s="12">
        <f>SUM(GG7:GI7)</f>
        <v>503.74</v>
      </c>
      <c r="GK7" s="12">
        <v>169.26</v>
      </c>
      <c r="GL7" s="12">
        <v>180.81322</v>
      </c>
      <c r="GM7" s="12">
        <v>192.18399</v>
      </c>
      <c r="GN7" s="12">
        <f>SUM(GK7:GM7)</f>
        <v>542.25721</v>
      </c>
      <c r="GO7" s="12">
        <v>176.97135</v>
      </c>
      <c r="GP7" s="12">
        <v>184.792</v>
      </c>
      <c r="GQ7" s="12">
        <v>216.55946</v>
      </c>
      <c r="GR7" s="12">
        <f>SUM(GO7:GQ7)</f>
        <v>578.32281</v>
      </c>
      <c r="GS7" s="12">
        <v>195.8344</v>
      </c>
      <c r="GT7" s="12">
        <v>193.43404</v>
      </c>
      <c r="GU7" s="12">
        <v>174.11818</v>
      </c>
      <c r="GV7" s="12">
        <f>SUM(GS7:GU7)</f>
        <v>563.38662</v>
      </c>
      <c r="GW7" s="12">
        <f>+GJ7+GN7+GR7+GV7</f>
        <v>2187.7066400000003</v>
      </c>
      <c r="GX7" s="12">
        <v>187.80762</v>
      </c>
      <c r="GY7" s="12">
        <v>170.29708</v>
      </c>
      <c r="GZ7" s="12">
        <v>179.42671</v>
      </c>
      <c r="HA7" s="12">
        <f>SUM(GX7:GZ7)</f>
        <v>537.53141</v>
      </c>
      <c r="HB7" s="12">
        <v>148.54923</v>
      </c>
      <c r="HC7" s="12">
        <v>161.197</v>
      </c>
      <c r="HD7" s="12">
        <v>144.83186</v>
      </c>
      <c r="HE7" s="12">
        <f>SUM(HB7:HD7)</f>
        <v>454.57809</v>
      </c>
      <c r="HF7" s="12">
        <v>148.04365</v>
      </c>
      <c r="HG7" s="12">
        <v>147.38351</v>
      </c>
      <c r="HH7" s="12">
        <v>174.55072</v>
      </c>
      <c r="HI7" s="12">
        <f>SUM(HF7:HH7)</f>
        <v>469.97788</v>
      </c>
    </row>
    <row r="8" spans="1:217" ht="15" outlineLevel="1">
      <c r="A8" s="4" t="s">
        <v>6</v>
      </c>
      <c r="B8" s="7">
        <v>35.3034</v>
      </c>
      <c r="C8" s="7">
        <v>34.83259</v>
      </c>
      <c r="D8" s="7">
        <v>36.80817</v>
      </c>
      <c r="E8" s="21">
        <f>B8+C8+D8</f>
        <v>106.94416000000001</v>
      </c>
      <c r="F8" s="6">
        <v>33.97</v>
      </c>
      <c r="G8" s="6">
        <v>37.43</v>
      </c>
      <c r="H8" s="6">
        <v>36.03</v>
      </c>
      <c r="I8" s="21">
        <f>F8+G8+H8</f>
        <v>107.43</v>
      </c>
      <c r="J8" s="6">
        <v>36.54</v>
      </c>
      <c r="K8" s="6">
        <v>15.43</v>
      </c>
      <c r="L8" s="6">
        <v>33.93</v>
      </c>
      <c r="M8" s="21">
        <f>J8+K8+L8</f>
        <v>85.9</v>
      </c>
      <c r="N8" s="20">
        <v>37.16</v>
      </c>
      <c r="O8" s="20">
        <v>35.92</v>
      </c>
      <c r="P8" s="20">
        <v>36.14</v>
      </c>
      <c r="Q8" s="21">
        <f>N8+O8+P8</f>
        <v>109.22</v>
      </c>
      <c r="R8" s="36">
        <f>E8+I8+M8+Q8</f>
        <v>409.4941600000001</v>
      </c>
      <c r="S8" s="6">
        <v>38.127075000000005</v>
      </c>
      <c r="T8" s="20">
        <v>35.063504</v>
      </c>
      <c r="U8" s="20">
        <v>37.675527</v>
      </c>
      <c r="V8" s="21">
        <f>S8+T8+U8</f>
        <v>110.86610600000002</v>
      </c>
      <c r="W8" s="20">
        <v>35.153288</v>
      </c>
      <c r="X8" s="20">
        <v>37.311874</v>
      </c>
      <c r="Y8" s="20">
        <v>35.649408</v>
      </c>
      <c r="Z8" s="21">
        <f>W8+X8+Y8</f>
        <v>108.11457000000001</v>
      </c>
      <c r="AA8" s="24">
        <v>36.293981</v>
      </c>
      <c r="AB8" s="24">
        <v>22.475215</v>
      </c>
      <c r="AC8" s="24">
        <v>39.669999999999995</v>
      </c>
      <c r="AD8" s="21">
        <f>AA8+AB8+AC8</f>
        <v>98.439196</v>
      </c>
      <c r="AE8" s="6">
        <v>40.553502</v>
      </c>
      <c r="AF8" s="6">
        <v>38.852318000000004</v>
      </c>
      <c r="AG8" s="6">
        <v>38.852318000000004</v>
      </c>
      <c r="AH8" s="21">
        <f>AE8+AF8+AG8</f>
        <v>118.258138</v>
      </c>
      <c r="AI8" s="38">
        <f>V8+Z8+AD8+AH8</f>
        <v>435.67801</v>
      </c>
      <c r="AJ8" s="6">
        <v>40.054142</v>
      </c>
      <c r="AK8" s="6">
        <v>36.364217000000004</v>
      </c>
      <c r="AL8" s="6">
        <v>29.583060000000003</v>
      </c>
      <c r="AM8" s="21">
        <f>AJ8+AK8+AL8</f>
        <v>106.00141900000001</v>
      </c>
      <c r="AN8" s="6">
        <v>38.817496</v>
      </c>
      <c r="AO8" s="6">
        <v>38.988915000000006</v>
      </c>
      <c r="AP8" s="6">
        <v>39.064733</v>
      </c>
      <c r="AQ8" s="21">
        <f>AN8+AO8+AP8</f>
        <v>116.87114399999999</v>
      </c>
      <c r="AR8" s="6">
        <v>39.58681</v>
      </c>
      <c r="AS8" s="6">
        <v>38.401663</v>
      </c>
      <c r="AT8" s="6">
        <v>33.941133</v>
      </c>
      <c r="AU8" s="21">
        <f>AR8+AS8+AT8</f>
        <v>111.929606</v>
      </c>
      <c r="AV8" s="6">
        <v>40.703934</v>
      </c>
      <c r="AW8" s="6">
        <v>35.51</v>
      </c>
      <c r="AX8" s="6">
        <v>36.05</v>
      </c>
      <c r="AY8" s="21">
        <f>AV8+AW8+AX8</f>
        <v>112.26393399999999</v>
      </c>
      <c r="AZ8" s="38">
        <f>AM8+AQ8+AU8+AY8</f>
        <v>447.06610300000006</v>
      </c>
      <c r="BA8" s="6">
        <v>40.815341</v>
      </c>
      <c r="BB8" s="6">
        <v>35.657595</v>
      </c>
      <c r="BC8" s="6">
        <v>40.525451</v>
      </c>
      <c r="BD8" s="21">
        <f>BA8+BB8+BC8</f>
        <v>116.99838700000001</v>
      </c>
      <c r="BE8" s="6">
        <v>38.056256</v>
      </c>
      <c r="BF8" s="6">
        <v>38.969302</v>
      </c>
      <c r="BG8" s="6">
        <v>37.93</v>
      </c>
      <c r="BH8" s="21">
        <f>BE8+BF8+BG8</f>
        <v>114.955558</v>
      </c>
      <c r="BI8" s="6">
        <v>39.031062</v>
      </c>
      <c r="BJ8" s="6">
        <v>19.887298</v>
      </c>
      <c r="BK8" s="6">
        <v>37.286852</v>
      </c>
      <c r="BL8" s="21">
        <f>BI8+BJ8+BK8</f>
        <v>96.205212</v>
      </c>
      <c r="BM8" s="6">
        <v>40.660144</v>
      </c>
      <c r="BN8" s="6">
        <v>38.847163000000016</v>
      </c>
      <c r="BO8" s="6">
        <v>39.98</v>
      </c>
      <c r="BP8" s="21">
        <f>BM8+BN8+BO8</f>
        <v>119.48730700000002</v>
      </c>
      <c r="BQ8" s="38">
        <f>BP8+BL8+BH8+BD8</f>
        <v>447.64646400000004</v>
      </c>
      <c r="BR8" s="6">
        <f>35.28+3.65969</f>
        <v>38.93969</v>
      </c>
      <c r="BS8" s="6">
        <f>31.32+3.276109</f>
        <v>34.596109</v>
      </c>
      <c r="BT8" s="41">
        <v>40.664756</v>
      </c>
      <c r="BU8" s="21">
        <f>BR8+BS8+BT8</f>
        <v>114.200555</v>
      </c>
      <c r="BV8" s="6">
        <v>39.492665</v>
      </c>
      <c r="BW8" s="6">
        <v>40.577073</v>
      </c>
      <c r="BX8" s="41">
        <v>39.440000000000005</v>
      </c>
      <c r="BY8" s="21">
        <f>BV8+BW8+BX8</f>
        <v>119.509738</v>
      </c>
      <c r="BZ8" s="6">
        <v>39.077560999999996</v>
      </c>
      <c r="CA8" s="6">
        <v>21.258817</v>
      </c>
      <c r="CB8" s="41">
        <v>37.768617</v>
      </c>
      <c r="CC8" s="21">
        <f>BZ8+CA8+CB8</f>
        <v>98.104995</v>
      </c>
      <c r="CD8" s="6">
        <f>36.48+2.918699</f>
        <v>39.39869899999999</v>
      </c>
      <c r="CE8" s="6">
        <f>35.75+3.253536</f>
        <v>39.003536</v>
      </c>
      <c r="CF8" s="6">
        <f>37.94+3.734239</f>
        <v>41.674239</v>
      </c>
      <c r="CG8" s="21">
        <f>CD8+CE8+CF8</f>
        <v>120.07647399999999</v>
      </c>
      <c r="CH8" s="53">
        <f>CG8+CC8+BY8+BU8</f>
        <v>451.89176199999997</v>
      </c>
      <c r="CI8" s="12">
        <v>40.875003</v>
      </c>
      <c r="CJ8" s="12">
        <v>37.918455</v>
      </c>
      <c r="CK8" s="12">
        <v>40.468033000000005</v>
      </c>
      <c r="CL8" s="12">
        <f>SUM(CI8:CK8)</f>
        <v>119.261491</v>
      </c>
      <c r="CM8" s="12">
        <v>37.905820000000006</v>
      </c>
      <c r="CN8" s="12">
        <v>38.909631999999995</v>
      </c>
      <c r="CO8" s="12">
        <v>38.739999999999995</v>
      </c>
      <c r="CP8" s="12">
        <f>SUM(CM8:CO8)</f>
        <v>115.55545199999999</v>
      </c>
      <c r="CQ8" s="12">
        <v>38.597227000000004</v>
      </c>
      <c r="CR8" s="12">
        <v>19.190994</v>
      </c>
      <c r="CS8" s="12">
        <v>33.019543</v>
      </c>
      <c r="CT8" s="12">
        <f>SUM(CQ8:CS8)</f>
        <v>90.807764</v>
      </c>
      <c r="CU8" s="12">
        <v>38.296429999999994</v>
      </c>
      <c r="CV8" s="12">
        <v>38.700451</v>
      </c>
      <c r="CW8" s="12">
        <v>40.645424000000006</v>
      </c>
      <c r="CX8" s="12">
        <f>SUM(CU8:CW8)</f>
        <v>117.64230500000001</v>
      </c>
      <c r="CY8" s="90">
        <f>CX8+CT8+CP8+CL8</f>
        <v>443.267012</v>
      </c>
      <c r="CZ8" s="12">
        <v>39.543714</v>
      </c>
      <c r="DA8" s="12">
        <v>35.242667</v>
      </c>
      <c r="DB8" s="12">
        <v>38.22217</v>
      </c>
      <c r="DC8" s="12">
        <f>CZ8+DA8+DB8</f>
        <v>113.00855100000001</v>
      </c>
      <c r="DD8" s="12">
        <v>38.691961</v>
      </c>
      <c r="DE8" s="12">
        <v>39.392893</v>
      </c>
      <c r="DF8" s="12">
        <v>38.14</v>
      </c>
      <c r="DG8" s="12">
        <f>DD8+DE8+DF8</f>
        <v>116.22485400000001</v>
      </c>
      <c r="DH8" s="87">
        <v>38.502516</v>
      </c>
      <c r="DI8" s="87">
        <v>18.751829</v>
      </c>
      <c r="DJ8" s="87">
        <v>36.5946</v>
      </c>
      <c r="DK8" s="12">
        <f>SUM(DH8:DJ8)</f>
        <v>93.848945</v>
      </c>
      <c r="DL8" s="12">
        <v>38.360428</v>
      </c>
      <c r="DM8" s="12">
        <v>36.883443</v>
      </c>
      <c r="DN8" s="12">
        <v>37.647664</v>
      </c>
      <c r="DO8" s="12">
        <f>DL8+DM8+DN8</f>
        <v>112.891535</v>
      </c>
      <c r="DP8" s="59">
        <f>DC8+DG8+DK8+DO8</f>
        <v>435.973885</v>
      </c>
      <c r="DQ8" s="12">
        <v>38.571617</v>
      </c>
      <c r="DR8" s="12">
        <v>35.476269</v>
      </c>
      <c r="DS8" s="12">
        <v>39.267314000000006</v>
      </c>
      <c r="DT8" s="12">
        <f>DQ8+DR8+DS8</f>
        <v>113.3152</v>
      </c>
      <c r="DU8" s="12">
        <v>37.699187</v>
      </c>
      <c r="DV8" s="12">
        <v>37.426828</v>
      </c>
      <c r="DW8" s="12">
        <v>36.338741</v>
      </c>
      <c r="DX8" s="12">
        <f>DU8+DV8+DW8</f>
        <v>111.464756</v>
      </c>
      <c r="DY8" s="87">
        <v>36.494592000000004</v>
      </c>
      <c r="DZ8" s="87">
        <v>14.748048</v>
      </c>
      <c r="EA8" s="87">
        <v>35.245661</v>
      </c>
      <c r="EB8" s="12">
        <f>SUM(DY8:EA8)</f>
        <v>86.488301</v>
      </c>
      <c r="EC8" s="12">
        <f>+'[5]Лист1'!$M$51+'[5]Лист1'!$M$53</f>
        <v>39.472779</v>
      </c>
      <c r="ED8" s="12">
        <f>+'[5]Лист1'!$N$51+'[5]Лист1'!$N$53</f>
        <v>39.378144</v>
      </c>
      <c r="EE8" s="12">
        <v>37.02</v>
      </c>
      <c r="EF8" s="12">
        <f>EC8+ED8+EE8</f>
        <v>115.870923</v>
      </c>
      <c r="EG8" s="12">
        <f>DT8+DX8+EB8+EF8</f>
        <v>427.13918</v>
      </c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</row>
    <row r="9" spans="1:217" ht="15" outlineLevel="1">
      <c r="A9" s="11" t="s">
        <v>57</v>
      </c>
      <c r="B9" s="7"/>
      <c r="C9" s="7"/>
      <c r="D9" s="7"/>
      <c r="E9" s="21"/>
      <c r="F9" s="6"/>
      <c r="G9" s="6"/>
      <c r="H9" s="6"/>
      <c r="I9" s="21"/>
      <c r="J9" s="6"/>
      <c r="K9" s="6"/>
      <c r="L9" s="6"/>
      <c r="M9" s="21"/>
      <c r="N9" s="20"/>
      <c r="O9" s="20"/>
      <c r="P9" s="20"/>
      <c r="Q9" s="21"/>
      <c r="R9" s="36"/>
      <c r="S9" s="6"/>
      <c r="T9" s="20"/>
      <c r="U9" s="20"/>
      <c r="V9" s="21"/>
      <c r="W9" s="20"/>
      <c r="X9" s="20"/>
      <c r="Y9" s="20"/>
      <c r="Z9" s="21"/>
      <c r="AA9" s="24"/>
      <c r="AB9" s="24"/>
      <c r="AC9" s="24"/>
      <c r="AD9" s="21"/>
      <c r="AE9" s="6"/>
      <c r="AF9" s="6"/>
      <c r="AG9" s="6"/>
      <c r="AH9" s="21"/>
      <c r="AI9" s="38"/>
      <c r="AJ9" s="6"/>
      <c r="AK9" s="6"/>
      <c r="AL9" s="6"/>
      <c r="AM9" s="21"/>
      <c r="AN9" s="6"/>
      <c r="AO9" s="6"/>
      <c r="AP9" s="6"/>
      <c r="AQ9" s="21"/>
      <c r="AR9" s="6"/>
      <c r="AS9" s="6">
        <v>2.833944</v>
      </c>
      <c r="AT9" s="6">
        <v>7.300944</v>
      </c>
      <c r="AU9" s="21">
        <f t="shared" si="31"/>
        <v>10.134888</v>
      </c>
      <c r="AV9" s="6">
        <v>29.668</v>
      </c>
      <c r="AW9" s="6">
        <v>41.134</v>
      </c>
      <c r="AX9" s="6">
        <v>37.264</v>
      </c>
      <c r="AY9" s="21">
        <f t="shared" si="32"/>
        <v>108.066</v>
      </c>
      <c r="AZ9" s="38">
        <f>AM9+AQ9+AU9+AY9</f>
        <v>118.200888</v>
      </c>
      <c r="BA9" s="6">
        <v>32.457</v>
      </c>
      <c r="BB9" s="6">
        <v>34.71</v>
      </c>
      <c r="BC9" s="6">
        <v>40.022</v>
      </c>
      <c r="BD9" s="21">
        <f t="shared" si="34"/>
        <v>107.189</v>
      </c>
      <c r="BE9" s="6">
        <v>30.223</v>
      </c>
      <c r="BF9" s="6">
        <v>27.748</v>
      </c>
      <c r="BG9" s="6">
        <v>15.923</v>
      </c>
      <c r="BH9" s="21">
        <f t="shared" si="0"/>
        <v>73.894</v>
      </c>
      <c r="BI9" s="6">
        <v>20.252</v>
      </c>
      <c r="BJ9" s="6">
        <v>18.912</v>
      </c>
      <c r="BK9" s="6">
        <v>26.923</v>
      </c>
      <c r="BL9" s="21">
        <f t="shared" si="1"/>
        <v>66.087</v>
      </c>
      <c r="BM9" s="6">
        <v>50.097</v>
      </c>
      <c r="BN9" s="6">
        <v>33.461</v>
      </c>
      <c r="BO9" s="6">
        <v>42.184</v>
      </c>
      <c r="BP9" s="21">
        <f t="shared" si="2"/>
        <v>125.74199999999999</v>
      </c>
      <c r="BQ9" s="38">
        <f t="shared" si="3"/>
        <v>372.91200000000003</v>
      </c>
      <c r="BR9" s="6">
        <v>34.578</v>
      </c>
      <c r="BS9" s="6">
        <v>34.135</v>
      </c>
      <c r="BT9" s="6">
        <v>34.936</v>
      </c>
      <c r="BU9" s="21">
        <f t="shared" si="4"/>
        <v>103.649</v>
      </c>
      <c r="BV9" s="6">
        <v>31.407</v>
      </c>
      <c r="BW9" s="6">
        <v>27.563</v>
      </c>
      <c r="BX9" s="6">
        <v>9.904</v>
      </c>
      <c r="BY9" s="21">
        <f t="shared" si="5"/>
        <v>68.874</v>
      </c>
      <c r="BZ9" s="6">
        <v>0</v>
      </c>
      <c r="CA9" s="6">
        <v>0</v>
      </c>
      <c r="CB9" s="6">
        <v>1.827</v>
      </c>
      <c r="CC9" s="21">
        <f t="shared" si="6"/>
        <v>1.827</v>
      </c>
      <c r="CD9" s="6">
        <v>29.236</v>
      </c>
      <c r="CE9" s="6">
        <v>37.256</v>
      </c>
      <c r="CF9" s="6">
        <v>39.678</v>
      </c>
      <c r="CG9" s="21">
        <f t="shared" si="7"/>
        <v>106.17</v>
      </c>
      <c r="CH9" s="38">
        <f t="shared" si="8"/>
        <v>280.52</v>
      </c>
      <c r="CI9" s="12">
        <v>35.631</v>
      </c>
      <c r="CJ9" s="12">
        <v>33.868</v>
      </c>
      <c r="CK9" s="12">
        <v>33.893</v>
      </c>
      <c r="CL9" s="12">
        <f t="shared" si="35"/>
        <v>103.392</v>
      </c>
      <c r="CM9" s="12">
        <v>30.283</v>
      </c>
      <c r="CN9" s="12">
        <v>31.671</v>
      </c>
      <c r="CO9" s="12">
        <v>23.289</v>
      </c>
      <c r="CP9" s="12">
        <f t="shared" si="9"/>
        <v>85.243</v>
      </c>
      <c r="CQ9" s="12">
        <v>10.201</v>
      </c>
      <c r="CR9" s="12">
        <v>17.552</v>
      </c>
      <c r="CS9" s="12">
        <v>17.628</v>
      </c>
      <c r="CT9" s="12">
        <f t="shared" si="36"/>
        <v>45.381</v>
      </c>
      <c r="CU9" s="12">
        <v>35.536</v>
      </c>
      <c r="CV9" s="12">
        <v>30.302</v>
      </c>
      <c r="CW9" s="12">
        <v>37.548</v>
      </c>
      <c r="CX9" s="12">
        <f t="shared" si="37"/>
        <v>103.386</v>
      </c>
      <c r="CY9" s="90">
        <f t="shared" si="46"/>
        <v>337.402</v>
      </c>
      <c r="CZ9" s="12">
        <v>36.512</v>
      </c>
      <c r="DA9" s="12">
        <v>33.393</v>
      </c>
      <c r="DB9" s="12">
        <v>33.893</v>
      </c>
      <c r="DC9" s="12">
        <f t="shared" si="38"/>
        <v>103.798</v>
      </c>
      <c r="DD9" s="12">
        <v>16.338</v>
      </c>
      <c r="DE9" s="12">
        <v>0</v>
      </c>
      <c r="DF9" s="12">
        <v>20.726</v>
      </c>
      <c r="DG9" s="12">
        <f t="shared" si="10"/>
        <v>37.064</v>
      </c>
      <c r="DH9" s="87">
        <v>26.014</v>
      </c>
      <c r="DI9" s="87">
        <v>27.793</v>
      </c>
      <c r="DJ9" s="87">
        <v>28.168</v>
      </c>
      <c r="DK9" s="12">
        <f t="shared" si="39"/>
        <v>81.975</v>
      </c>
      <c r="DL9" s="12">
        <v>37.738</v>
      </c>
      <c r="DM9" s="12">
        <v>39.304</v>
      </c>
      <c r="DN9" s="12">
        <v>41.94</v>
      </c>
      <c r="DO9" s="12">
        <f t="shared" si="40"/>
        <v>118.982</v>
      </c>
      <c r="DP9" s="59">
        <f t="shared" si="41"/>
        <v>341.81899999999996</v>
      </c>
      <c r="DQ9" s="12">
        <v>43.965</v>
      </c>
      <c r="DR9" s="12">
        <v>37.2</v>
      </c>
      <c r="DS9" s="12">
        <v>43.817</v>
      </c>
      <c r="DT9" s="12">
        <f t="shared" si="42"/>
        <v>124.982</v>
      </c>
      <c r="DU9" s="12">
        <v>45.092</v>
      </c>
      <c r="DV9" s="12">
        <v>24.873509</v>
      </c>
      <c r="DW9" s="12">
        <v>22.244</v>
      </c>
      <c r="DX9" s="12">
        <f t="shared" si="11"/>
        <v>92.209509</v>
      </c>
      <c r="DY9" s="87">
        <v>24.76</v>
      </c>
      <c r="DZ9" s="87">
        <v>0.352</v>
      </c>
      <c r="EA9" s="87">
        <v>28.069</v>
      </c>
      <c r="EB9" s="12">
        <f t="shared" si="43"/>
        <v>53.181</v>
      </c>
      <c r="EC9" s="12">
        <v>56.322</v>
      </c>
      <c r="ED9" s="12">
        <v>60.794</v>
      </c>
      <c r="EE9" s="12">
        <v>64.28</v>
      </c>
      <c r="EF9" s="12">
        <f t="shared" si="44"/>
        <v>181.39600000000002</v>
      </c>
      <c r="EG9" s="12">
        <f t="shared" si="45"/>
        <v>451.768509</v>
      </c>
      <c r="EH9" s="12">
        <v>68.49</v>
      </c>
      <c r="EI9" s="12">
        <v>63.18</v>
      </c>
      <c r="EJ9" s="12">
        <v>68.41</v>
      </c>
      <c r="EK9" s="12">
        <f>SUM(EH9:EJ9)</f>
        <v>200.07999999999998</v>
      </c>
      <c r="EL9" s="12">
        <v>58.474</v>
      </c>
      <c r="EM9" s="12">
        <v>47.314</v>
      </c>
      <c r="EN9" s="12">
        <v>21.294</v>
      </c>
      <c r="EO9" s="12">
        <f>SUM(EL9:EN9)</f>
        <v>127.082</v>
      </c>
      <c r="EP9" s="12">
        <v>26.868</v>
      </c>
      <c r="EQ9" s="12">
        <v>24.618</v>
      </c>
      <c r="ER9" s="12">
        <v>32.684</v>
      </c>
      <c r="ES9" s="12">
        <f>SUM(EP9:ER9)</f>
        <v>84.16999999999999</v>
      </c>
      <c r="ET9" s="12">
        <v>46.964</v>
      </c>
      <c r="EU9" s="12">
        <v>71.196</v>
      </c>
      <c r="EV9" s="12">
        <v>77.171</v>
      </c>
      <c r="EW9" s="12">
        <f t="shared" si="12"/>
        <v>195.33100000000002</v>
      </c>
      <c r="EX9" s="12">
        <f t="shared" si="13"/>
        <v>606.663</v>
      </c>
      <c r="EY9" s="12">
        <v>77.797</v>
      </c>
      <c r="EZ9" s="12">
        <v>69.836</v>
      </c>
      <c r="FA9" s="12">
        <v>73.957</v>
      </c>
      <c r="FB9" s="12">
        <f t="shared" si="14"/>
        <v>221.58999999999997</v>
      </c>
      <c r="FC9" s="12">
        <v>81.815749</v>
      </c>
      <c r="FD9" s="12">
        <v>89.208</v>
      </c>
      <c r="FE9" s="12">
        <v>33.603</v>
      </c>
      <c r="FF9" s="12">
        <f t="shared" si="15"/>
        <v>204.62674900000002</v>
      </c>
      <c r="FG9" s="12">
        <v>32.282027</v>
      </c>
      <c r="FH9" s="12">
        <v>33.620731</v>
      </c>
      <c r="FI9" s="12">
        <v>40.648474</v>
      </c>
      <c r="FJ9" s="12">
        <f aca="true" t="shared" si="47" ref="FJ9:FJ14">SUM(FG9:FI9)</f>
        <v>106.551232</v>
      </c>
      <c r="FK9" s="12">
        <v>73.4</v>
      </c>
      <c r="FL9" s="12">
        <v>69.623</v>
      </c>
      <c r="FM9" s="12">
        <v>71.569772</v>
      </c>
      <c r="FN9" s="12">
        <f aca="true" t="shared" si="48" ref="FN9:FN40">SUM(FK9:FM9)</f>
        <v>214.59277200000002</v>
      </c>
      <c r="FO9" s="12">
        <f t="shared" si="16"/>
        <v>747.3607529999999</v>
      </c>
      <c r="FP9" s="12">
        <v>74.391453</v>
      </c>
      <c r="FQ9" s="12">
        <v>69.433</v>
      </c>
      <c r="FR9" s="12">
        <v>73.524</v>
      </c>
      <c r="FS9" s="12">
        <f t="shared" si="17"/>
        <v>217.348453</v>
      </c>
      <c r="FT9" s="12">
        <v>72.287</v>
      </c>
      <c r="FU9" s="12">
        <v>35.139938</v>
      </c>
      <c r="FV9" s="12">
        <v>22.17</v>
      </c>
      <c r="FW9" s="12">
        <f aca="true" t="shared" si="49" ref="FW9:FW14">SUM(FT9:FV9)</f>
        <v>129.59693800000002</v>
      </c>
      <c r="FX9" s="12">
        <v>11.072</v>
      </c>
      <c r="FY9" s="12">
        <v>0</v>
      </c>
      <c r="FZ9" s="12">
        <v>0.765</v>
      </c>
      <c r="GA9" s="12">
        <f aca="true" t="shared" si="50" ref="GA9:GA14">SUM(FX9:FZ9)</f>
        <v>11.837</v>
      </c>
      <c r="GB9" s="12">
        <v>48.504</v>
      </c>
      <c r="GC9" s="12">
        <v>52.533</v>
      </c>
      <c r="GD9" s="12">
        <v>72.047</v>
      </c>
      <c r="GE9" s="12">
        <f aca="true" t="shared" si="51" ref="GE9:GE14">SUM(GB9:GD9)</f>
        <v>173.084</v>
      </c>
      <c r="GF9" s="12">
        <f t="shared" si="18"/>
        <v>531.866391</v>
      </c>
      <c r="GG9" s="12">
        <v>71.65</v>
      </c>
      <c r="GH9" s="12">
        <v>73.58</v>
      </c>
      <c r="GI9" s="12">
        <v>70.78</v>
      </c>
      <c r="GJ9" s="12">
        <f aca="true" t="shared" si="52" ref="GJ9:GJ14">SUM(GG9:GI9)</f>
        <v>216.01000000000002</v>
      </c>
      <c r="GK9" s="12">
        <v>75.96134</v>
      </c>
      <c r="GL9" s="12">
        <v>38.502841</v>
      </c>
      <c r="GM9" s="12">
        <v>0</v>
      </c>
      <c r="GN9" s="12">
        <f aca="true" t="shared" si="53" ref="GN9:GN14">SUM(GK9:GM9)</f>
        <v>114.464181</v>
      </c>
      <c r="GO9" s="12">
        <v>0</v>
      </c>
      <c r="GP9" s="12">
        <v>4.614</v>
      </c>
      <c r="GQ9" s="12">
        <v>8.514203</v>
      </c>
      <c r="GR9" s="12">
        <f aca="true" t="shared" si="54" ref="GR9:GR14">SUM(GO9:GQ9)</f>
        <v>13.128203</v>
      </c>
      <c r="GS9" s="12">
        <v>67.917881</v>
      </c>
      <c r="GT9" s="12">
        <v>56.483532</v>
      </c>
      <c r="GU9" s="12">
        <v>67.584694</v>
      </c>
      <c r="GV9" s="12">
        <f aca="true" t="shared" si="55" ref="GV9:GV14">SUM(GS9:GU9)</f>
        <v>191.986107</v>
      </c>
      <c r="GW9" s="12">
        <f aca="true" t="shared" si="56" ref="GW9:GW34">+GJ9+GN9+GR9+GV9</f>
        <v>535.588491</v>
      </c>
      <c r="GX9" s="12">
        <v>67.571154</v>
      </c>
      <c r="GY9" s="12">
        <v>63.614346</v>
      </c>
      <c r="GZ9" s="12">
        <v>75.624192</v>
      </c>
      <c r="HA9" s="12">
        <f aca="true" t="shared" si="57" ref="HA9:HA14">SUM(GX9:GZ9)</f>
        <v>206.80969199999998</v>
      </c>
      <c r="HB9" s="12">
        <v>71.443802</v>
      </c>
      <c r="HC9" s="12">
        <v>49.706</v>
      </c>
      <c r="HD9" s="12">
        <v>44.856824</v>
      </c>
      <c r="HE9" s="12">
        <f aca="true" t="shared" si="58" ref="HE9:HE14">SUM(HB9:HD9)</f>
        <v>166.006626</v>
      </c>
      <c r="HF9" s="12">
        <v>50.996257</v>
      </c>
      <c r="HG9" s="12">
        <v>58.761957</v>
      </c>
      <c r="HH9" s="12">
        <v>72.9972</v>
      </c>
      <c r="HI9" s="12">
        <f aca="true" t="shared" si="59" ref="HI9:HI14">SUM(HF9:HH9)</f>
        <v>182.75541400000003</v>
      </c>
    </row>
    <row r="10" spans="1:217" ht="15" outlineLevel="1">
      <c r="A10" s="11" t="s">
        <v>64</v>
      </c>
      <c r="B10" s="7"/>
      <c r="C10" s="7"/>
      <c r="D10" s="7"/>
      <c r="E10" s="21"/>
      <c r="F10" s="6"/>
      <c r="G10" s="6"/>
      <c r="H10" s="6"/>
      <c r="I10" s="21"/>
      <c r="J10" s="6"/>
      <c r="K10" s="6"/>
      <c r="L10" s="6"/>
      <c r="M10" s="21"/>
      <c r="N10" s="20"/>
      <c r="O10" s="20"/>
      <c r="P10" s="20"/>
      <c r="Q10" s="21"/>
      <c r="R10" s="36"/>
      <c r="S10" s="6"/>
      <c r="T10" s="20"/>
      <c r="U10" s="20"/>
      <c r="V10" s="21"/>
      <c r="W10" s="20"/>
      <c r="X10" s="20"/>
      <c r="Y10" s="20"/>
      <c r="Z10" s="21"/>
      <c r="AA10" s="24"/>
      <c r="AB10" s="24"/>
      <c r="AC10" s="24"/>
      <c r="AD10" s="21"/>
      <c r="AE10" s="6"/>
      <c r="AF10" s="6"/>
      <c r="AG10" s="6"/>
      <c r="AH10" s="21"/>
      <c r="AI10" s="38"/>
      <c r="AJ10" s="6"/>
      <c r="AK10" s="6"/>
      <c r="AL10" s="6"/>
      <c r="AM10" s="21"/>
      <c r="AN10" s="6"/>
      <c r="AO10" s="6"/>
      <c r="AP10" s="6"/>
      <c r="AQ10" s="21"/>
      <c r="AR10" s="6"/>
      <c r="AS10" s="6"/>
      <c r="AT10" s="6"/>
      <c r="AU10" s="21"/>
      <c r="AV10" s="6"/>
      <c r="AW10" s="6"/>
      <c r="AX10" s="6"/>
      <c r="AY10" s="21"/>
      <c r="AZ10" s="38"/>
      <c r="BA10" s="6"/>
      <c r="BB10" s="6"/>
      <c r="BC10" s="6"/>
      <c r="BD10" s="21"/>
      <c r="BE10" s="6"/>
      <c r="BF10" s="6"/>
      <c r="BG10" s="6"/>
      <c r="BH10" s="21"/>
      <c r="BI10" s="6"/>
      <c r="BJ10" s="6"/>
      <c r="BK10" s="6"/>
      <c r="BL10" s="21"/>
      <c r="BM10" s="6"/>
      <c r="BN10" s="6"/>
      <c r="BO10" s="6"/>
      <c r="BP10" s="21"/>
      <c r="BQ10" s="38"/>
      <c r="BR10" s="6"/>
      <c r="BS10" s="6"/>
      <c r="BT10" s="6"/>
      <c r="BU10" s="21"/>
      <c r="BV10" s="6"/>
      <c r="BW10" s="6"/>
      <c r="BX10" s="6"/>
      <c r="BY10" s="21"/>
      <c r="BZ10" s="6"/>
      <c r="CA10" s="6"/>
      <c r="CB10" s="6"/>
      <c r="CC10" s="21"/>
      <c r="CD10" s="6"/>
      <c r="CE10" s="6"/>
      <c r="CF10" s="6"/>
      <c r="CG10" s="21"/>
      <c r="CH10" s="38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90"/>
      <c r="CZ10" s="12"/>
      <c r="DA10" s="12"/>
      <c r="DB10" s="12"/>
      <c r="DC10" s="12"/>
      <c r="DD10" s="12"/>
      <c r="DE10" s="12"/>
      <c r="DF10" s="12"/>
      <c r="DG10" s="12"/>
      <c r="DH10" s="87"/>
      <c r="DI10" s="87"/>
      <c r="DJ10" s="87"/>
      <c r="DK10" s="12"/>
      <c r="DL10" s="12"/>
      <c r="DM10" s="12"/>
      <c r="DN10" s="12"/>
      <c r="DO10" s="12"/>
      <c r="DP10" s="59"/>
      <c r="DQ10" s="12"/>
      <c r="DR10" s="12"/>
      <c r="DS10" s="12"/>
      <c r="DT10" s="12"/>
      <c r="DU10" s="12"/>
      <c r="DV10" s="12"/>
      <c r="DW10" s="12"/>
      <c r="DX10" s="12"/>
      <c r="DY10" s="87"/>
      <c r="DZ10" s="87"/>
      <c r="EA10" s="87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>
        <v>138.71</v>
      </c>
      <c r="EV10" s="12">
        <f>155.4</f>
        <v>155.4</v>
      </c>
      <c r="EW10" s="12">
        <f t="shared" si="12"/>
        <v>294.11</v>
      </c>
      <c r="EX10" s="12">
        <f t="shared" si="13"/>
        <v>294.11</v>
      </c>
      <c r="EY10" s="12">
        <v>150.936323</v>
      </c>
      <c r="EZ10" s="12">
        <v>146.811383</v>
      </c>
      <c r="FA10" s="12">
        <v>150.724048</v>
      </c>
      <c r="FB10" s="12">
        <f t="shared" si="14"/>
        <v>448.47175400000003</v>
      </c>
      <c r="FC10" s="12">
        <v>137.58907</v>
      </c>
      <c r="FD10" s="12">
        <v>118.236338</v>
      </c>
      <c r="FE10" s="12">
        <v>125.22207</v>
      </c>
      <c r="FF10" s="12">
        <f t="shared" si="15"/>
        <v>381.04747799999996</v>
      </c>
      <c r="FG10" s="12">
        <v>128.714032</v>
      </c>
      <c r="FH10" s="48">
        <v>133.026959</v>
      </c>
      <c r="FI10" s="12">
        <v>148.53509</v>
      </c>
      <c r="FJ10" s="12">
        <f t="shared" si="47"/>
        <v>410.276081</v>
      </c>
      <c r="FK10" s="12">
        <v>129.124923</v>
      </c>
      <c r="FL10" s="48">
        <v>154.678394</v>
      </c>
      <c r="FM10" s="12">
        <v>158.087477</v>
      </c>
      <c r="FN10" s="12">
        <f t="shared" si="48"/>
        <v>441.890794</v>
      </c>
      <c r="FO10" s="12">
        <f t="shared" si="16"/>
        <v>1681.686107</v>
      </c>
      <c r="FP10" s="12">
        <v>160.913755</v>
      </c>
      <c r="FQ10" s="12">
        <v>141.454344</v>
      </c>
      <c r="FR10" s="12">
        <v>139.433424</v>
      </c>
      <c r="FS10" s="12">
        <f t="shared" si="17"/>
        <v>441.80152300000003</v>
      </c>
      <c r="FT10" s="12">
        <v>142.544124</v>
      </c>
      <c r="FU10" s="12">
        <v>134.459099</v>
      </c>
      <c r="FV10" s="12">
        <v>152.760214</v>
      </c>
      <c r="FW10" s="12">
        <f t="shared" si="49"/>
        <v>429.76343700000007</v>
      </c>
      <c r="FX10" s="12">
        <v>160.34337</v>
      </c>
      <c r="FY10" s="12">
        <v>171.581869</v>
      </c>
      <c r="FZ10" s="12">
        <v>155.765133</v>
      </c>
      <c r="GA10" s="12">
        <f t="shared" si="50"/>
        <v>487.690372</v>
      </c>
      <c r="GB10" s="12">
        <v>127.919856</v>
      </c>
      <c r="GC10" s="12">
        <v>150.651219</v>
      </c>
      <c r="GD10" s="12">
        <v>168.710907</v>
      </c>
      <c r="GE10" s="12">
        <f t="shared" si="51"/>
        <v>447.28198199999997</v>
      </c>
      <c r="GF10" s="12">
        <f t="shared" si="18"/>
        <v>1806.5373140000002</v>
      </c>
      <c r="GG10" s="12">
        <v>169.82</v>
      </c>
      <c r="GH10" s="12">
        <v>133.47</v>
      </c>
      <c r="GI10" s="12">
        <v>147.24</v>
      </c>
      <c r="GJ10" s="12">
        <f t="shared" si="52"/>
        <v>450.53</v>
      </c>
      <c r="GK10" s="12">
        <v>145.796199</v>
      </c>
      <c r="GL10" s="12">
        <v>142.300456</v>
      </c>
      <c r="GM10" s="12">
        <v>186.072948</v>
      </c>
      <c r="GN10" s="12">
        <f t="shared" si="53"/>
        <v>474.169603</v>
      </c>
      <c r="GO10" s="12">
        <v>189.270864</v>
      </c>
      <c r="GP10" s="12">
        <v>202.874097</v>
      </c>
      <c r="GQ10" s="12">
        <v>167.468313</v>
      </c>
      <c r="GR10" s="12">
        <f t="shared" si="54"/>
        <v>559.6132739999999</v>
      </c>
      <c r="GS10" s="12">
        <v>160.405322</v>
      </c>
      <c r="GT10" s="12">
        <v>148.380463</v>
      </c>
      <c r="GU10" s="12">
        <v>170.241844</v>
      </c>
      <c r="GV10" s="12">
        <f t="shared" si="55"/>
        <v>479.02762900000005</v>
      </c>
      <c r="GW10" s="12">
        <f t="shared" si="56"/>
        <v>1963.340506</v>
      </c>
      <c r="GX10" s="12">
        <v>149.131012</v>
      </c>
      <c r="GY10" s="12">
        <v>135.981989</v>
      </c>
      <c r="GZ10" s="12">
        <v>138.372755</v>
      </c>
      <c r="HA10" s="12">
        <f t="shared" si="57"/>
        <v>423.48575600000004</v>
      </c>
      <c r="HB10" s="12">
        <v>160.874589</v>
      </c>
      <c r="HC10" s="12">
        <v>124.027088</v>
      </c>
      <c r="HD10" s="12">
        <v>124.64143</v>
      </c>
      <c r="HE10" s="12">
        <f t="shared" si="58"/>
        <v>409.543107</v>
      </c>
      <c r="HF10" s="12">
        <v>142.668106</v>
      </c>
      <c r="HG10" s="12">
        <v>125.526146</v>
      </c>
      <c r="HH10" s="12">
        <v>121.977412</v>
      </c>
      <c r="HI10" s="12">
        <f t="shared" si="59"/>
        <v>390.171664</v>
      </c>
    </row>
    <row r="11" spans="1:217" ht="15">
      <c r="A11" s="64" t="s">
        <v>7</v>
      </c>
      <c r="B11" s="67">
        <f>B12+B13</f>
        <v>1702.511257</v>
      </c>
      <c r="C11" s="67">
        <f>C12+C13</f>
        <v>1473.799418</v>
      </c>
      <c r="D11" s="67">
        <f>D12+D13</f>
        <v>2018.6858949999998</v>
      </c>
      <c r="E11" s="70">
        <f>SUM(B11:D11)</f>
        <v>5194.996569999999</v>
      </c>
      <c r="F11" s="67">
        <f>F12+F13</f>
        <v>1737.3082689999999</v>
      </c>
      <c r="G11" s="67">
        <f>G12+G13</f>
        <v>1737.539396</v>
      </c>
      <c r="H11" s="67">
        <f>H12+H13</f>
        <v>2056.100646</v>
      </c>
      <c r="I11" s="70">
        <f>SUM(F11:H11)</f>
        <v>5530.948311</v>
      </c>
      <c r="J11" s="67">
        <f>J12+J13</f>
        <v>1996.8777730000002</v>
      </c>
      <c r="K11" s="67">
        <f>K12+K13</f>
        <v>1999.209951</v>
      </c>
      <c r="L11" s="67">
        <f>L12+L13</f>
        <v>1807.988318</v>
      </c>
      <c r="M11" s="70">
        <f>SUM(J11:L11)</f>
        <v>5804.076042</v>
      </c>
      <c r="N11" s="67">
        <f>N12+N13</f>
        <v>1644.581314</v>
      </c>
      <c r="O11" s="67">
        <f>O12+O13</f>
        <v>1693.293169</v>
      </c>
      <c r="P11" s="67">
        <f>P12+P13</f>
        <v>1635.3043699999998</v>
      </c>
      <c r="Q11" s="70">
        <f>SUM(N11:P11)</f>
        <v>4973.178852999999</v>
      </c>
      <c r="R11" s="69">
        <f t="shared" si="23"/>
        <v>21503.199776</v>
      </c>
      <c r="S11" s="67">
        <f>S12+S13</f>
        <v>1776.329562</v>
      </c>
      <c r="T11" s="67">
        <f>T12+T13</f>
        <v>1888.3616399999999</v>
      </c>
      <c r="U11" s="67">
        <f>U12+U13</f>
        <v>1943.792707</v>
      </c>
      <c r="V11" s="70">
        <f>SUM(S11:U11)</f>
        <v>5608.4839090000005</v>
      </c>
      <c r="W11" s="67">
        <f>W12+W13</f>
        <v>1848.201256</v>
      </c>
      <c r="X11" s="67">
        <f>X12+X13</f>
        <v>1953.0089659999999</v>
      </c>
      <c r="Y11" s="67">
        <f>Y12+Y13</f>
        <v>1555.300999</v>
      </c>
      <c r="Z11" s="70">
        <f>SUM(W11:Y11)</f>
        <v>5356.511221</v>
      </c>
      <c r="AA11" s="67">
        <f>AA12+AA13</f>
        <v>1285.905994</v>
      </c>
      <c r="AB11" s="67">
        <f>AB12+AB13</f>
        <v>1312.086029</v>
      </c>
      <c r="AC11" s="67">
        <f>AC12+AC13</f>
        <v>1288.0927849999998</v>
      </c>
      <c r="AD11" s="70">
        <f>SUM(AA11:AC11)</f>
        <v>3886.0848079999996</v>
      </c>
      <c r="AE11" s="67">
        <f>AE12+AE13</f>
        <v>2080.404032</v>
      </c>
      <c r="AF11" s="67">
        <f>AF12+AF13</f>
        <v>1655.86948</v>
      </c>
      <c r="AG11" s="67">
        <f>AG12+AG13</f>
        <v>1903.202677</v>
      </c>
      <c r="AH11" s="70">
        <f>SUM(AE11:AG11)</f>
        <v>5639.476189</v>
      </c>
      <c r="AI11" s="69">
        <f t="shared" si="28"/>
        <v>20490.556127</v>
      </c>
      <c r="AJ11" s="67">
        <f>AJ12+AJ13</f>
        <v>1895.349714</v>
      </c>
      <c r="AK11" s="67">
        <f>AK12+AK13</f>
        <v>1987.654694</v>
      </c>
      <c r="AL11" s="67">
        <f>AL12+AL13</f>
        <v>1939.7549040000001</v>
      </c>
      <c r="AM11" s="70">
        <f>SUM(AJ11:AL11)</f>
        <v>5822.759312</v>
      </c>
      <c r="AN11" s="67">
        <f>AN12+AN13</f>
        <v>1702.358455</v>
      </c>
      <c r="AO11" s="67">
        <f>AO12+AO13</f>
        <v>2240.453169</v>
      </c>
      <c r="AP11" s="67">
        <f>AP12+AP13</f>
        <v>2784.466888</v>
      </c>
      <c r="AQ11" s="70">
        <f>SUM(AN11:AP11)</f>
        <v>6727.278512</v>
      </c>
      <c r="AR11" s="67">
        <f>AR12+AR13</f>
        <v>2875.553</v>
      </c>
      <c r="AS11" s="67">
        <f>AS12+AS13</f>
        <v>2575.647936</v>
      </c>
      <c r="AT11" s="67">
        <f>AT12+AT13</f>
        <v>2414.351238</v>
      </c>
      <c r="AU11" s="70">
        <f>SUM(AR11:AT11)</f>
        <v>7865.5521739999995</v>
      </c>
      <c r="AV11" s="67">
        <f>AV12+AV13</f>
        <v>2406.227231</v>
      </c>
      <c r="AW11" s="67">
        <f>AW12+AW13</f>
        <v>2281.599005</v>
      </c>
      <c r="AX11" s="67">
        <f>AX12+AX13</f>
        <v>2172.158817</v>
      </c>
      <c r="AY11" s="70">
        <f>SUM(AV11:AX11)</f>
        <v>6859.985053</v>
      </c>
      <c r="AZ11" s="69">
        <f t="shared" si="33"/>
        <v>27275.575051</v>
      </c>
      <c r="BA11" s="67">
        <f>BA12+BA13</f>
        <v>2164.318091</v>
      </c>
      <c r="BB11" s="67">
        <f>BB12+BB13</f>
        <v>1852.375268</v>
      </c>
      <c r="BC11" s="67">
        <f>BC12+BC13</f>
        <v>1970.684422</v>
      </c>
      <c r="BD11" s="70">
        <f>SUM(BA11:BC11)</f>
        <v>5987.377781</v>
      </c>
      <c r="BE11" s="67">
        <f>BE12+BE13</f>
        <v>2129.953657</v>
      </c>
      <c r="BF11" s="67">
        <f>BF12+BF13</f>
        <v>1614.019692</v>
      </c>
      <c r="BG11" s="67">
        <f>BG12+BG13</f>
        <v>2208.934699</v>
      </c>
      <c r="BH11" s="70">
        <f>SUM(BE11:BG11)</f>
        <v>5952.908047999999</v>
      </c>
      <c r="BI11" s="67">
        <f>BI12+BI13</f>
        <v>2639.464576</v>
      </c>
      <c r="BJ11" s="67">
        <f>BJ12+BJ13</f>
        <v>1835.057933</v>
      </c>
      <c r="BK11" s="67">
        <f>BK12+BK13</f>
        <v>1445.838569</v>
      </c>
      <c r="BL11" s="70">
        <f>SUM(BI11:BK11)</f>
        <v>5920.361078</v>
      </c>
      <c r="BM11" s="67">
        <f>BM12+BM13</f>
        <v>1486.8781179999999</v>
      </c>
      <c r="BN11" s="67">
        <f>BN12+BN13</f>
        <v>1460.35016</v>
      </c>
      <c r="BO11" s="67">
        <f>BO12+BO13</f>
        <v>1684.602946</v>
      </c>
      <c r="BP11" s="70">
        <f>SUM(BM11:BO11)</f>
        <v>4631.831224</v>
      </c>
      <c r="BQ11" s="69">
        <f t="shared" si="3"/>
        <v>22492.478131</v>
      </c>
      <c r="BR11" s="67">
        <f>BR12+BR13</f>
        <v>1833.824223</v>
      </c>
      <c r="BS11" s="67">
        <f>BS12+BS13</f>
        <v>1693.764889</v>
      </c>
      <c r="BT11" s="67">
        <f>BT12+BT13</f>
        <v>1628.314088</v>
      </c>
      <c r="BU11" s="70">
        <f>SUM(BR11:BT11)</f>
        <v>5155.903200000001</v>
      </c>
      <c r="BV11" s="67">
        <f>BV12+BV13</f>
        <v>1711.184379</v>
      </c>
      <c r="BW11" s="67">
        <f>BW12+BW13</f>
        <v>2326.848549</v>
      </c>
      <c r="BX11" s="67">
        <f>BX12+BX13</f>
        <v>2330.697478</v>
      </c>
      <c r="BY11" s="70">
        <f>SUM(BV11:BX11)</f>
        <v>6368.730406</v>
      </c>
      <c r="BZ11" s="67">
        <f>BZ12+BZ13</f>
        <v>1681.59712</v>
      </c>
      <c r="CA11" s="67">
        <f>CA12+CA13</f>
        <v>1582.198741</v>
      </c>
      <c r="CB11" s="67">
        <f>CB12+CB13</f>
        <v>1367.134028</v>
      </c>
      <c r="CC11" s="70">
        <f>SUM(BZ11:CB11)</f>
        <v>4630.929888999999</v>
      </c>
      <c r="CD11" s="67">
        <f>CD12+CD13</f>
        <v>2601.480634</v>
      </c>
      <c r="CE11" s="67">
        <f>CE12+CE13</f>
        <v>1968.683106</v>
      </c>
      <c r="CF11" s="67">
        <f>CF12+CF13</f>
        <v>1992.721962</v>
      </c>
      <c r="CG11" s="70">
        <f>SUM(CD11:CF11)</f>
        <v>6562.885702</v>
      </c>
      <c r="CH11" s="69">
        <f t="shared" si="8"/>
        <v>22718.449196999998</v>
      </c>
      <c r="CI11" s="62">
        <f>SUM(CI12:CI13)</f>
        <v>1945.4369419999998</v>
      </c>
      <c r="CJ11" s="62">
        <f>SUM(CJ12:CJ13)</f>
        <v>1730.876078</v>
      </c>
      <c r="CK11" s="62">
        <f>SUM(CK12:CK13)</f>
        <v>1966.988476</v>
      </c>
      <c r="CL11" s="63">
        <f t="shared" si="35"/>
        <v>5643.301496</v>
      </c>
      <c r="CM11" s="63">
        <f>SUM(CM12:CM13)</f>
        <v>2245.905865</v>
      </c>
      <c r="CN11" s="63">
        <f>SUM(CN12:CN13)</f>
        <v>1845.791302</v>
      </c>
      <c r="CO11" s="63">
        <f>SUM(CO12:CO13)</f>
        <v>2584.363229</v>
      </c>
      <c r="CP11" s="63">
        <f t="shared" si="9"/>
        <v>6676.060396000001</v>
      </c>
      <c r="CQ11" s="63">
        <f>SUM(CQ12:CQ13)</f>
        <v>3173.1785339999997</v>
      </c>
      <c r="CR11" s="63">
        <f>SUM(CR12:CR13)</f>
        <v>3523.902357</v>
      </c>
      <c r="CS11" s="63">
        <f>SUM(CS12:CS13)</f>
        <v>3162.289639</v>
      </c>
      <c r="CT11" s="63">
        <f t="shared" si="36"/>
        <v>9859.37053</v>
      </c>
      <c r="CU11" s="63">
        <f>SUM(CU12:CU13)</f>
        <v>3059.0797519999996</v>
      </c>
      <c r="CV11" s="63">
        <f>SUM(CV12:CV13)</f>
        <v>1906.575315</v>
      </c>
      <c r="CW11" s="63">
        <f>SUM(CW12:CW13)</f>
        <v>2063.466583</v>
      </c>
      <c r="CX11" s="63">
        <f t="shared" si="37"/>
        <v>7029.121649999999</v>
      </c>
      <c r="CY11" s="92">
        <f>CX11+CT11+CP11+CL11</f>
        <v>29207.854072000002</v>
      </c>
      <c r="CZ11" s="62">
        <f>SUM(CZ12:CZ13)</f>
        <v>1907.512343</v>
      </c>
      <c r="DA11" s="62">
        <f>SUM(DA12:DA13)</f>
        <v>1850.685795</v>
      </c>
      <c r="DB11" s="62">
        <f>SUM(DB12:DB13)</f>
        <v>2029.57603</v>
      </c>
      <c r="DC11" s="63">
        <f t="shared" si="38"/>
        <v>5787.774168</v>
      </c>
      <c r="DD11" s="63">
        <f>SUM(DD12:DD13)</f>
        <v>1853.6289</v>
      </c>
      <c r="DE11" s="63">
        <f>SUM(DE12:DE13)</f>
        <v>2710.81079</v>
      </c>
      <c r="DF11" s="63">
        <f>SUM(DF12:DF13)</f>
        <v>1981.0513</v>
      </c>
      <c r="DG11" s="63">
        <f t="shared" si="10"/>
        <v>6545.49099</v>
      </c>
      <c r="DH11" s="63">
        <f>SUM(DH12:DH13)</f>
        <v>1569.69764</v>
      </c>
      <c r="DI11" s="63">
        <f>SUM(DI12:DI13)</f>
        <v>1829.22224</v>
      </c>
      <c r="DJ11" s="63">
        <f>SUM(DJ12:DJ13)</f>
        <v>2919.85286</v>
      </c>
      <c r="DK11" s="63">
        <f t="shared" si="39"/>
        <v>6318.77274</v>
      </c>
      <c r="DL11" s="63">
        <f>SUM(DL12:DL13)</f>
        <v>2754.1160099999997</v>
      </c>
      <c r="DM11" s="63">
        <f>SUM(DM12:DM13)</f>
        <v>2069.97509</v>
      </c>
      <c r="DN11" s="63">
        <f>SUM(DN12:DN13)</f>
        <v>1903.6700899999998</v>
      </c>
      <c r="DO11" s="63">
        <f t="shared" si="40"/>
        <v>6727.761189999999</v>
      </c>
      <c r="DP11" s="106">
        <f t="shared" si="41"/>
        <v>25379.799088</v>
      </c>
      <c r="DQ11" s="62">
        <f>SUM(DQ12:DQ13)</f>
        <v>1842.71966</v>
      </c>
      <c r="DR11" s="62">
        <f>SUM(DR12:DR13)</f>
        <v>1723.52288</v>
      </c>
      <c r="DS11" s="62">
        <f>SUM(DS12:DS13)</f>
        <v>2027.73694</v>
      </c>
      <c r="DT11" s="63">
        <f t="shared" si="42"/>
        <v>5593.97948</v>
      </c>
      <c r="DU11" s="63">
        <f>SUM(DU12:DU13)</f>
        <v>2010.3871100000001</v>
      </c>
      <c r="DV11" s="63">
        <f>SUM(DV12:DV13)</f>
        <v>2339.73581</v>
      </c>
      <c r="DW11" s="63">
        <f>SUM(DW12:DW13)</f>
        <v>2888.2083199999997</v>
      </c>
      <c r="DX11" s="63">
        <f t="shared" si="11"/>
        <v>7238.3312399999995</v>
      </c>
      <c r="DY11" s="63">
        <f>SUM(DY12:DY13)</f>
        <v>2360.11697</v>
      </c>
      <c r="DZ11" s="63">
        <f>SUM(DZ12:DZ13)</f>
        <v>3823.79846</v>
      </c>
      <c r="EA11" s="63">
        <f>SUM(EA12:EA13)</f>
        <v>3222.506</v>
      </c>
      <c r="EB11" s="63">
        <f t="shared" si="43"/>
        <v>9406.42143</v>
      </c>
      <c r="EC11" s="63">
        <f>SUM(EC12:EC13)</f>
        <v>3103.88146</v>
      </c>
      <c r="ED11" s="63">
        <f>SUM(ED12:ED13)</f>
        <v>2057.176</v>
      </c>
      <c r="EE11" s="63">
        <f>SUM(EE12:EE13)</f>
        <v>2143.94</v>
      </c>
      <c r="EF11" s="63">
        <f t="shared" si="44"/>
        <v>7304.9974600000005</v>
      </c>
      <c r="EG11" s="63">
        <f t="shared" si="45"/>
        <v>29543.729610000002</v>
      </c>
      <c r="EH11" s="62">
        <f>SUM(EH12:EH13)</f>
        <v>1942.3799999999999</v>
      </c>
      <c r="EI11" s="62">
        <f>SUM(EI12:EI13)</f>
        <v>1619.4</v>
      </c>
      <c r="EJ11" s="62">
        <f>SUM(EJ12:EJ13)</f>
        <v>2080.23</v>
      </c>
      <c r="EK11" s="62">
        <f>+EH11+EI11+EJ11</f>
        <v>5642.01</v>
      </c>
      <c r="EL11" s="62">
        <f>SUM(EL12:EL13)</f>
        <v>1718.045044</v>
      </c>
      <c r="EM11" s="62">
        <f>SUM(EM12:EM13)</f>
        <v>1541.36509</v>
      </c>
      <c r="EN11" s="62">
        <f>SUM(EN12:EN13)</f>
        <v>1764.309468</v>
      </c>
      <c r="EO11" s="62">
        <f>+EL11+EM11+EN11</f>
        <v>5023.719601999999</v>
      </c>
      <c r="EP11" s="62">
        <f>SUM(EP12:EP13)</f>
        <v>2649.952797</v>
      </c>
      <c r="EQ11" s="62">
        <f>SUM(EQ12:EQ13)</f>
        <v>3706.932083</v>
      </c>
      <c r="ER11" s="62">
        <f>SUM(ER12:ER13)</f>
        <v>3455.685717</v>
      </c>
      <c r="ES11" s="62">
        <f>+EP11+EQ11+ER11</f>
        <v>9812.570597</v>
      </c>
      <c r="ET11" s="62">
        <f>SUM(ET12:ET13)</f>
        <v>2512.378642</v>
      </c>
      <c r="EU11" s="62">
        <f>SUM(EU12:EU13)</f>
        <v>2095.991067</v>
      </c>
      <c r="EV11" s="62">
        <f>SUM(EV12:EV13)</f>
        <v>2044.664663</v>
      </c>
      <c r="EW11" s="62">
        <f t="shared" si="12"/>
        <v>6653.034372</v>
      </c>
      <c r="EX11" s="63">
        <f t="shared" si="13"/>
        <v>27131.334571</v>
      </c>
      <c r="EY11" s="62">
        <f>SUM(EY12:EY13)</f>
        <v>2224.50191</v>
      </c>
      <c r="EZ11" s="62">
        <f>SUM(EZ12:EZ13)</f>
        <v>2006.728375</v>
      </c>
      <c r="FA11" s="62">
        <f>SUM(FA12:FA13)</f>
        <v>1815.409768</v>
      </c>
      <c r="FB11" s="62">
        <f t="shared" si="14"/>
        <v>6046.640052999999</v>
      </c>
      <c r="FC11" s="62">
        <f>SUM(FC12:FC13)</f>
        <v>2065.939363</v>
      </c>
      <c r="FD11" s="62">
        <f>SUM(FD12:FD13)</f>
        <v>2769.0580520000003</v>
      </c>
      <c r="FE11" s="62">
        <f>SUM(FE12:FE13)</f>
        <v>2706.421908</v>
      </c>
      <c r="FF11" s="62">
        <f t="shared" si="15"/>
        <v>7541.419323</v>
      </c>
      <c r="FG11" s="62">
        <f>SUM(FG12:FG13)</f>
        <v>2674.073129</v>
      </c>
      <c r="FH11" s="62">
        <f>SUM(FH12:FH13)</f>
        <v>2609.3058929999997</v>
      </c>
      <c r="FI11" s="62">
        <f>SUM(FI12:FI13)</f>
        <v>3992.849086</v>
      </c>
      <c r="FJ11" s="62">
        <f t="shared" si="47"/>
        <v>9276.228108</v>
      </c>
      <c r="FK11" s="62">
        <f>SUM(FK12:FK13)</f>
        <v>3180.0377169999997</v>
      </c>
      <c r="FL11" s="62">
        <f>SUM(FL12:FL13)</f>
        <v>2302.569537</v>
      </c>
      <c r="FM11" s="62">
        <f>SUM(FM12:FM13)</f>
        <v>2000.3606060000002</v>
      </c>
      <c r="FN11" s="62">
        <f t="shared" si="48"/>
        <v>7482.96786</v>
      </c>
      <c r="FO11" s="63">
        <f t="shared" si="16"/>
        <v>30347.255344</v>
      </c>
      <c r="FP11" s="62">
        <f>SUM(FP12:FP13)</f>
        <v>1651.6037469999999</v>
      </c>
      <c r="FQ11" s="62">
        <f>SUM(FQ12:FQ13)</f>
        <v>1828.216186</v>
      </c>
      <c r="FR11" s="62">
        <f>SUM(FR12:FR13)</f>
        <v>2241.934179</v>
      </c>
      <c r="FS11" s="62">
        <f t="shared" si="17"/>
        <v>5721.754112</v>
      </c>
      <c r="FT11" s="62">
        <f>SUM(FT12:FT13)</f>
        <v>1791.159737</v>
      </c>
      <c r="FU11" s="62">
        <f>SUM(FU12:FU13)</f>
        <v>3194.2855569999997</v>
      </c>
      <c r="FV11" s="62">
        <f>SUM(FV12:FV13)</f>
        <v>4093.0701280000003</v>
      </c>
      <c r="FW11" s="62">
        <f t="shared" si="49"/>
        <v>9078.515422</v>
      </c>
      <c r="FX11" s="62">
        <f>SUM(FX12:FX13)</f>
        <v>3972.0858329999996</v>
      </c>
      <c r="FY11" s="62">
        <f>SUM(FY12:FY13)</f>
        <v>3960.732279</v>
      </c>
      <c r="FZ11" s="62">
        <f>SUM(FZ12:FZ13)</f>
        <v>3353.946529</v>
      </c>
      <c r="GA11" s="62">
        <f t="shared" si="50"/>
        <v>11286.764640999998</v>
      </c>
      <c r="GB11" s="62">
        <f>SUM(GB12:GB13)</f>
        <v>2552.9348520000003</v>
      </c>
      <c r="GC11" s="62">
        <f>SUM(GC12:GC13)</f>
        <v>1968.936904</v>
      </c>
      <c r="GD11" s="62">
        <f>SUM(GD12:GD13)</f>
        <v>1869.144157</v>
      </c>
      <c r="GE11" s="62">
        <f t="shared" si="51"/>
        <v>6391.015913</v>
      </c>
      <c r="GF11" s="63">
        <f t="shared" si="18"/>
        <v>32478.050087999996</v>
      </c>
      <c r="GG11" s="62">
        <f>SUM(GG12:GG13)</f>
        <v>1858.23</v>
      </c>
      <c r="GH11" s="62">
        <f>SUM(GH12:GH13)</f>
        <v>1574.93</v>
      </c>
      <c r="GI11" s="62">
        <f>SUM(GI12:GI13)</f>
        <v>2062.3</v>
      </c>
      <c r="GJ11" s="62">
        <f t="shared" si="52"/>
        <v>5495.46</v>
      </c>
      <c r="GK11" s="62">
        <f>SUM(GK12:GK13)</f>
        <v>1741.532954</v>
      </c>
      <c r="GL11" s="62">
        <f>SUM(GL12:GL13)</f>
        <v>1868.3333770000002</v>
      </c>
      <c r="GM11" s="62">
        <f>SUM(GM12:GM13)</f>
        <v>1586.486226</v>
      </c>
      <c r="GN11" s="62">
        <f t="shared" si="53"/>
        <v>5196.352557</v>
      </c>
      <c r="GO11" s="62">
        <f>SUM(GO12:GO13)</f>
        <v>1341.108648</v>
      </c>
      <c r="GP11" s="62">
        <f>SUM(GP12:GP13)</f>
        <v>1237.7121499999998</v>
      </c>
      <c r="GQ11" s="62">
        <f>SUM(GQ12:GQ13)</f>
        <v>1163.107299</v>
      </c>
      <c r="GR11" s="62">
        <f t="shared" si="54"/>
        <v>3741.928097</v>
      </c>
      <c r="GS11" s="62">
        <f>SUM(GS12:GS13)</f>
        <v>1234.007911</v>
      </c>
      <c r="GT11" s="62">
        <f>SUM(GT12:GT13)</f>
        <v>1228.4535759999999</v>
      </c>
      <c r="GU11" s="62">
        <f>SUM(GU12:GU13)</f>
        <v>1407.120304</v>
      </c>
      <c r="GV11" s="62">
        <f t="shared" si="55"/>
        <v>3869.5817909999996</v>
      </c>
      <c r="GW11" s="63">
        <f t="shared" si="56"/>
        <v>18303.322445</v>
      </c>
      <c r="GX11" s="62">
        <f>SUM(GX12:GX13)</f>
        <v>1602.280622</v>
      </c>
      <c r="GY11" s="62">
        <f>SUM(GY12:GY13)</f>
        <v>1622.253733</v>
      </c>
      <c r="GZ11" s="62">
        <f>SUM(GZ12:GZ13)</f>
        <v>1778.554103</v>
      </c>
      <c r="HA11" s="62">
        <f t="shared" si="57"/>
        <v>5003.088458</v>
      </c>
      <c r="HB11" s="62">
        <f>SUM(HB12:HB13)</f>
        <v>1500.246343</v>
      </c>
      <c r="HC11" s="62">
        <f>SUM(HC12:HC13)</f>
        <v>2009.624755</v>
      </c>
      <c r="HD11" s="62">
        <f>SUM(HD12:HD13)</f>
        <v>2632.543909</v>
      </c>
      <c r="HE11" s="62">
        <f t="shared" si="58"/>
        <v>6142.415007</v>
      </c>
      <c r="HF11" s="62">
        <f>SUM(HF12:HF13)</f>
        <v>2554.42132</v>
      </c>
      <c r="HG11" s="62">
        <f>SUM(HG12:HG13)</f>
        <v>2669.4959479999998</v>
      </c>
      <c r="HH11" s="62">
        <f>SUM(HH12:HH13)</f>
        <v>2735.1298629999997</v>
      </c>
      <c r="HI11" s="62">
        <f t="shared" si="59"/>
        <v>7959.047130999999</v>
      </c>
    </row>
    <row r="12" spans="1:217" ht="15" outlineLevel="1">
      <c r="A12" s="4" t="s">
        <v>8</v>
      </c>
      <c r="B12" s="7">
        <v>73.854044</v>
      </c>
      <c r="C12" s="7">
        <v>75.70202</v>
      </c>
      <c r="D12" s="7">
        <v>114.705444</v>
      </c>
      <c r="E12" s="21">
        <f t="shared" si="19"/>
        <v>264.261508</v>
      </c>
      <c r="F12" s="6">
        <v>169.056269</v>
      </c>
      <c r="G12" s="6">
        <v>299.631396</v>
      </c>
      <c r="H12" s="6">
        <v>280.754646</v>
      </c>
      <c r="I12" s="21">
        <f t="shared" si="20"/>
        <v>749.442311</v>
      </c>
      <c r="J12" s="6">
        <v>245.390773</v>
      </c>
      <c r="K12" s="6">
        <v>143.826951</v>
      </c>
      <c r="L12" s="6">
        <v>123.811318</v>
      </c>
      <c r="M12" s="21">
        <f t="shared" si="21"/>
        <v>513.029042</v>
      </c>
      <c r="N12" s="20">
        <v>113.997314</v>
      </c>
      <c r="O12" s="20">
        <v>89.861169</v>
      </c>
      <c r="P12" s="20">
        <v>53.05037</v>
      </c>
      <c r="Q12" s="21">
        <f t="shared" si="22"/>
        <v>256.908853</v>
      </c>
      <c r="R12" s="36">
        <f t="shared" si="23"/>
        <v>1783.6417139999999</v>
      </c>
      <c r="S12" s="6">
        <v>65.238562</v>
      </c>
      <c r="T12" s="20">
        <v>55.92664</v>
      </c>
      <c r="U12" s="20">
        <v>79.079707</v>
      </c>
      <c r="V12" s="21">
        <f t="shared" si="24"/>
        <v>200.244909</v>
      </c>
      <c r="W12" s="20">
        <v>81.346256</v>
      </c>
      <c r="X12" s="20">
        <v>137.630966</v>
      </c>
      <c r="Y12" s="20">
        <v>144.533999</v>
      </c>
      <c r="Z12" s="21">
        <f t="shared" si="25"/>
        <v>363.511221</v>
      </c>
      <c r="AA12" s="24">
        <v>201.122994</v>
      </c>
      <c r="AB12" s="24">
        <v>161.984029</v>
      </c>
      <c r="AC12" s="24">
        <v>155.185785</v>
      </c>
      <c r="AD12" s="21">
        <f t="shared" si="26"/>
        <v>518.292808</v>
      </c>
      <c r="AE12" s="20">
        <v>127.034767</v>
      </c>
      <c r="AF12" s="20">
        <v>112.88667</v>
      </c>
      <c r="AG12" s="20">
        <v>76.764085</v>
      </c>
      <c r="AH12" s="21">
        <f t="shared" si="27"/>
        <v>316.685522</v>
      </c>
      <c r="AI12" s="38">
        <f t="shared" si="28"/>
        <v>1398.73446</v>
      </c>
      <c r="AJ12" s="6">
        <v>63.467714</v>
      </c>
      <c r="AK12" s="6">
        <v>73.549694</v>
      </c>
      <c r="AL12" s="6">
        <v>107.978904</v>
      </c>
      <c r="AM12" s="21">
        <f t="shared" si="29"/>
        <v>244.996312</v>
      </c>
      <c r="AN12" s="6">
        <v>185.868027</v>
      </c>
      <c r="AO12" s="6">
        <v>306.814893</v>
      </c>
      <c r="AP12" s="6">
        <v>320.820071</v>
      </c>
      <c r="AQ12" s="21">
        <f t="shared" si="30"/>
        <v>813.502991</v>
      </c>
      <c r="AR12" s="6">
        <v>337.920855</v>
      </c>
      <c r="AS12" s="6">
        <v>316.636242</v>
      </c>
      <c r="AT12" s="6">
        <v>208.547023</v>
      </c>
      <c r="AU12" s="21">
        <f t="shared" si="31"/>
        <v>863.10412</v>
      </c>
      <c r="AV12" s="6">
        <v>196.269231</v>
      </c>
      <c r="AW12" s="6">
        <v>181.826527</v>
      </c>
      <c r="AX12" s="6">
        <v>100.570172</v>
      </c>
      <c r="AY12" s="21">
        <f t="shared" si="32"/>
        <v>478.66593</v>
      </c>
      <c r="AZ12" s="38">
        <f t="shared" si="33"/>
        <v>2400.269353</v>
      </c>
      <c r="BA12" s="6">
        <v>88.225023</v>
      </c>
      <c r="BB12" s="6">
        <v>91.830433</v>
      </c>
      <c r="BC12" s="6">
        <v>121.994297</v>
      </c>
      <c r="BD12" s="21">
        <f>BA12+BB12+BC12</f>
        <v>302.049753</v>
      </c>
      <c r="BE12" s="6">
        <v>229.460273</v>
      </c>
      <c r="BF12" s="6">
        <v>237.829797</v>
      </c>
      <c r="BG12" s="6">
        <v>275.473712</v>
      </c>
      <c r="BH12" s="21">
        <f>BE12+BF12+BG12</f>
        <v>742.763782</v>
      </c>
      <c r="BI12" s="6">
        <v>291.64144</v>
      </c>
      <c r="BJ12" s="6">
        <v>245.51091</v>
      </c>
      <c r="BK12" s="6">
        <v>146.464512</v>
      </c>
      <c r="BL12" s="21">
        <f>BI12+BJ12+BK12</f>
        <v>683.616862</v>
      </c>
      <c r="BM12" s="6">
        <v>147.250924</v>
      </c>
      <c r="BN12" s="6">
        <v>156.580497</v>
      </c>
      <c r="BO12" s="6">
        <v>85.626726</v>
      </c>
      <c r="BP12" s="21">
        <f>BM12+BN12+BO12</f>
        <v>389.458147</v>
      </c>
      <c r="BQ12" s="38">
        <f t="shared" si="3"/>
        <v>2117.888544</v>
      </c>
      <c r="BR12" s="6">
        <v>108.48467</v>
      </c>
      <c r="BS12" s="6">
        <v>102.920577</v>
      </c>
      <c r="BT12" s="6">
        <v>111.135408</v>
      </c>
      <c r="BU12" s="21">
        <f>BR12+BS12+BT12</f>
        <v>322.54065499999996</v>
      </c>
      <c r="BV12" s="6">
        <v>171.006963</v>
      </c>
      <c r="BW12" s="6">
        <v>284.047774</v>
      </c>
      <c r="BX12" s="6">
        <v>283.952034</v>
      </c>
      <c r="BY12" s="21">
        <f>BV12+BW12+BX12</f>
        <v>739.0067710000001</v>
      </c>
      <c r="BZ12" s="6">
        <v>283.869765</v>
      </c>
      <c r="CA12" s="6">
        <v>173.982154</v>
      </c>
      <c r="CB12" s="6">
        <v>150.85619</v>
      </c>
      <c r="CC12" s="21">
        <f>BZ12+CA12+CB12</f>
        <v>608.7081089999999</v>
      </c>
      <c r="CD12" s="6">
        <v>182.630823</v>
      </c>
      <c r="CE12" s="6">
        <v>123.61247</v>
      </c>
      <c r="CF12" s="6">
        <v>115.966047</v>
      </c>
      <c r="CG12" s="21">
        <f>CD12+CE12+CF12</f>
        <v>422.20934</v>
      </c>
      <c r="CH12" s="53">
        <f>CG12+CC12+BY12+BU12</f>
        <v>2092.464875</v>
      </c>
      <c r="CI12" s="61">
        <v>89.838341</v>
      </c>
      <c r="CJ12" s="12">
        <v>93.210819</v>
      </c>
      <c r="CK12" s="12">
        <v>109.899424</v>
      </c>
      <c r="CL12" s="12">
        <f t="shared" si="35"/>
        <v>292.948584</v>
      </c>
      <c r="CM12" s="12">
        <v>222.457865</v>
      </c>
      <c r="CN12" s="12">
        <v>284.298082</v>
      </c>
      <c r="CO12" s="12">
        <v>293.485184</v>
      </c>
      <c r="CP12" s="12">
        <f t="shared" si="9"/>
        <v>800.241131</v>
      </c>
      <c r="CQ12" s="12">
        <v>338.45153</v>
      </c>
      <c r="CR12" s="12">
        <v>281.04443</v>
      </c>
      <c r="CS12" s="12">
        <v>170.80584</v>
      </c>
      <c r="CT12" s="12">
        <f t="shared" si="36"/>
        <v>790.3018</v>
      </c>
      <c r="CU12" s="12">
        <v>140.14803</v>
      </c>
      <c r="CV12" s="12">
        <v>118.36123</v>
      </c>
      <c r="CW12" s="12">
        <v>107.73456</v>
      </c>
      <c r="CX12" s="12">
        <f t="shared" si="37"/>
        <v>366.24382</v>
      </c>
      <c r="CY12" s="90">
        <f t="shared" si="46"/>
        <v>2249.735335</v>
      </c>
      <c r="CZ12" s="61">
        <v>119.61911</v>
      </c>
      <c r="DA12" s="12">
        <v>103.78943</v>
      </c>
      <c r="DB12" s="12">
        <v>112.80703</v>
      </c>
      <c r="DC12" s="12">
        <f t="shared" si="38"/>
        <v>336.21557</v>
      </c>
      <c r="DD12" s="12">
        <v>165.0889</v>
      </c>
      <c r="DE12" s="12">
        <v>271.91379</v>
      </c>
      <c r="DF12" s="12">
        <v>283.7663</v>
      </c>
      <c r="DG12" s="12">
        <f aca="true" t="shared" si="60" ref="DG12:DG47">DD12+DE12+DF12</f>
        <v>720.76899</v>
      </c>
      <c r="DH12" s="87">
        <v>281.42164</v>
      </c>
      <c r="DI12" s="87">
        <v>222.60024</v>
      </c>
      <c r="DJ12" s="87">
        <v>152.74286</v>
      </c>
      <c r="DK12" s="12">
        <f t="shared" si="39"/>
        <v>656.7647400000001</v>
      </c>
      <c r="DL12" s="12">
        <v>182.22801</v>
      </c>
      <c r="DM12" s="12">
        <v>144.10409</v>
      </c>
      <c r="DN12" s="12">
        <v>101.36809</v>
      </c>
      <c r="DO12" s="12">
        <f t="shared" si="40"/>
        <v>427.70019</v>
      </c>
      <c r="DP12" s="59">
        <f t="shared" si="41"/>
        <v>2141.44949</v>
      </c>
      <c r="DQ12" s="61">
        <v>87.18166</v>
      </c>
      <c r="DR12" s="12">
        <v>88.70288</v>
      </c>
      <c r="DS12" s="12">
        <v>109.63994</v>
      </c>
      <c r="DT12" s="12">
        <f t="shared" si="42"/>
        <v>285.52448</v>
      </c>
      <c r="DU12" s="12">
        <v>214.91611</v>
      </c>
      <c r="DV12" s="12">
        <v>286.67681</v>
      </c>
      <c r="DW12" s="12">
        <v>279.46832</v>
      </c>
      <c r="DX12" s="12">
        <f t="shared" si="11"/>
        <v>781.06124</v>
      </c>
      <c r="DY12" s="87">
        <v>309.40997</v>
      </c>
      <c r="DZ12" s="87">
        <v>213.37846</v>
      </c>
      <c r="EA12" s="111">
        <v>161.2</v>
      </c>
      <c r="EB12" s="48">
        <f t="shared" si="43"/>
        <v>683.9884299999999</v>
      </c>
      <c r="EC12" s="48">
        <v>149.25646</v>
      </c>
      <c r="ED12" s="48">
        <v>116.4</v>
      </c>
      <c r="EE12" s="12">
        <v>84.52</v>
      </c>
      <c r="EF12" s="12">
        <f t="shared" si="44"/>
        <v>350.17646</v>
      </c>
      <c r="EG12" s="12">
        <f t="shared" si="45"/>
        <v>2100.75061</v>
      </c>
      <c r="EH12" s="61">
        <v>85.07</v>
      </c>
      <c r="EI12" s="12">
        <v>83.25</v>
      </c>
      <c r="EJ12" s="12">
        <v>102.8</v>
      </c>
      <c r="EK12" s="12">
        <f>SUM(EH12:EJ12)</f>
        <v>271.12</v>
      </c>
      <c r="EL12" s="12">
        <v>186.690044</v>
      </c>
      <c r="EM12" s="12">
        <v>220.96709</v>
      </c>
      <c r="EN12" s="12">
        <v>300.574468</v>
      </c>
      <c r="EO12" s="12">
        <f>SUM(EL12:EN12)</f>
        <v>708.2316020000001</v>
      </c>
      <c r="EP12" s="12">
        <v>285.206797</v>
      </c>
      <c r="EQ12" s="12">
        <v>216.045083</v>
      </c>
      <c r="ER12" s="12">
        <v>188.465717</v>
      </c>
      <c r="ES12" s="12">
        <f>SUM(EP12:ER12)</f>
        <v>689.7175970000001</v>
      </c>
      <c r="ET12" s="12">
        <v>126.951642</v>
      </c>
      <c r="EU12" s="12">
        <v>145.119067</v>
      </c>
      <c r="EV12" s="12">
        <v>106.084663</v>
      </c>
      <c r="EW12" s="12">
        <f t="shared" si="12"/>
        <v>378.15537200000006</v>
      </c>
      <c r="EX12" s="12">
        <f t="shared" si="13"/>
        <v>2047.2245710000002</v>
      </c>
      <c r="EY12" s="61">
        <v>109.96191</v>
      </c>
      <c r="EZ12" s="61">
        <v>95.948375</v>
      </c>
      <c r="FA12" s="61">
        <v>106.573768</v>
      </c>
      <c r="FB12" s="12">
        <f t="shared" si="14"/>
        <v>312.484053</v>
      </c>
      <c r="FC12" s="61">
        <v>213.895363</v>
      </c>
      <c r="FD12" s="61">
        <v>321.437052</v>
      </c>
      <c r="FE12" s="61">
        <v>281.549908</v>
      </c>
      <c r="FF12" s="12">
        <f t="shared" si="15"/>
        <v>816.882323</v>
      </c>
      <c r="FG12" s="61">
        <v>278.652129</v>
      </c>
      <c r="FH12" s="61">
        <v>221.716893</v>
      </c>
      <c r="FI12" s="61">
        <v>219.900086</v>
      </c>
      <c r="FJ12" s="12">
        <f t="shared" si="47"/>
        <v>720.269108</v>
      </c>
      <c r="FK12" s="61">
        <v>175.098717</v>
      </c>
      <c r="FL12" s="61">
        <v>145.130537</v>
      </c>
      <c r="FM12" s="61">
        <v>95.893606</v>
      </c>
      <c r="FN12" s="12">
        <f t="shared" si="48"/>
        <v>416.12285999999995</v>
      </c>
      <c r="FO12" s="12">
        <f t="shared" si="16"/>
        <v>2265.758344</v>
      </c>
      <c r="FP12" s="12">
        <v>83.370747</v>
      </c>
      <c r="FQ12" s="12">
        <v>90.509186</v>
      </c>
      <c r="FR12" s="12">
        <v>107.122179</v>
      </c>
      <c r="FS12" s="12">
        <f t="shared" si="17"/>
        <v>281.002112</v>
      </c>
      <c r="FT12" s="12">
        <v>163.244737</v>
      </c>
      <c r="FU12" s="12">
        <v>320.442557</v>
      </c>
      <c r="FV12" s="12">
        <v>330.935128</v>
      </c>
      <c r="FW12" s="12">
        <f t="shared" si="49"/>
        <v>814.622422</v>
      </c>
      <c r="FX12" s="12">
        <v>287.655833</v>
      </c>
      <c r="FY12" s="12">
        <v>181.109279</v>
      </c>
      <c r="FZ12" s="12">
        <v>124.259529</v>
      </c>
      <c r="GA12" s="12">
        <f t="shared" si="50"/>
        <v>593.024641</v>
      </c>
      <c r="GB12" s="12">
        <v>124.391852</v>
      </c>
      <c r="GC12" s="12">
        <v>111.097904</v>
      </c>
      <c r="GD12" s="12">
        <v>81.575157</v>
      </c>
      <c r="GE12" s="12">
        <f t="shared" si="51"/>
        <v>317.064913</v>
      </c>
      <c r="GF12" s="12">
        <f t="shared" si="18"/>
        <v>2005.714088</v>
      </c>
      <c r="GG12" s="12">
        <v>81.46</v>
      </c>
      <c r="GH12" s="12">
        <v>72.44</v>
      </c>
      <c r="GI12" s="12">
        <v>92.84</v>
      </c>
      <c r="GJ12" s="12">
        <f t="shared" si="52"/>
        <v>246.73999999999998</v>
      </c>
      <c r="GK12" s="12">
        <v>174.666954</v>
      </c>
      <c r="GL12" s="12">
        <v>246.635377</v>
      </c>
      <c r="GM12" s="12">
        <v>267.902226</v>
      </c>
      <c r="GN12" s="12">
        <f t="shared" si="53"/>
        <v>689.204557</v>
      </c>
      <c r="GO12" s="12">
        <v>212.531648</v>
      </c>
      <c r="GP12" s="12">
        <v>180.35315</v>
      </c>
      <c r="GQ12" s="12">
        <v>126.777299</v>
      </c>
      <c r="GR12" s="12">
        <f t="shared" si="54"/>
        <v>519.662097</v>
      </c>
      <c r="GS12" s="12">
        <v>123.440911</v>
      </c>
      <c r="GT12" s="12">
        <v>108.987576</v>
      </c>
      <c r="GU12" s="12">
        <v>64.966304</v>
      </c>
      <c r="GV12" s="12">
        <f t="shared" si="55"/>
        <v>297.394791</v>
      </c>
      <c r="GW12" s="12">
        <f t="shared" si="56"/>
        <v>1753.001445</v>
      </c>
      <c r="GX12" s="12">
        <v>70.909622</v>
      </c>
      <c r="GY12" s="12">
        <v>72.537733</v>
      </c>
      <c r="GZ12" s="12">
        <v>105.642103</v>
      </c>
      <c r="HA12" s="12">
        <f t="shared" si="57"/>
        <v>249.08945800000004</v>
      </c>
      <c r="HB12" s="12">
        <v>145.690343</v>
      </c>
      <c r="HC12" s="12">
        <v>280.676755</v>
      </c>
      <c r="HD12" s="12">
        <v>325.767909</v>
      </c>
      <c r="HE12" s="12">
        <f t="shared" si="58"/>
        <v>752.1350070000001</v>
      </c>
      <c r="HF12" s="12">
        <v>298.57732</v>
      </c>
      <c r="HG12" s="12">
        <v>232.525948</v>
      </c>
      <c r="HH12" s="12">
        <v>178.449863</v>
      </c>
      <c r="HI12" s="12">
        <f t="shared" si="59"/>
        <v>709.5531309999999</v>
      </c>
    </row>
    <row r="13" spans="1:217" ht="15" outlineLevel="1">
      <c r="A13" s="4" t="s">
        <v>9</v>
      </c>
      <c r="B13" s="7">
        <v>1628.657213</v>
      </c>
      <c r="C13" s="7">
        <v>1398.097398</v>
      </c>
      <c r="D13" s="7">
        <v>1903.980451</v>
      </c>
      <c r="E13" s="21">
        <f t="shared" si="19"/>
        <v>4930.735062</v>
      </c>
      <c r="F13" s="6">
        <v>1568.252</v>
      </c>
      <c r="G13" s="6">
        <v>1437.908</v>
      </c>
      <c r="H13" s="6">
        <v>1775.346</v>
      </c>
      <c r="I13" s="21">
        <f t="shared" si="20"/>
        <v>4781.505999999999</v>
      </c>
      <c r="J13" s="6">
        <v>1751.487</v>
      </c>
      <c r="K13" s="6">
        <v>1855.383</v>
      </c>
      <c r="L13" s="6">
        <v>1684.177</v>
      </c>
      <c r="M13" s="21">
        <f t="shared" si="21"/>
        <v>5291.047</v>
      </c>
      <c r="N13" s="20">
        <v>1530.584</v>
      </c>
      <c r="O13" s="20">
        <v>1603.432</v>
      </c>
      <c r="P13" s="20">
        <v>1582.254</v>
      </c>
      <c r="Q13" s="21">
        <f t="shared" si="22"/>
        <v>4716.27</v>
      </c>
      <c r="R13" s="36">
        <f t="shared" si="23"/>
        <v>19719.558062</v>
      </c>
      <c r="S13" s="6">
        <v>1711.091</v>
      </c>
      <c r="T13" s="20">
        <v>1832.435</v>
      </c>
      <c r="U13" s="20">
        <v>1864.713</v>
      </c>
      <c r="V13" s="21">
        <f t="shared" si="24"/>
        <v>5408.239</v>
      </c>
      <c r="W13" s="20">
        <v>1766.855</v>
      </c>
      <c r="X13" s="20">
        <v>1815.378</v>
      </c>
      <c r="Y13" s="20">
        <v>1410.767</v>
      </c>
      <c r="Z13" s="21">
        <f t="shared" si="25"/>
        <v>4993</v>
      </c>
      <c r="AA13" s="24">
        <v>1084.783</v>
      </c>
      <c r="AB13" s="24">
        <v>1150.102</v>
      </c>
      <c r="AC13" s="24">
        <v>1132.907</v>
      </c>
      <c r="AD13" s="21">
        <f t="shared" si="26"/>
        <v>3367.7920000000004</v>
      </c>
      <c r="AE13" s="20">
        <v>1953.369265</v>
      </c>
      <c r="AF13" s="20">
        <v>1542.98281</v>
      </c>
      <c r="AG13" s="20">
        <v>1826.438592</v>
      </c>
      <c r="AH13" s="21">
        <f t="shared" si="27"/>
        <v>5322.790666999999</v>
      </c>
      <c r="AI13" s="38">
        <f t="shared" si="28"/>
        <v>19091.821666999997</v>
      </c>
      <c r="AJ13" s="6">
        <v>1831.882</v>
      </c>
      <c r="AK13" s="6">
        <v>1914.105</v>
      </c>
      <c r="AL13" s="6">
        <v>1831.776</v>
      </c>
      <c r="AM13" s="21">
        <f t="shared" si="29"/>
        <v>5577.763</v>
      </c>
      <c r="AN13" s="6">
        <v>1516.490428</v>
      </c>
      <c r="AO13" s="6">
        <v>1933.638276</v>
      </c>
      <c r="AP13" s="6">
        <v>2463.646817</v>
      </c>
      <c r="AQ13" s="21">
        <f t="shared" si="30"/>
        <v>5913.775521</v>
      </c>
      <c r="AR13" s="6">
        <v>2537.632145</v>
      </c>
      <c r="AS13" s="6">
        <v>2259.011694</v>
      </c>
      <c r="AT13" s="6">
        <v>2205.804215</v>
      </c>
      <c r="AU13" s="21">
        <f t="shared" si="31"/>
        <v>7002.448054</v>
      </c>
      <c r="AV13" s="6">
        <v>2209.958</v>
      </c>
      <c r="AW13" s="6">
        <v>2099.772478</v>
      </c>
      <c r="AX13" s="6">
        <v>2071.588645</v>
      </c>
      <c r="AY13" s="21">
        <f t="shared" si="32"/>
        <v>6381.319122999999</v>
      </c>
      <c r="AZ13" s="38">
        <f t="shared" si="33"/>
        <v>24875.305697999996</v>
      </c>
      <c r="BA13" s="6">
        <v>2076.093068</v>
      </c>
      <c r="BB13" s="6">
        <v>1760.544835</v>
      </c>
      <c r="BC13" s="6">
        <v>1848.690125</v>
      </c>
      <c r="BD13" s="21">
        <f>BA13+BB13+BC13</f>
        <v>5685.328028</v>
      </c>
      <c r="BE13" s="6">
        <v>1900.493384</v>
      </c>
      <c r="BF13" s="6">
        <v>1376.189895</v>
      </c>
      <c r="BG13" s="6">
        <v>1933.460987</v>
      </c>
      <c r="BH13" s="21">
        <f>BE13+BF13+BG13</f>
        <v>5210.144265999999</v>
      </c>
      <c r="BI13" s="6">
        <v>2347.823136</v>
      </c>
      <c r="BJ13" s="6">
        <v>1589.547023</v>
      </c>
      <c r="BK13" s="6">
        <v>1299.374057</v>
      </c>
      <c r="BL13" s="21">
        <f>BI13+BJ13+BK13</f>
        <v>5236.744216</v>
      </c>
      <c r="BM13" s="6">
        <v>1339.627194</v>
      </c>
      <c r="BN13" s="6">
        <v>1303.769663</v>
      </c>
      <c r="BO13" s="6">
        <v>1598.97622</v>
      </c>
      <c r="BP13" s="21">
        <f>BM13+BN13+BO13</f>
        <v>4242.373077</v>
      </c>
      <c r="BQ13" s="38">
        <f t="shared" si="3"/>
        <v>20374.589587</v>
      </c>
      <c r="BR13" s="6">
        <v>1725.339553</v>
      </c>
      <c r="BS13" s="6">
        <v>1590.844312</v>
      </c>
      <c r="BT13" s="6">
        <v>1517.17868</v>
      </c>
      <c r="BU13" s="21">
        <f>BR13+BS13+BT13</f>
        <v>4833.362545</v>
      </c>
      <c r="BV13" s="6">
        <v>1540.177416</v>
      </c>
      <c r="BW13" s="6">
        <v>2042.800775</v>
      </c>
      <c r="BX13" s="6">
        <v>2046.745444</v>
      </c>
      <c r="BY13" s="21">
        <f>BV13+BW13+BX13</f>
        <v>5629.723635</v>
      </c>
      <c r="BZ13" s="6">
        <v>1397.727355</v>
      </c>
      <c r="CA13" s="6">
        <v>1408.216587</v>
      </c>
      <c r="CB13" s="6">
        <v>1216.277838</v>
      </c>
      <c r="CC13" s="21">
        <f>BZ13+CA13+CB13</f>
        <v>4022.22178</v>
      </c>
      <c r="CD13" s="6">
        <v>2418.849811</v>
      </c>
      <c r="CE13" s="6">
        <v>1845.070636</v>
      </c>
      <c r="CF13" s="6">
        <v>1876.755915</v>
      </c>
      <c r="CG13" s="21">
        <f>CD13+CE13+CF13</f>
        <v>6140.676362</v>
      </c>
      <c r="CH13" s="38">
        <f t="shared" si="8"/>
        <v>20625.984322</v>
      </c>
      <c r="CI13" s="12">
        <v>1855.598601</v>
      </c>
      <c r="CJ13" s="12">
        <v>1637.665259</v>
      </c>
      <c r="CK13" s="12">
        <v>1857.089052</v>
      </c>
      <c r="CL13" s="12">
        <f t="shared" si="35"/>
        <v>5350.352912</v>
      </c>
      <c r="CM13" s="12">
        <v>2023.448</v>
      </c>
      <c r="CN13" s="12">
        <v>1561.49322</v>
      </c>
      <c r="CO13" s="12">
        <v>2290.878045</v>
      </c>
      <c r="CP13" s="12">
        <f t="shared" si="9"/>
        <v>5875.819265</v>
      </c>
      <c r="CQ13" s="12">
        <v>2834.727004</v>
      </c>
      <c r="CR13" s="12">
        <v>3242.857927</v>
      </c>
      <c r="CS13" s="12">
        <v>2991.483799</v>
      </c>
      <c r="CT13" s="12">
        <f t="shared" si="36"/>
        <v>9069.068729999999</v>
      </c>
      <c r="CU13" s="12">
        <v>2918.931722</v>
      </c>
      <c r="CV13" s="12">
        <v>1788.214085</v>
      </c>
      <c r="CW13" s="12">
        <v>1955.732023</v>
      </c>
      <c r="CX13" s="12">
        <f t="shared" si="37"/>
        <v>6662.877829999999</v>
      </c>
      <c r="CY13" s="90">
        <f t="shared" si="46"/>
        <v>26958.118736999997</v>
      </c>
      <c r="CZ13" s="12">
        <v>1787.893233</v>
      </c>
      <c r="DA13" s="12">
        <v>1746.896365</v>
      </c>
      <c r="DB13" s="12">
        <v>1916.769</v>
      </c>
      <c r="DC13" s="12">
        <f t="shared" si="38"/>
        <v>5451.5585980000005</v>
      </c>
      <c r="DD13" s="12">
        <v>1688.54</v>
      </c>
      <c r="DE13" s="12">
        <v>2438.897</v>
      </c>
      <c r="DF13" s="12">
        <v>1697.285</v>
      </c>
      <c r="DG13" s="12">
        <f t="shared" si="60"/>
        <v>5824.722</v>
      </c>
      <c r="DH13" s="12">
        <v>1288.276</v>
      </c>
      <c r="DI13" s="12">
        <v>1606.622</v>
      </c>
      <c r="DJ13" s="12">
        <v>2767.11</v>
      </c>
      <c r="DK13" s="12">
        <f t="shared" si="39"/>
        <v>5662.008</v>
      </c>
      <c r="DL13" s="12">
        <v>2571.888</v>
      </c>
      <c r="DM13" s="12">
        <v>1925.871</v>
      </c>
      <c r="DN13" s="12">
        <v>1802.302</v>
      </c>
      <c r="DO13" s="12">
        <f t="shared" si="40"/>
        <v>6300.061</v>
      </c>
      <c r="DP13" s="59">
        <f t="shared" si="41"/>
        <v>23238.349598</v>
      </c>
      <c r="DQ13" s="12">
        <v>1755.538</v>
      </c>
      <c r="DR13" s="12">
        <v>1634.82</v>
      </c>
      <c r="DS13" s="12">
        <v>1918.097</v>
      </c>
      <c r="DT13" s="12">
        <f t="shared" si="42"/>
        <v>5308.455</v>
      </c>
      <c r="DU13" s="12">
        <v>1795.471</v>
      </c>
      <c r="DV13" s="12">
        <v>2053.059</v>
      </c>
      <c r="DW13" s="12">
        <v>2608.74</v>
      </c>
      <c r="DX13" s="12">
        <f t="shared" si="11"/>
        <v>6457.27</v>
      </c>
      <c r="DY13" s="12">
        <v>2050.707</v>
      </c>
      <c r="DZ13" s="12">
        <v>3610.42</v>
      </c>
      <c r="EA13" s="12">
        <v>3061.306</v>
      </c>
      <c r="EB13" s="12">
        <f t="shared" si="43"/>
        <v>8722.433</v>
      </c>
      <c r="EC13" s="12">
        <v>2954.625</v>
      </c>
      <c r="ED13" s="12">
        <v>1940.776</v>
      </c>
      <c r="EE13" s="12">
        <v>2059.42</v>
      </c>
      <c r="EF13" s="12">
        <f t="shared" si="44"/>
        <v>6954.821</v>
      </c>
      <c r="EG13" s="12">
        <f t="shared" si="45"/>
        <v>27442.979000000003</v>
      </c>
      <c r="EH13" s="12">
        <v>1857.31</v>
      </c>
      <c r="EI13" s="12">
        <v>1536.15</v>
      </c>
      <c r="EJ13" s="12">
        <v>1977.43</v>
      </c>
      <c r="EK13" s="12">
        <f>SUM(EH13:EJ13)</f>
        <v>5370.89</v>
      </c>
      <c r="EL13" s="12">
        <v>1531.355</v>
      </c>
      <c r="EM13" s="12">
        <v>1320.398</v>
      </c>
      <c r="EN13" s="12">
        <v>1463.735</v>
      </c>
      <c r="EO13" s="12">
        <f>SUM(EL13:EN13)</f>
        <v>4315.487999999999</v>
      </c>
      <c r="EP13" s="12">
        <v>2364.746</v>
      </c>
      <c r="EQ13" s="12">
        <v>3490.887</v>
      </c>
      <c r="ER13" s="12">
        <v>3267.22</v>
      </c>
      <c r="ES13" s="12">
        <f>SUM(EP13:ER13)</f>
        <v>9122.853</v>
      </c>
      <c r="ET13" s="12">
        <v>2385.427</v>
      </c>
      <c r="EU13" s="12">
        <v>1950.872</v>
      </c>
      <c r="EV13" s="12">
        <v>1938.58</v>
      </c>
      <c r="EW13" s="12">
        <f t="shared" si="12"/>
        <v>6274.879</v>
      </c>
      <c r="EX13" s="12">
        <f t="shared" si="13"/>
        <v>25084.11</v>
      </c>
      <c r="EY13" s="12">
        <v>2114.54</v>
      </c>
      <c r="EZ13" s="12">
        <v>1910.78</v>
      </c>
      <c r="FA13" s="12">
        <v>1708.836</v>
      </c>
      <c r="FB13" s="12">
        <f t="shared" si="14"/>
        <v>5734.156</v>
      </c>
      <c r="FC13" s="12">
        <v>1852.044</v>
      </c>
      <c r="FD13" s="12">
        <v>2447.621</v>
      </c>
      <c r="FE13" s="12">
        <v>2424.872</v>
      </c>
      <c r="FF13" s="12">
        <f t="shared" si="15"/>
        <v>6724.537</v>
      </c>
      <c r="FG13" s="12">
        <v>2395.421</v>
      </c>
      <c r="FH13" s="12">
        <v>2387.589</v>
      </c>
      <c r="FI13" s="12">
        <v>3772.949</v>
      </c>
      <c r="FJ13" s="12">
        <f t="shared" si="47"/>
        <v>8555.959</v>
      </c>
      <c r="FK13" s="12">
        <v>3004.939</v>
      </c>
      <c r="FL13" s="12">
        <v>2157.439</v>
      </c>
      <c r="FM13" s="12">
        <v>1904.467</v>
      </c>
      <c r="FN13" s="12">
        <f t="shared" si="48"/>
        <v>7066.844999999999</v>
      </c>
      <c r="FO13" s="12">
        <f t="shared" si="16"/>
        <v>28081.497000000003</v>
      </c>
      <c r="FP13" s="12">
        <v>1568.233</v>
      </c>
      <c r="FQ13" s="12">
        <v>1737.707</v>
      </c>
      <c r="FR13" s="12">
        <v>2134.812</v>
      </c>
      <c r="FS13" s="12">
        <f t="shared" si="17"/>
        <v>5440.752</v>
      </c>
      <c r="FT13" s="12">
        <v>1627.915</v>
      </c>
      <c r="FU13" s="12">
        <v>2873.843</v>
      </c>
      <c r="FV13" s="12">
        <v>3762.135</v>
      </c>
      <c r="FW13" s="12">
        <f t="shared" si="49"/>
        <v>8263.893</v>
      </c>
      <c r="FX13" s="12">
        <v>3684.43</v>
      </c>
      <c r="FY13" s="12">
        <v>3779.623</v>
      </c>
      <c r="FZ13" s="12">
        <v>3229.687</v>
      </c>
      <c r="GA13" s="12">
        <f t="shared" si="50"/>
        <v>10693.74</v>
      </c>
      <c r="GB13" s="12">
        <v>2428.543</v>
      </c>
      <c r="GC13" s="12">
        <v>1857.839</v>
      </c>
      <c r="GD13" s="12">
        <v>1787.569</v>
      </c>
      <c r="GE13" s="12">
        <f t="shared" si="51"/>
        <v>6073.950999999999</v>
      </c>
      <c r="GF13" s="12">
        <f t="shared" si="18"/>
        <v>30472.336000000003</v>
      </c>
      <c r="GG13" s="12">
        <v>1776.77</v>
      </c>
      <c r="GH13" s="12">
        <v>1502.49</v>
      </c>
      <c r="GI13" s="12">
        <v>1969.46</v>
      </c>
      <c r="GJ13" s="12">
        <f t="shared" si="52"/>
        <v>5248.72</v>
      </c>
      <c r="GK13" s="12">
        <v>1566.866</v>
      </c>
      <c r="GL13" s="12">
        <v>1621.698</v>
      </c>
      <c r="GM13" s="12">
        <v>1318.584</v>
      </c>
      <c r="GN13" s="12">
        <f t="shared" si="53"/>
        <v>4507.148</v>
      </c>
      <c r="GO13" s="12">
        <v>1128.577</v>
      </c>
      <c r="GP13" s="12">
        <v>1057.359</v>
      </c>
      <c r="GQ13" s="12">
        <v>1036.33</v>
      </c>
      <c r="GR13" s="12">
        <f t="shared" si="54"/>
        <v>3222.2659999999996</v>
      </c>
      <c r="GS13" s="12">
        <v>1110.567</v>
      </c>
      <c r="GT13" s="12">
        <v>1119.466</v>
      </c>
      <c r="GU13" s="12">
        <v>1342.154</v>
      </c>
      <c r="GV13" s="12">
        <f t="shared" si="55"/>
        <v>3572.187</v>
      </c>
      <c r="GW13" s="12">
        <f t="shared" si="56"/>
        <v>16550.321</v>
      </c>
      <c r="GX13" s="12">
        <v>1531.371</v>
      </c>
      <c r="GY13" s="12">
        <v>1549.716</v>
      </c>
      <c r="GZ13" s="12">
        <v>1672.912</v>
      </c>
      <c r="HA13" s="12">
        <f t="shared" si="57"/>
        <v>4753.999</v>
      </c>
      <c r="HB13" s="12">
        <v>1354.556</v>
      </c>
      <c r="HC13" s="12">
        <v>1728.948</v>
      </c>
      <c r="HD13" s="12">
        <v>2306.776</v>
      </c>
      <c r="HE13" s="12">
        <f t="shared" si="58"/>
        <v>5390.28</v>
      </c>
      <c r="HF13" s="12">
        <v>2255.844</v>
      </c>
      <c r="HG13" s="12">
        <v>2436.97</v>
      </c>
      <c r="HH13" s="12">
        <v>2556.68</v>
      </c>
      <c r="HI13" s="12">
        <f t="shared" si="59"/>
        <v>7249.494000000001</v>
      </c>
    </row>
    <row r="14" spans="1:217" ht="14.25">
      <c r="A14" s="64" t="s">
        <v>11</v>
      </c>
      <c r="B14" s="65">
        <f>SUM(B15:B23)</f>
        <v>2438.4642759999997</v>
      </c>
      <c r="C14" s="65">
        <f>SUM(C15:C23)</f>
        <v>2377.5425469999996</v>
      </c>
      <c r="D14" s="65">
        <f>SUM(D15:D23)</f>
        <v>2450.789417</v>
      </c>
      <c r="E14" s="66">
        <f t="shared" si="19"/>
        <v>7266.79624</v>
      </c>
      <c r="F14" s="67">
        <f>SUM(F15:F23)</f>
        <v>3380.1474279999993</v>
      </c>
      <c r="G14" s="67">
        <f>SUM(G15:G23)</f>
        <v>4976.220456</v>
      </c>
      <c r="H14" s="67">
        <f>SUM(H15:H23)</f>
        <v>3080.9456099999998</v>
      </c>
      <c r="I14" s="66">
        <f t="shared" si="20"/>
        <v>11437.313493999998</v>
      </c>
      <c r="J14" s="68">
        <f>SUM(J15:J23)</f>
        <v>3026.315378</v>
      </c>
      <c r="K14" s="68">
        <f>SUM(K15:K23)</f>
        <v>2948.749685</v>
      </c>
      <c r="L14" s="68">
        <f>SUM(L15:L23)</f>
        <v>2751.952006</v>
      </c>
      <c r="M14" s="66">
        <f t="shared" si="21"/>
        <v>8727.017069</v>
      </c>
      <c r="N14" s="68">
        <f>SUM(N15:N23)</f>
        <v>2576.674974</v>
      </c>
      <c r="O14" s="68">
        <f>SUM(O15:O23)</f>
        <v>2686.8627</v>
      </c>
      <c r="P14" s="68">
        <f>SUM(P15:P23)</f>
        <v>2808.5806270000003</v>
      </c>
      <c r="Q14" s="66">
        <f t="shared" si="22"/>
        <v>8072.118301</v>
      </c>
      <c r="R14" s="69">
        <f t="shared" si="23"/>
        <v>35503.245104</v>
      </c>
      <c r="S14" s="67">
        <f>SUM(S15:S23)</f>
        <v>2764.8266540000004</v>
      </c>
      <c r="T14" s="67">
        <f>SUM(T15:T23)</f>
        <v>2508.541168</v>
      </c>
      <c r="U14" s="67">
        <f>SUM(U15:U23)</f>
        <v>2351.224538</v>
      </c>
      <c r="V14" s="66">
        <f t="shared" si="24"/>
        <v>7624.592360000001</v>
      </c>
      <c r="W14" s="67">
        <f>SUM(W15:W23)</f>
        <v>3015.138949</v>
      </c>
      <c r="X14" s="67">
        <f>SUM(X15:X23)</f>
        <v>4922.414949000001</v>
      </c>
      <c r="Y14" s="67">
        <f>SUM(Y15:Y23)</f>
        <v>4053.866686</v>
      </c>
      <c r="Z14" s="66">
        <f t="shared" si="25"/>
        <v>11991.420584000001</v>
      </c>
      <c r="AA14" s="68">
        <f>SUM(AA15:AA23)</f>
        <v>3023.8484419999995</v>
      </c>
      <c r="AB14" s="68">
        <f>SUM(AB15:AB23)</f>
        <v>2902.35959</v>
      </c>
      <c r="AC14" s="68">
        <f>SUM(AC15:AC23)</f>
        <v>2676.0251959999996</v>
      </c>
      <c r="AD14" s="66">
        <f t="shared" si="26"/>
        <v>8602.233228</v>
      </c>
      <c r="AE14" s="68">
        <f>SUM(AE15:AE23)</f>
        <v>2833.5103480000002</v>
      </c>
      <c r="AF14" s="68">
        <f>SUM(AF15:AF23)</f>
        <v>3873.4412999999995</v>
      </c>
      <c r="AG14" s="68">
        <f>SUM(AG15:AG23)</f>
        <v>4150.671788000001</v>
      </c>
      <c r="AH14" s="66">
        <f t="shared" si="27"/>
        <v>10857.623436000002</v>
      </c>
      <c r="AI14" s="69">
        <f t="shared" si="28"/>
        <v>39075.869608</v>
      </c>
      <c r="AJ14" s="67">
        <f>SUM(AJ15:AJ23)</f>
        <v>3400.871036</v>
      </c>
      <c r="AK14" s="67">
        <f>SUM(AK15:AK23)</f>
        <v>3194.9575669999995</v>
      </c>
      <c r="AL14" s="67">
        <f>SUM(AL15:AL23)</f>
        <v>3453.6599140000003</v>
      </c>
      <c r="AM14" s="66">
        <f t="shared" si="29"/>
        <v>10049.488517</v>
      </c>
      <c r="AN14" s="67">
        <f>SUM(AN15:AN23)</f>
        <v>4435.195615</v>
      </c>
      <c r="AO14" s="67">
        <f>SUM(AO15:AO23)</f>
        <v>5264.010174999999</v>
      </c>
      <c r="AP14" s="67">
        <f>SUM(AP15:AP23)</f>
        <v>4522.225418000001</v>
      </c>
      <c r="AQ14" s="66">
        <f t="shared" si="30"/>
        <v>14221.431208000002</v>
      </c>
      <c r="AR14" s="67">
        <f>SUM(AR15:AR23)</f>
        <v>3075.236649</v>
      </c>
      <c r="AS14" s="67">
        <f>SUM(AS15:AS23)</f>
        <v>2796.224703</v>
      </c>
      <c r="AT14" s="67">
        <f>SUM(AT15:AT23)</f>
        <v>2547.930358</v>
      </c>
      <c r="AU14" s="66">
        <f t="shared" si="31"/>
        <v>8419.39171</v>
      </c>
      <c r="AV14" s="67">
        <f>SUM(AV15:AV23)</f>
        <v>2869.207053</v>
      </c>
      <c r="AW14" s="67">
        <f>SUM(AW15:AW23)</f>
        <v>3264.7682379999997</v>
      </c>
      <c r="AX14" s="67">
        <f>SUM(AX15:AX23)</f>
        <v>3529.449799</v>
      </c>
      <c r="AY14" s="66">
        <f t="shared" si="32"/>
        <v>9663.42509</v>
      </c>
      <c r="AZ14" s="69">
        <f t="shared" si="33"/>
        <v>42353.736525</v>
      </c>
      <c r="BA14" s="67">
        <f>SUM(BA15:BA23)</f>
        <v>3431.786002</v>
      </c>
      <c r="BB14" s="67">
        <f>SUM(BB15:BB23)</f>
        <v>3144.13795</v>
      </c>
      <c r="BC14" s="67">
        <f>SUM(BC15:BC23)</f>
        <v>3503.510592</v>
      </c>
      <c r="BD14" s="66">
        <f t="shared" si="34"/>
        <v>10079.434544</v>
      </c>
      <c r="BE14" s="67">
        <f>SUM(BE15:BE23)</f>
        <v>3736.956811</v>
      </c>
      <c r="BF14" s="67">
        <f>SUM(BF15:BF23)</f>
        <v>4943.730307</v>
      </c>
      <c r="BG14" s="67">
        <f>SUM(BG15:BG23)</f>
        <v>3327.394806</v>
      </c>
      <c r="BH14" s="66">
        <f aca="true" t="shared" si="61" ref="BH14:BH24">BE14+BF14+BG14</f>
        <v>12008.081924</v>
      </c>
      <c r="BI14" s="67">
        <f>SUM(BI15:BI23)</f>
        <v>2851.025196</v>
      </c>
      <c r="BJ14" s="67">
        <f>SUM(BJ15:BJ23)</f>
        <v>2607.4075940000002</v>
      </c>
      <c r="BK14" s="67">
        <f>SUM(BK15:BK23)</f>
        <v>3007.601967</v>
      </c>
      <c r="BL14" s="66">
        <f>BI14+BJ14+BK14</f>
        <v>8466.034757000001</v>
      </c>
      <c r="BM14" s="67">
        <f>SUM(BM15:BM23)</f>
        <v>2668.3542530000004</v>
      </c>
      <c r="BN14" s="67">
        <f>SUM(BN15:BN23)</f>
        <v>2504.360193</v>
      </c>
      <c r="BO14" s="67">
        <f>SUM(BO15:BO23)</f>
        <v>2608.0968279999997</v>
      </c>
      <c r="BP14" s="66">
        <f aca="true" t="shared" si="62" ref="BP14:BP24">BM14+BN14+BO14</f>
        <v>7780.811274</v>
      </c>
      <c r="BQ14" s="69">
        <f t="shared" si="3"/>
        <v>38334.362498999995</v>
      </c>
      <c r="BR14" s="67">
        <f>SUM(BR15:BR23)</f>
        <v>2433.699486</v>
      </c>
      <c r="BS14" s="67">
        <f>SUM(BS15:BS23)</f>
        <v>2162.642774</v>
      </c>
      <c r="BT14" s="67">
        <f>SUM(BT15:BT23)</f>
        <v>2410.0892449999997</v>
      </c>
      <c r="BU14" s="66">
        <f aca="true" t="shared" si="63" ref="BU14:BU24">BR14+BS14+BT14</f>
        <v>7006.431504999999</v>
      </c>
      <c r="BV14" s="67">
        <f>SUM(BV15:BV23)</f>
        <v>2635.0007729999998</v>
      </c>
      <c r="BW14" s="67">
        <f>SUM(BW15:BW23)</f>
        <v>5279.334074</v>
      </c>
      <c r="BX14" s="67">
        <f>SUM(BX15:BX23)</f>
        <v>3394.2070970000004</v>
      </c>
      <c r="BY14" s="66">
        <f aca="true" t="shared" si="64" ref="BY14:BY24">BV14+BW14+BX14</f>
        <v>11308.541944</v>
      </c>
      <c r="BZ14" s="67">
        <f>SUM(BZ15:BZ23)</f>
        <v>3446.696439</v>
      </c>
      <c r="CA14" s="67">
        <f>SUM(CA15:CA23)</f>
        <v>3364.8253720000002</v>
      </c>
      <c r="CB14" s="67">
        <f>SUM(CB15:CB23)</f>
        <v>3262.3791739999997</v>
      </c>
      <c r="CC14" s="66">
        <f aca="true" t="shared" si="65" ref="CC14:CC24">BZ14+CA14+CB14</f>
        <v>10073.900985</v>
      </c>
      <c r="CD14" s="67">
        <f>SUM(CD15:CD23)</f>
        <v>3281.0131049999995</v>
      </c>
      <c r="CE14" s="67">
        <f>SUM(CE15:CE23)</f>
        <v>3013.75116</v>
      </c>
      <c r="CF14" s="67">
        <f>SUM(CF15:CF23)</f>
        <v>3345.2198980000003</v>
      </c>
      <c r="CG14" s="66">
        <f aca="true" t="shared" si="66" ref="CG14:CG24">CD14+CE14+CF14</f>
        <v>9639.984163000001</v>
      </c>
      <c r="CH14" s="69">
        <f t="shared" si="8"/>
        <v>38028.858597</v>
      </c>
      <c r="CI14" s="62">
        <f>SUM(CI15:CI23)</f>
        <v>3165.817646</v>
      </c>
      <c r="CJ14" s="62">
        <f>SUM(CJ15:CJ23)</f>
        <v>3231.644203</v>
      </c>
      <c r="CK14" s="62">
        <f>SUM(CK15:CK23)</f>
        <v>3401.017539</v>
      </c>
      <c r="CL14" s="63">
        <f t="shared" si="35"/>
        <v>9798.479388</v>
      </c>
      <c r="CM14" s="63">
        <f>SUM(CM15:CM23)</f>
        <v>4145.823394999999</v>
      </c>
      <c r="CN14" s="63">
        <f>SUM(CN15:CN23)</f>
        <v>4822.032851000001</v>
      </c>
      <c r="CO14" s="63">
        <f>SUM(CO15:CO23)</f>
        <v>3718.308779</v>
      </c>
      <c r="CP14" s="63">
        <f t="shared" si="9"/>
        <v>12686.165024999998</v>
      </c>
      <c r="CQ14" s="63">
        <f>SUM(CQ15:CQ23)</f>
        <v>2971.788467</v>
      </c>
      <c r="CR14" s="63">
        <f>SUM(CR15:CR23)</f>
        <v>2816.1685580000003</v>
      </c>
      <c r="CS14" s="63">
        <f>SUM(CS15:CS23)</f>
        <v>2657.639291</v>
      </c>
      <c r="CT14" s="63">
        <f t="shared" si="36"/>
        <v>8445.596316</v>
      </c>
      <c r="CU14" s="63">
        <f>SUM(CU15:CU23)</f>
        <v>2699.5803919999994</v>
      </c>
      <c r="CV14" s="63">
        <f>SUM(CV15:CV23)</f>
        <v>2886.0584599999997</v>
      </c>
      <c r="CW14" s="63">
        <f>SUM(CW15:CW23)</f>
        <v>2856.3166490000003</v>
      </c>
      <c r="CX14" s="63">
        <f t="shared" si="37"/>
        <v>8441.955501</v>
      </c>
      <c r="CY14" s="92">
        <f>CX14+CT14+CP14+CL14</f>
        <v>39372.19623</v>
      </c>
      <c r="CZ14" s="62">
        <f>SUM(CZ15:CZ23)</f>
        <v>2843.484444</v>
      </c>
      <c r="DA14" s="62">
        <f>SUM(DA15:DA23)</f>
        <v>2634.700918</v>
      </c>
      <c r="DB14" s="62">
        <f>SUM(DB15:DB23)</f>
        <v>3250.571737</v>
      </c>
      <c r="DC14" s="63">
        <f t="shared" si="38"/>
        <v>8728.757099</v>
      </c>
      <c r="DD14" s="63">
        <f>SUM(DD15:DD23)</f>
        <v>4038.1659739999996</v>
      </c>
      <c r="DE14" s="63">
        <f>SUM(DE15:DE23)</f>
        <v>5482.464288</v>
      </c>
      <c r="DF14" s="63">
        <f>SUM(DF15:DF23)</f>
        <v>5558.400755</v>
      </c>
      <c r="DG14" s="63">
        <f t="shared" si="60"/>
        <v>15079.031016999998</v>
      </c>
      <c r="DH14" s="63">
        <f>SUM(DH15:DH23)</f>
        <v>4955.160408000001</v>
      </c>
      <c r="DI14" s="63">
        <f>SUM(DI15:DI23)</f>
        <v>4060.680269</v>
      </c>
      <c r="DJ14" s="63">
        <f>SUM(DJ15:DJ23)</f>
        <v>3379.0921470000003</v>
      </c>
      <c r="DK14" s="63">
        <f t="shared" si="39"/>
        <v>12394.932824</v>
      </c>
      <c r="DL14" s="63">
        <f>SUM(DL15:DL23)</f>
        <v>2966.606837</v>
      </c>
      <c r="DM14" s="63">
        <f>SUM(DM15:DM23)</f>
        <v>3645.930144</v>
      </c>
      <c r="DN14" s="63">
        <f>SUM(DN15:DN23)</f>
        <v>4167.169015</v>
      </c>
      <c r="DO14" s="63">
        <f t="shared" si="40"/>
        <v>10779.705996</v>
      </c>
      <c r="DP14" s="106">
        <f t="shared" si="41"/>
        <v>46982.426936</v>
      </c>
      <c r="DQ14" s="62">
        <f>SUM(DQ15:DQ23)</f>
        <v>3696.6057129999995</v>
      </c>
      <c r="DR14" s="62">
        <f>SUM(DR15:DR23)</f>
        <v>3313.002127</v>
      </c>
      <c r="DS14" s="62">
        <f>SUM(DS15:DS23)</f>
        <v>3947.762519</v>
      </c>
      <c r="DT14" s="63">
        <f t="shared" si="42"/>
        <v>10957.370359</v>
      </c>
      <c r="DU14" s="63">
        <f>SUM(DU15:DU23)</f>
        <v>4503.496869</v>
      </c>
      <c r="DV14" s="63">
        <f>SUM(DV15:DV23)</f>
        <v>5403.749049</v>
      </c>
      <c r="DW14" s="63">
        <f>SUM(DW15:DW23)</f>
        <v>5120.152160000001</v>
      </c>
      <c r="DX14" s="63">
        <f t="shared" si="11"/>
        <v>15027.398078000002</v>
      </c>
      <c r="DY14" s="63">
        <f>SUM(DY15:DY23)</f>
        <v>4083.7765079999995</v>
      </c>
      <c r="DZ14" s="63">
        <f>SUM(DZ15:DZ23)</f>
        <v>2892.5885350000003</v>
      </c>
      <c r="EA14" s="63">
        <f>SUM(EA15:EA23)</f>
        <v>2867.022604</v>
      </c>
      <c r="EB14" s="63">
        <f t="shared" si="43"/>
        <v>9843.387647</v>
      </c>
      <c r="EC14" s="63">
        <f>SUM(EC15:EC23)</f>
        <v>2876.183135</v>
      </c>
      <c r="ED14" s="63">
        <f>SUM(ED15:ED23)</f>
        <v>2908.892459</v>
      </c>
      <c r="EE14" s="63">
        <f>SUM(EE15:EE23)</f>
        <v>3068.4700000000003</v>
      </c>
      <c r="EF14" s="63">
        <f t="shared" si="44"/>
        <v>8853.545594</v>
      </c>
      <c r="EG14" s="63">
        <f t="shared" si="45"/>
        <v>44681.701678</v>
      </c>
      <c r="EH14" s="62">
        <f>SUM(EH15:EH23)</f>
        <v>2798.2100259999997</v>
      </c>
      <c r="EI14" s="62">
        <f>SUM(EI15:EI23)</f>
        <v>2499.1144979999995</v>
      </c>
      <c r="EJ14" s="62">
        <f>SUM(EJ15:EJ23)</f>
        <v>2885.2389399999997</v>
      </c>
      <c r="EK14" s="62">
        <f>+EH14+EI14+EJ14</f>
        <v>8182.563463999999</v>
      </c>
      <c r="EL14" s="62">
        <f>SUM(EL15:EL23)</f>
        <v>3654.091195</v>
      </c>
      <c r="EM14" s="62">
        <f>SUM(EM15:EM23)</f>
        <v>4314.256946</v>
      </c>
      <c r="EN14" s="62">
        <f>SUM(EN15:EN23)</f>
        <v>3209.0397080000002</v>
      </c>
      <c r="EO14" s="62">
        <f>+EL14+EM14+EN14</f>
        <v>11177.387849</v>
      </c>
      <c r="EP14" s="62">
        <f>SUM(EP15:EP23)</f>
        <v>3095.291626</v>
      </c>
      <c r="EQ14" s="62">
        <f>SUM(EQ15:EQ23)</f>
        <v>3733.371013</v>
      </c>
      <c r="ER14" s="62">
        <f>SUM(ER15:ER23)</f>
        <v>3342.4574190000003</v>
      </c>
      <c r="ES14" s="62">
        <f>+EP14+EQ14+ER14</f>
        <v>10171.120058</v>
      </c>
      <c r="ET14" s="62">
        <f>SUM(ET15:ET23)</f>
        <v>3697.311564</v>
      </c>
      <c r="EU14" s="62">
        <f>SUM(EU15:EU23)</f>
        <v>5370.387929</v>
      </c>
      <c r="EV14" s="62">
        <f>SUM(EV15:EV23)</f>
        <v>3934.743858</v>
      </c>
      <c r="EW14" s="62">
        <f t="shared" si="12"/>
        <v>13002.443351</v>
      </c>
      <c r="EX14" s="63">
        <f t="shared" si="13"/>
        <v>42533.514722</v>
      </c>
      <c r="EY14" s="62">
        <f>SUM(EY15:EY23)</f>
        <v>3760.5645249999993</v>
      </c>
      <c r="EZ14" s="62">
        <f>SUM(EZ15:EZ23)</f>
        <v>3772.413373</v>
      </c>
      <c r="FA14" s="62">
        <f>SUM(FA15:FA23)</f>
        <v>4839.869499</v>
      </c>
      <c r="FB14" s="62">
        <f t="shared" si="14"/>
        <v>12372.847397</v>
      </c>
      <c r="FC14" s="62">
        <f>SUM(FC15:FC23)</f>
        <v>5301.27439</v>
      </c>
      <c r="FD14" s="62">
        <f>SUM(FD15:FD23)</f>
        <v>6029.185141</v>
      </c>
      <c r="FE14" s="62">
        <f>SUM(FE15:FE23)</f>
        <v>5055.945965</v>
      </c>
      <c r="FF14" s="62">
        <f t="shared" si="15"/>
        <v>16386.405496</v>
      </c>
      <c r="FG14" s="62">
        <f>SUM(FG15:FG23)</f>
        <v>3346.9715929999998</v>
      </c>
      <c r="FH14" s="62">
        <f>SUM(FH15:FH23)</f>
        <v>3124.344483</v>
      </c>
      <c r="FI14" s="62">
        <f>SUM(FI15:FI23)</f>
        <v>3090.437931</v>
      </c>
      <c r="FJ14" s="62">
        <f t="shared" si="47"/>
        <v>9561.754007</v>
      </c>
      <c r="FK14" s="62">
        <f>SUM(FK15:FK23)</f>
        <v>3405.283989</v>
      </c>
      <c r="FL14" s="62">
        <f>SUM(FL15:FL23)</f>
        <v>3347.107296</v>
      </c>
      <c r="FM14" s="62">
        <f>SUM(FM15:FM23)</f>
        <v>3171.612853</v>
      </c>
      <c r="FN14" s="62">
        <f t="shared" si="48"/>
        <v>9924.004138</v>
      </c>
      <c r="FO14" s="63">
        <f t="shared" si="16"/>
        <v>48245.011038</v>
      </c>
      <c r="FP14" s="62">
        <f>SUM(FP15:FP23)</f>
        <v>2812.2521450000004</v>
      </c>
      <c r="FQ14" s="62">
        <f>SUM(FQ15:FQ23)</f>
        <v>2412.8741560000003</v>
      </c>
      <c r="FR14" s="62">
        <f>SUM(FR15:FR23)</f>
        <v>2684.770999</v>
      </c>
      <c r="FS14" s="62">
        <f t="shared" si="17"/>
        <v>7909.8973000000005</v>
      </c>
      <c r="FT14" s="62">
        <f>SUM(FT15:FT23)</f>
        <v>3885.024122</v>
      </c>
      <c r="FU14" s="62">
        <f>SUM(FU15:FU23)</f>
        <v>5870.093436</v>
      </c>
      <c r="FV14" s="62">
        <f>SUM(FV15:FV23)</f>
        <v>3495.7587449999996</v>
      </c>
      <c r="FW14" s="62">
        <f t="shared" si="49"/>
        <v>13250.876303</v>
      </c>
      <c r="FX14" s="62">
        <f>SUM(FX15:FX23)</f>
        <v>2970.1899139999996</v>
      </c>
      <c r="FY14" s="62">
        <f>SUM(FY15:FY23)</f>
        <v>2930.0550959999996</v>
      </c>
      <c r="FZ14" s="62">
        <f>SUM(FZ15:FZ23)</f>
        <v>2638.657399</v>
      </c>
      <c r="GA14" s="62">
        <f t="shared" si="50"/>
        <v>8538.902408999998</v>
      </c>
      <c r="GB14" s="62">
        <f>SUM(GB15:GB23)</f>
        <v>2622.746521</v>
      </c>
      <c r="GC14" s="62">
        <f>SUM(GC15:GC23)</f>
        <v>2531.348812</v>
      </c>
      <c r="GD14" s="62">
        <f>SUM(GD15:GD23)</f>
        <v>2599.0198490000002</v>
      </c>
      <c r="GE14" s="62">
        <f t="shared" si="51"/>
        <v>7753.1151820000005</v>
      </c>
      <c r="GF14" s="63">
        <f t="shared" si="18"/>
        <v>37452.791194</v>
      </c>
      <c r="GG14" s="62">
        <f>SUM(GG15:GG23)</f>
        <v>2557.8596760000005</v>
      </c>
      <c r="GH14" s="62">
        <f>SUM(GH15:GH23)</f>
        <v>2398.470441</v>
      </c>
      <c r="GI14" s="62">
        <f>SUM(GI15:GI23)</f>
        <v>2831.902818</v>
      </c>
      <c r="GJ14" s="62">
        <f t="shared" si="52"/>
        <v>7788.232935</v>
      </c>
      <c r="GK14" s="62">
        <f>SUM(GK15:GK23)</f>
        <v>3878.8435</v>
      </c>
      <c r="GL14" s="62">
        <f>SUM(GL15:GL23)</f>
        <v>5543.321886000001</v>
      </c>
      <c r="GM14" s="62">
        <f>SUM(GM15:GM23)</f>
        <v>5007.087141999999</v>
      </c>
      <c r="GN14" s="62">
        <f t="shared" si="53"/>
        <v>14429.252528</v>
      </c>
      <c r="GO14" s="62">
        <f>SUM(GO15:GO23)</f>
        <v>3375.401468</v>
      </c>
      <c r="GP14" s="62">
        <f>SUM(GP15:GP23)</f>
        <v>3119.0489900000002</v>
      </c>
      <c r="GQ14" s="62">
        <f>SUM(GQ15:GQ23)</f>
        <v>2757.7833750000004</v>
      </c>
      <c r="GR14" s="62">
        <f t="shared" si="54"/>
        <v>9252.233833</v>
      </c>
      <c r="GS14" s="62">
        <f>SUM(GS15:GS23)</f>
        <v>2726.897233</v>
      </c>
      <c r="GT14" s="62">
        <f>SUM(GT15:GT23)</f>
        <v>2661.919109</v>
      </c>
      <c r="GU14" s="62">
        <f>SUM(GU15:GU23)</f>
        <v>2715.616039</v>
      </c>
      <c r="GV14" s="62">
        <f t="shared" si="55"/>
        <v>8104.4323810000005</v>
      </c>
      <c r="GW14" s="63">
        <f t="shared" si="56"/>
        <v>39574.151677</v>
      </c>
      <c r="GX14" s="62">
        <f>SUM(GX15:GX23)</f>
        <v>2628.8692779999997</v>
      </c>
      <c r="GY14" s="62">
        <f>SUM(GY15:GY23)</f>
        <v>2460.613028</v>
      </c>
      <c r="GZ14" s="62">
        <f>SUM(GZ15:GZ23)</f>
        <v>2778.422257</v>
      </c>
      <c r="HA14" s="62">
        <f t="shared" si="57"/>
        <v>7867.904563</v>
      </c>
      <c r="HB14" s="62">
        <f>SUM(HB15:HB23)</f>
        <v>5257.16541</v>
      </c>
      <c r="HC14" s="62">
        <f>SUM(HC15:HC23)</f>
        <v>5280.744705</v>
      </c>
      <c r="HD14" s="62">
        <f>SUM(HD15:HD23)</f>
        <v>2898.233632</v>
      </c>
      <c r="HE14" s="62">
        <f t="shared" si="58"/>
        <v>13436.143746999998</v>
      </c>
      <c r="HF14" s="62">
        <f>SUM(HF15:HF23)</f>
        <v>2821.452361</v>
      </c>
      <c r="HG14" s="62">
        <f>SUM(HG15:HG23)</f>
        <v>2876.6554514</v>
      </c>
      <c r="HH14" s="62">
        <f>SUM(HH15:HH23)</f>
        <v>2514.054534</v>
      </c>
      <c r="HI14" s="62">
        <f t="shared" si="59"/>
        <v>8212.1623464</v>
      </c>
    </row>
    <row r="15" spans="1:217" ht="14.25" outlineLevel="1">
      <c r="A15" s="4" t="s">
        <v>12</v>
      </c>
      <c r="B15" s="7">
        <v>107.045312</v>
      </c>
      <c r="C15" s="7">
        <v>99.42303</v>
      </c>
      <c r="D15" s="7">
        <v>68.074028</v>
      </c>
      <c r="E15" s="21">
        <f t="shared" si="19"/>
        <v>274.54237</v>
      </c>
      <c r="F15" s="6">
        <v>153.7</v>
      </c>
      <c r="G15" s="6">
        <v>271</v>
      </c>
      <c r="H15" s="6">
        <v>276.3</v>
      </c>
      <c r="I15" s="21">
        <f t="shared" si="20"/>
        <v>701</v>
      </c>
      <c r="J15" s="6">
        <v>153</v>
      </c>
      <c r="K15" s="6">
        <v>116.8</v>
      </c>
      <c r="L15" s="6">
        <v>113.9</v>
      </c>
      <c r="M15" s="21">
        <f t="shared" si="21"/>
        <v>383.70000000000005</v>
      </c>
      <c r="N15" s="20">
        <v>117.299244</v>
      </c>
      <c r="O15" s="20">
        <v>118.119784</v>
      </c>
      <c r="P15" s="20">
        <v>126.478826</v>
      </c>
      <c r="Q15" s="21">
        <f t="shared" si="22"/>
        <v>361.897854</v>
      </c>
      <c r="R15" s="36">
        <f t="shared" si="23"/>
        <v>1721.140224</v>
      </c>
      <c r="S15" s="6">
        <v>91.9</v>
      </c>
      <c r="T15" s="20">
        <v>97.8</v>
      </c>
      <c r="U15" s="20">
        <v>87.3</v>
      </c>
      <c r="V15" s="21">
        <f t="shared" si="24"/>
        <v>277</v>
      </c>
      <c r="W15" s="20">
        <v>150.4</v>
      </c>
      <c r="X15" s="20">
        <v>324.1</v>
      </c>
      <c r="Y15" s="20">
        <v>242.5</v>
      </c>
      <c r="Z15" s="21">
        <f t="shared" si="25"/>
        <v>717</v>
      </c>
      <c r="AA15" s="24">
        <v>173</v>
      </c>
      <c r="AB15" s="24">
        <v>127.5</v>
      </c>
      <c r="AC15" s="24">
        <v>150.2</v>
      </c>
      <c r="AD15" s="21">
        <f t="shared" si="26"/>
        <v>450.7</v>
      </c>
      <c r="AE15" s="20">
        <v>156.60641</v>
      </c>
      <c r="AF15" s="20">
        <v>192.78357</v>
      </c>
      <c r="AG15" s="20">
        <v>152.51371</v>
      </c>
      <c r="AH15" s="21">
        <f t="shared" si="27"/>
        <v>501.90369000000004</v>
      </c>
      <c r="AI15" s="38">
        <f t="shared" si="28"/>
        <v>1946.6036900000001</v>
      </c>
      <c r="AJ15" s="6">
        <v>134.4605</v>
      </c>
      <c r="AK15" s="6">
        <v>142.1368</v>
      </c>
      <c r="AL15" s="6">
        <v>130.6205</v>
      </c>
      <c r="AM15" s="21">
        <f t="shared" si="29"/>
        <v>407.2178</v>
      </c>
      <c r="AN15" s="6">
        <v>133.092232</v>
      </c>
      <c r="AO15" s="6">
        <v>331.332184</v>
      </c>
      <c r="AP15" s="6">
        <v>255.54295</v>
      </c>
      <c r="AQ15" s="21">
        <f t="shared" si="30"/>
        <v>719.967366</v>
      </c>
      <c r="AR15" s="6">
        <v>170.189</v>
      </c>
      <c r="AS15" s="6">
        <v>94.376</v>
      </c>
      <c r="AT15" s="6">
        <v>71.988</v>
      </c>
      <c r="AU15" s="21">
        <f t="shared" si="31"/>
        <v>336.553</v>
      </c>
      <c r="AV15" s="6">
        <v>130.606</v>
      </c>
      <c r="AW15" s="6">
        <v>217.887</v>
      </c>
      <c r="AX15" s="6">
        <v>172.59</v>
      </c>
      <c r="AY15" s="21">
        <f t="shared" si="32"/>
        <v>521.083</v>
      </c>
      <c r="AZ15" s="38">
        <f t="shared" si="33"/>
        <v>1984.8211660000002</v>
      </c>
      <c r="BA15" s="6">
        <v>118.961</v>
      </c>
      <c r="BB15" s="6">
        <v>131.841</v>
      </c>
      <c r="BC15" s="6">
        <v>163.428</v>
      </c>
      <c r="BD15" s="21">
        <f t="shared" si="34"/>
        <v>414.23</v>
      </c>
      <c r="BE15" s="6">
        <v>149.202</v>
      </c>
      <c r="BF15" s="6">
        <v>318.047</v>
      </c>
      <c r="BG15" s="6">
        <v>237.28</v>
      </c>
      <c r="BH15" s="21">
        <f t="shared" si="61"/>
        <v>704.529</v>
      </c>
      <c r="BI15" s="6">
        <v>167.324</v>
      </c>
      <c r="BJ15" s="6">
        <v>114.03</v>
      </c>
      <c r="BK15" s="6">
        <v>145.571</v>
      </c>
      <c r="BL15" s="21">
        <f aca="true" t="shared" si="67" ref="BL15:BL24">BI15+BJ15+BK15</f>
        <v>426.92500000000007</v>
      </c>
      <c r="BM15" s="6">
        <v>181.642</v>
      </c>
      <c r="BN15" s="6">
        <v>142.895</v>
      </c>
      <c r="BO15" s="6">
        <v>128.198</v>
      </c>
      <c r="BP15" s="21">
        <f t="shared" si="62"/>
        <v>452.735</v>
      </c>
      <c r="BQ15" s="38">
        <f aca="true" t="shared" si="68" ref="BQ15:BQ23">BP15+BL15+BH15+BD15</f>
        <v>1998.419</v>
      </c>
      <c r="BR15" s="6">
        <v>97.127</v>
      </c>
      <c r="BS15" s="6">
        <v>88.082</v>
      </c>
      <c r="BT15" s="6">
        <v>99.881</v>
      </c>
      <c r="BU15" s="21">
        <f t="shared" si="63"/>
        <v>285.09000000000003</v>
      </c>
      <c r="BV15" s="6">
        <v>138.163</v>
      </c>
      <c r="BW15" s="6">
        <v>350.675</v>
      </c>
      <c r="BX15" s="6">
        <v>247.139</v>
      </c>
      <c r="BY15" s="21">
        <f t="shared" si="64"/>
        <v>735.9770000000001</v>
      </c>
      <c r="BZ15" s="6">
        <v>254.458</v>
      </c>
      <c r="CA15" s="6">
        <v>317.357</v>
      </c>
      <c r="CB15" s="6">
        <v>250.856</v>
      </c>
      <c r="CC15" s="21">
        <f t="shared" si="65"/>
        <v>822.671</v>
      </c>
      <c r="CD15" s="6">
        <v>258.841</v>
      </c>
      <c r="CE15" s="6">
        <v>187.475</v>
      </c>
      <c r="CF15" s="6">
        <v>173.735</v>
      </c>
      <c r="CG15" s="21">
        <f t="shared" si="66"/>
        <v>620.051</v>
      </c>
      <c r="CH15" s="38">
        <f t="shared" si="8"/>
        <v>2463.7890000000007</v>
      </c>
      <c r="CI15" s="12">
        <v>147.087</v>
      </c>
      <c r="CJ15" s="12">
        <v>155.16</v>
      </c>
      <c r="CK15" s="12">
        <v>131.583</v>
      </c>
      <c r="CL15" s="12">
        <f t="shared" si="35"/>
        <v>433.8299999999999</v>
      </c>
      <c r="CM15" s="12">
        <v>237.487</v>
      </c>
      <c r="CN15" s="12">
        <v>373.253</v>
      </c>
      <c r="CO15" s="12">
        <v>156.116</v>
      </c>
      <c r="CP15" s="12">
        <f t="shared" si="9"/>
        <v>766.856</v>
      </c>
      <c r="CQ15" s="12">
        <v>137.345</v>
      </c>
      <c r="CR15" s="12">
        <v>135.197</v>
      </c>
      <c r="CS15" s="12">
        <v>110.074</v>
      </c>
      <c r="CT15" s="12">
        <f t="shared" si="36"/>
        <v>382.61600000000004</v>
      </c>
      <c r="CU15" s="12">
        <v>126.058</v>
      </c>
      <c r="CV15" s="12">
        <v>116.37</v>
      </c>
      <c r="CW15" s="12">
        <v>100.805</v>
      </c>
      <c r="CX15" s="12">
        <f t="shared" si="37"/>
        <v>343.233</v>
      </c>
      <c r="CY15" s="90">
        <f t="shared" si="46"/>
        <v>1926.5349999999999</v>
      </c>
      <c r="CZ15" s="12">
        <v>85.601</v>
      </c>
      <c r="DA15" s="12">
        <v>70.823</v>
      </c>
      <c r="DB15" s="12">
        <v>88.53</v>
      </c>
      <c r="DC15" s="12">
        <f t="shared" si="38"/>
        <v>244.95399999999998</v>
      </c>
      <c r="DD15" s="12">
        <v>119.824</v>
      </c>
      <c r="DE15" s="12">
        <v>361.67</v>
      </c>
      <c r="DF15" s="12">
        <v>377.704</v>
      </c>
      <c r="DG15" s="12">
        <f t="shared" si="60"/>
        <v>859.1980000000001</v>
      </c>
      <c r="DH15" s="87">
        <v>305.516</v>
      </c>
      <c r="DI15" s="87">
        <v>227.194</v>
      </c>
      <c r="DJ15" s="87">
        <v>142.465</v>
      </c>
      <c r="DK15" s="12">
        <f t="shared" si="39"/>
        <v>675.1750000000001</v>
      </c>
      <c r="DL15" s="12">
        <v>158.664</v>
      </c>
      <c r="DM15" s="12">
        <v>178.919</v>
      </c>
      <c r="DN15" s="12">
        <v>157.168</v>
      </c>
      <c r="DO15" s="12">
        <f t="shared" si="40"/>
        <v>494.751</v>
      </c>
      <c r="DP15" s="59">
        <f t="shared" si="41"/>
        <v>2274.0780000000004</v>
      </c>
      <c r="DQ15" s="12">
        <v>135.821</v>
      </c>
      <c r="DR15" s="12">
        <v>123.954</v>
      </c>
      <c r="DS15" s="12">
        <v>124.88</v>
      </c>
      <c r="DT15" s="12">
        <f t="shared" si="42"/>
        <v>384.655</v>
      </c>
      <c r="DU15" s="12">
        <v>113.948</v>
      </c>
      <c r="DV15" s="12">
        <v>324.595</v>
      </c>
      <c r="DW15" s="12">
        <v>382.617</v>
      </c>
      <c r="DX15" s="12">
        <f t="shared" si="11"/>
        <v>821.1600000000001</v>
      </c>
      <c r="DY15" s="87">
        <v>217.087</v>
      </c>
      <c r="DZ15" s="87">
        <v>155.122</v>
      </c>
      <c r="EA15" s="87">
        <v>130.542</v>
      </c>
      <c r="EB15" s="12">
        <f t="shared" si="43"/>
        <v>502.751</v>
      </c>
      <c r="EC15" s="12">
        <v>140.763</v>
      </c>
      <c r="ED15" s="12">
        <v>163.133</v>
      </c>
      <c r="EE15" s="12">
        <v>157.5</v>
      </c>
      <c r="EF15" s="12">
        <f t="shared" si="44"/>
        <v>461.396</v>
      </c>
      <c r="EG15" s="12">
        <f t="shared" si="45"/>
        <v>2169.962</v>
      </c>
      <c r="EH15" s="12">
        <v>130.28</v>
      </c>
      <c r="EI15" s="12">
        <v>108.877</v>
      </c>
      <c r="EJ15" s="12">
        <v>109.851</v>
      </c>
      <c r="EK15" s="12">
        <f aca="true" t="shared" si="69" ref="EK15:EK23">SUM(EH15:EJ15)</f>
        <v>349.008</v>
      </c>
      <c r="EL15" s="12">
        <v>148.70371</v>
      </c>
      <c r="EM15" s="12">
        <v>357.776412</v>
      </c>
      <c r="EN15" s="12">
        <v>270.197108</v>
      </c>
      <c r="EO15" s="12">
        <f aca="true" t="shared" si="70" ref="EO15:EO23">SUM(EL15:EN15)</f>
        <v>776.67723</v>
      </c>
      <c r="EP15" s="12">
        <v>237.631</v>
      </c>
      <c r="EQ15" s="12">
        <v>338.13</v>
      </c>
      <c r="ER15" s="12">
        <v>227.892</v>
      </c>
      <c r="ES15" s="12">
        <f aca="true" t="shared" si="71" ref="ES15:ES23">SUM(EP15:ER15)</f>
        <v>803.653</v>
      </c>
      <c r="ET15" s="12">
        <v>298.666</v>
      </c>
      <c r="EU15" s="12">
        <v>301.141</v>
      </c>
      <c r="EV15" s="12">
        <v>203.185</v>
      </c>
      <c r="EW15" s="12">
        <f aca="true" t="shared" si="72" ref="EW15:EW23">SUM(ET15:EV15)</f>
        <v>802.992</v>
      </c>
      <c r="EX15" s="12">
        <f aca="true" t="shared" si="73" ref="EX15:EX23">+EK15+EO15+ES15+EW15</f>
        <v>2732.33023</v>
      </c>
      <c r="EY15" s="12">
        <v>155.673</v>
      </c>
      <c r="EZ15" s="12">
        <v>146.884</v>
      </c>
      <c r="FA15" s="12">
        <v>171.407</v>
      </c>
      <c r="FB15" s="12">
        <f aca="true" t="shared" si="74" ref="FB15:FB23">SUM(EY15:FA15)</f>
        <v>473.96400000000006</v>
      </c>
      <c r="FC15" s="12">
        <v>276.292</v>
      </c>
      <c r="FD15" s="12">
        <v>369.306</v>
      </c>
      <c r="FE15" s="12">
        <v>234.797</v>
      </c>
      <c r="FF15" s="12">
        <f aca="true" t="shared" si="75" ref="FF15:FF23">SUM(FC15:FE15)</f>
        <v>880.395</v>
      </c>
      <c r="FG15" s="12">
        <v>154.602</v>
      </c>
      <c r="FH15" s="12">
        <v>139.249</v>
      </c>
      <c r="FI15" s="12">
        <v>142.473</v>
      </c>
      <c r="FJ15" s="12">
        <f aca="true" t="shared" si="76" ref="FJ15:FJ23">SUM(FG15:FI15)</f>
        <v>436.324</v>
      </c>
      <c r="FK15" s="12">
        <v>151.417</v>
      </c>
      <c r="FL15" s="12">
        <v>130.985</v>
      </c>
      <c r="FM15" s="12">
        <v>120.677</v>
      </c>
      <c r="FN15" s="12">
        <f t="shared" si="48"/>
        <v>403.07900000000006</v>
      </c>
      <c r="FO15" s="12">
        <f t="shared" si="16"/>
        <v>2193.762</v>
      </c>
      <c r="FP15" s="12">
        <v>98.388</v>
      </c>
      <c r="FQ15" s="12">
        <v>79.102</v>
      </c>
      <c r="FR15" s="12">
        <v>89.951</v>
      </c>
      <c r="FS15" s="12">
        <f aca="true" t="shared" si="77" ref="FS15:FS23">SUM(FP15:FR15)</f>
        <v>267.44100000000003</v>
      </c>
      <c r="FT15" s="12">
        <v>185.782</v>
      </c>
      <c r="FU15" s="12">
        <v>335.369</v>
      </c>
      <c r="FV15" s="12">
        <v>150.875</v>
      </c>
      <c r="FW15" s="12">
        <f aca="true" t="shared" si="78" ref="FW15:FW23">SUM(FT15:FV15)</f>
        <v>672.0260000000001</v>
      </c>
      <c r="FX15" s="12">
        <v>138.785</v>
      </c>
      <c r="FY15" s="12">
        <v>126.053</v>
      </c>
      <c r="FZ15" s="12">
        <v>125.254</v>
      </c>
      <c r="GA15" s="12">
        <f aca="true" t="shared" si="79" ref="GA15:GA23">SUM(FX15:FZ15)</f>
        <v>390.092</v>
      </c>
      <c r="GB15" s="12">
        <v>129.585</v>
      </c>
      <c r="GC15" s="12">
        <v>109.6</v>
      </c>
      <c r="GD15" s="12">
        <v>116.903</v>
      </c>
      <c r="GE15" s="12">
        <f aca="true" t="shared" si="80" ref="GE15:GE23">SUM(GB15:GD15)</f>
        <v>356.088</v>
      </c>
      <c r="GF15" s="12">
        <f t="shared" si="18"/>
        <v>1685.6470000000002</v>
      </c>
      <c r="GG15" s="12">
        <v>110.17</v>
      </c>
      <c r="GH15" s="12">
        <v>95.13</v>
      </c>
      <c r="GI15" s="12">
        <v>100.41</v>
      </c>
      <c r="GJ15" s="12">
        <f aca="true" t="shared" si="81" ref="GJ15:GJ23">SUM(GG15:GI15)</f>
        <v>305.71000000000004</v>
      </c>
      <c r="GK15" s="12">
        <v>156.605</v>
      </c>
      <c r="GL15" s="12">
        <v>382.803</v>
      </c>
      <c r="GM15" s="12">
        <v>334.988</v>
      </c>
      <c r="GN15" s="12">
        <f aca="true" t="shared" si="82" ref="GN15:GN23">SUM(GK15:GM15)</f>
        <v>874.396</v>
      </c>
      <c r="GO15" s="12">
        <v>165.225</v>
      </c>
      <c r="GP15" s="12">
        <v>148.017</v>
      </c>
      <c r="GQ15" s="12">
        <v>117.951</v>
      </c>
      <c r="GR15" s="12">
        <f aca="true" t="shared" si="83" ref="GR15:GR23">SUM(GO15:GQ15)</f>
        <v>431.193</v>
      </c>
      <c r="GS15" s="12">
        <v>106.065</v>
      </c>
      <c r="GT15" s="12">
        <v>97.878</v>
      </c>
      <c r="GU15" s="12">
        <v>99.863</v>
      </c>
      <c r="GV15" s="12">
        <f aca="true" t="shared" si="84" ref="GV15:GV23">SUM(GS15:GU15)</f>
        <v>303.806</v>
      </c>
      <c r="GW15" s="12">
        <f t="shared" si="56"/>
        <v>1915.105</v>
      </c>
      <c r="GX15" s="12">
        <v>84.304</v>
      </c>
      <c r="GY15" s="12">
        <v>69.334</v>
      </c>
      <c r="GZ15" s="12">
        <v>83.213</v>
      </c>
      <c r="HA15" s="12">
        <f aca="true" t="shared" si="85" ref="HA15:HA23">SUM(GX15:GZ15)</f>
        <v>236.851</v>
      </c>
      <c r="HB15" s="12">
        <v>195.254</v>
      </c>
      <c r="HC15" s="12">
        <v>212.091</v>
      </c>
      <c r="HD15" s="12">
        <v>157.167</v>
      </c>
      <c r="HE15" s="12">
        <f aca="true" t="shared" si="86" ref="HE15:HE23">SUM(HB15:HD15)</f>
        <v>564.5120000000001</v>
      </c>
      <c r="HF15" s="12">
        <v>136.274</v>
      </c>
      <c r="HG15" s="12">
        <v>135.074</v>
      </c>
      <c r="HH15" s="12">
        <v>97.286</v>
      </c>
      <c r="HI15" s="12">
        <f aca="true" t="shared" si="87" ref="HI15:HI23">SUM(HF15:HH15)</f>
        <v>368.634</v>
      </c>
    </row>
    <row r="16" spans="1:217" ht="14.25" outlineLevel="1">
      <c r="A16" s="4" t="s">
        <v>13</v>
      </c>
      <c r="B16" s="7">
        <v>140.883521</v>
      </c>
      <c r="C16" s="7">
        <v>134.656778</v>
      </c>
      <c r="D16" s="7">
        <v>140.231171</v>
      </c>
      <c r="E16" s="21">
        <f t="shared" si="19"/>
        <v>415.77147</v>
      </c>
      <c r="F16" s="6">
        <v>204.96</v>
      </c>
      <c r="G16" s="6">
        <v>319.29</v>
      </c>
      <c r="H16" s="6">
        <v>325.84</v>
      </c>
      <c r="I16" s="21">
        <f t="shared" si="20"/>
        <v>850.0899999999999</v>
      </c>
      <c r="J16" s="6">
        <v>198.92</v>
      </c>
      <c r="K16" s="6">
        <v>196.91</v>
      </c>
      <c r="L16" s="6">
        <v>164.75</v>
      </c>
      <c r="M16" s="21">
        <f t="shared" si="21"/>
        <v>560.5799999999999</v>
      </c>
      <c r="N16" s="20">
        <v>147.132586</v>
      </c>
      <c r="O16" s="20">
        <v>139.478385</v>
      </c>
      <c r="P16" s="20">
        <v>146.942812</v>
      </c>
      <c r="Q16" s="21">
        <f t="shared" si="22"/>
        <v>433.553783</v>
      </c>
      <c r="R16" s="36">
        <f t="shared" si="23"/>
        <v>2259.9952529999996</v>
      </c>
      <c r="S16" s="6">
        <v>140.17</v>
      </c>
      <c r="T16" s="20">
        <v>127.19</v>
      </c>
      <c r="U16" s="20">
        <v>125.45</v>
      </c>
      <c r="V16" s="21">
        <f t="shared" si="24"/>
        <v>392.81</v>
      </c>
      <c r="W16" s="20">
        <v>199.55</v>
      </c>
      <c r="X16" s="20">
        <v>337.68</v>
      </c>
      <c r="Y16" s="20">
        <v>287.01</v>
      </c>
      <c r="Z16" s="21">
        <f t="shared" si="25"/>
        <v>824.24</v>
      </c>
      <c r="AA16" s="24">
        <v>205.31</v>
      </c>
      <c r="AB16" s="24">
        <v>197.4</v>
      </c>
      <c r="AC16" s="24">
        <v>176.63</v>
      </c>
      <c r="AD16" s="21">
        <f t="shared" si="26"/>
        <v>579.34</v>
      </c>
      <c r="AE16" s="20">
        <v>184.88</v>
      </c>
      <c r="AF16" s="20">
        <v>214.27</v>
      </c>
      <c r="AG16" s="20">
        <v>217.54</v>
      </c>
      <c r="AH16" s="21">
        <f t="shared" si="27"/>
        <v>616.6899999999999</v>
      </c>
      <c r="AI16" s="38">
        <f t="shared" si="28"/>
        <v>2413.08</v>
      </c>
      <c r="AJ16" s="6">
        <v>186.23</v>
      </c>
      <c r="AK16" s="6">
        <v>165.8</v>
      </c>
      <c r="AL16" s="6">
        <v>180.19</v>
      </c>
      <c r="AM16" s="21">
        <f t="shared" si="29"/>
        <v>532.22</v>
      </c>
      <c r="AN16" s="6">
        <v>196.930493</v>
      </c>
      <c r="AO16" s="6">
        <v>446.348256</v>
      </c>
      <c r="AP16" s="6">
        <v>337.684167</v>
      </c>
      <c r="AQ16" s="21">
        <f t="shared" si="30"/>
        <v>980.9629160000001</v>
      </c>
      <c r="AR16" s="6">
        <v>202.709123</v>
      </c>
      <c r="AS16" s="6">
        <v>182.180768</v>
      </c>
      <c r="AT16" s="6">
        <v>143.29148</v>
      </c>
      <c r="AU16" s="21">
        <f t="shared" si="31"/>
        <v>528.181371</v>
      </c>
      <c r="AV16" s="6">
        <v>136.289663</v>
      </c>
      <c r="AW16" s="6">
        <v>153.607231</v>
      </c>
      <c r="AX16" s="6">
        <v>196.143361</v>
      </c>
      <c r="AY16" s="21">
        <f t="shared" si="32"/>
        <v>486.040255</v>
      </c>
      <c r="AZ16" s="38">
        <f t="shared" si="33"/>
        <v>2527.404542</v>
      </c>
      <c r="BA16" s="6">
        <v>175.268126</v>
      </c>
      <c r="BB16" s="6">
        <v>195.704062</v>
      </c>
      <c r="BC16" s="6">
        <v>212.166868</v>
      </c>
      <c r="BD16" s="21">
        <f t="shared" si="34"/>
        <v>583.139056</v>
      </c>
      <c r="BE16" s="6">
        <v>214.439994</v>
      </c>
      <c r="BF16" s="6">
        <v>596.141717</v>
      </c>
      <c r="BG16" s="6">
        <v>288.700878</v>
      </c>
      <c r="BH16" s="21">
        <f t="shared" si="61"/>
        <v>1099.282589</v>
      </c>
      <c r="BI16" s="6">
        <v>204.360252</v>
      </c>
      <c r="BJ16" s="6">
        <v>192.845968</v>
      </c>
      <c r="BK16" s="6">
        <v>181.011034</v>
      </c>
      <c r="BL16" s="21">
        <f t="shared" si="67"/>
        <v>578.217254</v>
      </c>
      <c r="BM16" s="6">
        <v>184.603525</v>
      </c>
      <c r="BN16" s="6">
        <v>171.373513</v>
      </c>
      <c r="BO16" s="6">
        <v>175.896727</v>
      </c>
      <c r="BP16" s="21">
        <f t="shared" si="62"/>
        <v>531.873765</v>
      </c>
      <c r="BQ16" s="38">
        <f t="shared" si="68"/>
        <v>2792.512664</v>
      </c>
      <c r="BR16" s="6">
        <v>157.258215</v>
      </c>
      <c r="BS16" s="6">
        <v>151.749826</v>
      </c>
      <c r="BT16" s="6">
        <v>161.594675</v>
      </c>
      <c r="BU16" s="21">
        <f t="shared" si="63"/>
        <v>470.60271600000004</v>
      </c>
      <c r="BV16" s="6">
        <v>177.212179</v>
      </c>
      <c r="BW16" s="6">
        <v>504.430815</v>
      </c>
      <c r="BX16" s="6">
        <v>305.424311</v>
      </c>
      <c r="BY16" s="21">
        <f t="shared" si="64"/>
        <v>987.067305</v>
      </c>
      <c r="BZ16" s="6">
        <v>303.38566</v>
      </c>
      <c r="CA16" s="6">
        <v>374.622722</v>
      </c>
      <c r="CB16" s="6">
        <v>302.245686</v>
      </c>
      <c r="CC16" s="21">
        <f t="shared" si="65"/>
        <v>980.254068</v>
      </c>
      <c r="CD16" s="6">
        <v>313.458178</v>
      </c>
      <c r="CE16" s="6">
        <v>244.958782</v>
      </c>
      <c r="CF16" s="6">
        <v>214.591787</v>
      </c>
      <c r="CG16" s="21">
        <f t="shared" si="66"/>
        <v>773.0087470000001</v>
      </c>
      <c r="CH16" s="38">
        <f t="shared" si="8"/>
        <v>3210.932836</v>
      </c>
      <c r="CI16" s="12">
        <v>200.385075</v>
      </c>
      <c r="CJ16" s="12">
        <v>238.917926</v>
      </c>
      <c r="CK16" s="12">
        <v>231.746933</v>
      </c>
      <c r="CL16" s="12">
        <f t="shared" si="35"/>
        <v>671.049934</v>
      </c>
      <c r="CM16" s="12">
        <v>422.294473</v>
      </c>
      <c r="CN16" s="12">
        <v>613.670115</v>
      </c>
      <c r="CO16" s="12">
        <v>203.326151</v>
      </c>
      <c r="CP16" s="12">
        <f t="shared" si="9"/>
        <v>1239.290739</v>
      </c>
      <c r="CQ16" s="12">
        <v>190.746143</v>
      </c>
      <c r="CR16" s="12">
        <v>182.849276</v>
      </c>
      <c r="CS16" s="12">
        <v>154.574749</v>
      </c>
      <c r="CT16" s="12">
        <f t="shared" si="36"/>
        <v>528.170168</v>
      </c>
      <c r="CU16" s="12">
        <v>159.582578</v>
      </c>
      <c r="CV16" s="12">
        <v>152.484279</v>
      </c>
      <c r="CW16" s="12">
        <v>122.592953</v>
      </c>
      <c r="CX16" s="12">
        <f t="shared" si="37"/>
        <v>434.65981</v>
      </c>
      <c r="CY16" s="90">
        <f t="shared" si="46"/>
        <v>2873.170651</v>
      </c>
      <c r="CZ16" s="12">
        <v>113.545792</v>
      </c>
      <c r="DA16" s="12">
        <v>103.764348</v>
      </c>
      <c r="DB16" s="12">
        <v>157.343696</v>
      </c>
      <c r="DC16" s="12">
        <f t="shared" si="38"/>
        <v>374.65383599999996</v>
      </c>
      <c r="DD16" s="12">
        <v>198.187683</v>
      </c>
      <c r="DE16" s="12">
        <v>446.107671</v>
      </c>
      <c r="DF16" s="12">
        <v>589.975239</v>
      </c>
      <c r="DG16" s="12">
        <f t="shared" si="60"/>
        <v>1234.270593</v>
      </c>
      <c r="DH16" s="87">
        <v>454.341235</v>
      </c>
      <c r="DI16" s="87">
        <v>283.475109</v>
      </c>
      <c r="DJ16" s="87">
        <v>192.274989</v>
      </c>
      <c r="DK16" s="12">
        <f t="shared" si="39"/>
        <v>930.091333</v>
      </c>
      <c r="DL16" s="12">
        <v>193.395446</v>
      </c>
      <c r="DM16" s="12">
        <v>206.930414</v>
      </c>
      <c r="DN16" s="12">
        <v>200.309148</v>
      </c>
      <c r="DO16" s="12">
        <f t="shared" si="40"/>
        <v>600.635008</v>
      </c>
      <c r="DP16" s="59">
        <f t="shared" si="41"/>
        <v>3139.65077</v>
      </c>
      <c r="DQ16" s="12">
        <v>206.800518</v>
      </c>
      <c r="DR16" s="12">
        <v>200.727554</v>
      </c>
      <c r="DS16" s="12">
        <v>210.971984</v>
      </c>
      <c r="DT16" s="12">
        <f t="shared" si="42"/>
        <v>618.500056</v>
      </c>
      <c r="DU16" s="12">
        <v>182.23447</v>
      </c>
      <c r="DV16" s="12">
        <v>311.416347</v>
      </c>
      <c r="DW16" s="12">
        <v>567.390213</v>
      </c>
      <c r="DX16" s="12">
        <f t="shared" si="11"/>
        <v>1061.0410299999999</v>
      </c>
      <c r="DY16" s="87">
        <v>271.393079</v>
      </c>
      <c r="DZ16" s="87">
        <v>196.777399</v>
      </c>
      <c r="EA16" s="87">
        <v>184.980207</v>
      </c>
      <c r="EB16" s="12">
        <f t="shared" si="43"/>
        <v>653.1506850000001</v>
      </c>
      <c r="EC16" s="12">
        <v>185.313898</v>
      </c>
      <c r="ED16" s="12">
        <v>180.890004</v>
      </c>
      <c r="EE16" s="12">
        <v>188.81</v>
      </c>
      <c r="EF16" s="12">
        <f t="shared" si="44"/>
        <v>555.0139019999999</v>
      </c>
      <c r="EG16" s="12">
        <f t="shared" si="45"/>
        <v>2887.7056729999995</v>
      </c>
      <c r="EH16" s="12">
        <v>176.62</v>
      </c>
      <c r="EI16" s="12">
        <v>176.26</v>
      </c>
      <c r="EJ16" s="12">
        <v>213.24</v>
      </c>
      <c r="EK16" s="12">
        <f t="shared" si="69"/>
        <v>566.12</v>
      </c>
      <c r="EL16" s="12">
        <v>197.375323</v>
      </c>
      <c r="EM16" s="12">
        <v>456.25281</v>
      </c>
      <c r="EN16" s="12">
        <v>333.488302</v>
      </c>
      <c r="EO16" s="12">
        <f t="shared" si="70"/>
        <v>987.116435</v>
      </c>
      <c r="EP16" s="12">
        <v>290.186673</v>
      </c>
      <c r="EQ16" s="12">
        <v>450.183661</v>
      </c>
      <c r="ER16" s="12">
        <v>304.293557</v>
      </c>
      <c r="ES16" s="12">
        <f t="shared" si="71"/>
        <v>1044.663891</v>
      </c>
      <c r="ET16" s="12">
        <v>361.562909</v>
      </c>
      <c r="EU16" s="12">
        <v>406.579993</v>
      </c>
      <c r="EV16" s="12">
        <v>275.578717</v>
      </c>
      <c r="EW16" s="12">
        <f t="shared" si="72"/>
        <v>1043.721619</v>
      </c>
      <c r="EX16" s="12">
        <f t="shared" si="73"/>
        <v>3641.621945</v>
      </c>
      <c r="EY16" s="12">
        <v>228.483243</v>
      </c>
      <c r="EZ16" s="12">
        <v>205.046454</v>
      </c>
      <c r="FA16" s="12">
        <v>271.652133</v>
      </c>
      <c r="FB16" s="12">
        <f t="shared" si="74"/>
        <v>705.18183</v>
      </c>
      <c r="FC16" s="12">
        <v>398.084212</v>
      </c>
      <c r="FD16" s="12">
        <v>587.073852</v>
      </c>
      <c r="FE16" s="12">
        <v>323.393638</v>
      </c>
      <c r="FF16" s="12">
        <f t="shared" si="75"/>
        <v>1308.551702</v>
      </c>
      <c r="FG16" s="12">
        <v>199.658604</v>
      </c>
      <c r="FH16" s="12">
        <v>199.753574</v>
      </c>
      <c r="FI16" s="12">
        <v>191.680721</v>
      </c>
      <c r="FJ16" s="12">
        <f t="shared" si="76"/>
        <v>591.092899</v>
      </c>
      <c r="FK16" s="12">
        <v>201.642565</v>
      </c>
      <c r="FL16" s="12">
        <v>189.549136</v>
      </c>
      <c r="FM16" s="12">
        <v>171.411917</v>
      </c>
      <c r="FN16" s="12">
        <f t="shared" si="48"/>
        <v>562.603618</v>
      </c>
      <c r="FO16" s="12">
        <f t="shared" si="16"/>
        <v>3167.430049</v>
      </c>
      <c r="FP16" s="12">
        <v>166.508143</v>
      </c>
      <c r="FQ16" s="12">
        <v>129.473226</v>
      </c>
      <c r="FR16" s="12">
        <v>156.161321</v>
      </c>
      <c r="FS16" s="12">
        <f t="shared" si="77"/>
        <v>452.14268999999996</v>
      </c>
      <c r="FT16" s="12">
        <v>247.377348</v>
      </c>
      <c r="FU16" s="12">
        <v>306.314189</v>
      </c>
      <c r="FV16" s="12">
        <v>198.806153</v>
      </c>
      <c r="FW16" s="12">
        <f t="shared" si="78"/>
        <v>752.49769</v>
      </c>
      <c r="FX16" s="12">
        <v>194.253198</v>
      </c>
      <c r="FY16" s="12">
        <v>177.610382</v>
      </c>
      <c r="FZ16" s="12">
        <v>158.060506</v>
      </c>
      <c r="GA16" s="12">
        <f t="shared" si="79"/>
        <v>529.924086</v>
      </c>
      <c r="GB16" s="12">
        <v>158.41967</v>
      </c>
      <c r="GC16" s="12">
        <v>169.688848</v>
      </c>
      <c r="GD16" s="12">
        <v>145.914906</v>
      </c>
      <c r="GE16" s="12">
        <f t="shared" si="80"/>
        <v>474.023424</v>
      </c>
      <c r="GF16" s="12">
        <f t="shared" si="18"/>
        <v>2208.58789</v>
      </c>
      <c r="GG16" s="12">
        <v>148.63</v>
      </c>
      <c r="GH16" s="12">
        <v>136.9</v>
      </c>
      <c r="GI16" s="12">
        <v>151.63</v>
      </c>
      <c r="GJ16" s="12">
        <f t="shared" si="81"/>
        <v>437.15999999999997</v>
      </c>
      <c r="GK16" s="12">
        <v>222.717317</v>
      </c>
      <c r="GL16" s="12">
        <v>465.761422</v>
      </c>
      <c r="GM16" s="12">
        <v>438.565049</v>
      </c>
      <c r="GN16" s="12">
        <f t="shared" si="82"/>
        <v>1127.043788</v>
      </c>
      <c r="GO16" s="12">
        <v>225.841226</v>
      </c>
      <c r="GP16" s="12">
        <v>205.059847</v>
      </c>
      <c r="GQ16" s="12">
        <v>185.09401</v>
      </c>
      <c r="GR16" s="12">
        <f t="shared" si="83"/>
        <v>615.995083</v>
      </c>
      <c r="GS16" s="12">
        <v>166.833306</v>
      </c>
      <c r="GT16" s="12">
        <v>150.441348</v>
      </c>
      <c r="GU16" s="12">
        <v>138.573386</v>
      </c>
      <c r="GV16" s="12">
        <f t="shared" si="84"/>
        <v>455.84803999999997</v>
      </c>
      <c r="GW16" s="12">
        <f t="shared" si="56"/>
        <v>2636.0469109999995</v>
      </c>
      <c r="GX16" s="12">
        <v>116.793684</v>
      </c>
      <c r="GY16" s="12">
        <v>103.797064</v>
      </c>
      <c r="GZ16" s="12">
        <v>128.306198</v>
      </c>
      <c r="HA16" s="12">
        <f t="shared" si="85"/>
        <v>348.896946</v>
      </c>
      <c r="HB16" s="12">
        <v>281.759477</v>
      </c>
      <c r="HC16" s="12">
        <v>197.29003</v>
      </c>
      <c r="HD16" s="12">
        <v>186.946254</v>
      </c>
      <c r="HE16" s="12">
        <f t="shared" si="86"/>
        <v>665.995761</v>
      </c>
      <c r="HF16" s="12">
        <v>171.067796</v>
      </c>
      <c r="HG16" s="12">
        <v>157.370158</v>
      </c>
      <c r="HH16" s="12">
        <v>153.943474</v>
      </c>
      <c r="HI16" s="12">
        <f t="shared" si="87"/>
        <v>482.381428</v>
      </c>
    </row>
    <row r="17" spans="1:217" ht="14.25" outlineLevel="1">
      <c r="A17" s="4" t="s">
        <v>14</v>
      </c>
      <c r="B17" s="7">
        <v>102.130068</v>
      </c>
      <c r="C17" s="7">
        <v>127.87318</v>
      </c>
      <c r="D17" s="7">
        <v>131.495763</v>
      </c>
      <c r="E17" s="21">
        <f t="shared" si="19"/>
        <v>361.499011</v>
      </c>
      <c r="F17" s="6">
        <v>128.141</v>
      </c>
      <c r="G17" s="6">
        <v>178.976221</v>
      </c>
      <c r="H17" s="6">
        <v>102.912809</v>
      </c>
      <c r="I17" s="21">
        <f t="shared" si="20"/>
        <v>410.03002999999995</v>
      </c>
      <c r="J17" s="6">
        <v>109.925654</v>
      </c>
      <c r="K17" s="6">
        <v>115.7723</v>
      </c>
      <c r="L17" s="6">
        <v>96.85148</v>
      </c>
      <c r="M17" s="21">
        <f t="shared" si="21"/>
        <v>322.54943399999996</v>
      </c>
      <c r="N17" s="20">
        <v>86.22876</v>
      </c>
      <c r="O17" s="20">
        <v>96.5294</v>
      </c>
      <c r="P17" s="20">
        <v>117.9225</v>
      </c>
      <c r="Q17" s="21">
        <f t="shared" si="22"/>
        <v>300.68066</v>
      </c>
      <c r="R17" s="36">
        <f t="shared" si="23"/>
        <v>1394.759135</v>
      </c>
      <c r="S17" s="6">
        <v>119.8996</v>
      </c>
      <c r="T17" s="20">
        <v>141.3734</v>
      </c>
      <c r="U17" s="20">
        <v>118.2171</v>
      </c>
      <c r="V17" s="21">
        <f t="shared" si="24"/>
        <v>379.49010000000004</v>
      </c>
      <c r="W17" s="20">
        <v>107.7407</v>
      </c>
      <c r="X17" s="20">
        <v>123.3673</v>
      </c>
      <c r="Y17" s="20">
        <v>133.4341</v>
      </c>
      <c r="Z17" s="21">
        <f t="shared" si="25"/>
        <v>364.5421</v>
      </c>
      <c r="AA17" s="24">
        <v>116.5084</v>
      </c>
      <c r="AB17" s="24">
        <v>116.0793</v>
      </c>
      <c r="AC17" s="24">
        <v>98.88344</v>
      </c>
      <c r="AD17" s="21">
        <f t="shared" si="26"/>
        <v>331.47114</v>
      </c>
      <c r="AE17" s="20">
        <v>104.226</v>
      </c>
      <c r="AF17" s="20">
        <v>186.8302</v>
      </c>
      <c r="AG17" s="20">
        <v>164.5355</v>
      </c>
      <c r="AH17" s="21">
        <f t="shared" si="27"/>
        <v>455.5917</v>
      </c>
      <c r="AI17" s="38">
        <f t="shared" si="28"/>
        <v>1531.0950400000002</v>
      </c>
      <c r="AJ17" s="6">
        <v>150.6653</v>
      </c>
      <c r="AK17" s="6">
        <v>177.007</v>
      </c>
      <c r="AL17" s="6">
        <v>206.7691</v>
      </c>
      <c r="AM17" s="21">
        <f t="shared" si="29"/>
        <v>534.4414</v>
      </c>
      <c r="AN17" s="6">
        <v>200.002669</v>
      </c>
      <c r="AO17" s="6">
        <v>203.118703</v>
      </c>
      <c r="AP17" s="6">
        <v>115.273036</v>
      </c>
      <c r="AQ17" s="21">
        <f t="shared" si="30"/>
        <v>518.394408</v>
      </c>
      <c r="AR17" s="6">
        <v>128.985023</v>
      </c>
      <c r="AS17" s="6">
        <v>105.090325</v>
      </c>
      <c r="AT17" s="6">
        <v>84.267968</v>
      </c>
      <c r="AU17" s="21">
        <f t="shared" si="31"/>
        <v>318.343316</v>
      </c>
      <c r="AV17" s="6">
        <v>93.222377</v>
      </c>
      <c r="AW17" s="6">
        <v>74.981476</v>
      </c>
      <c r="AX17" s="6">
        <v>103.759021</v>
      </c>
      <c r="AY17" s="21">
        <f t="shared" si="32"/>
        <v>271.962874</v>
      </c>
      <c r="AZ17" s="38">
        <f t="shared" si="33"/>
        <v>1643.141998</v>
      </c>
      <c r="BA17" s="6">
        <v>148.456763</v>
      </c>
      <c r="BB17" s="6">
        <v>128.299276</v>
      </c>
      <c r="BC17" s="6">
        <v>101.839999</v>
      </c>
      <c r="BD17" s="21">
        <f t="shared" si="34"/>
        <v>378.596038</v>
      </c>
      <c r="BE17" s="6">
        <v>31.857562</v>
      </c>
      <c r="BF17" s="6">
        <v>38.618321</v>
      </c>
      <c r="BG17" s="6">
        <v>68.321334</v>
      </c>
      <c r="BH17" s="21">
        <f t="shared" si="61"/>
        <v>138.797217</v>
      </c>
      <c r="BI17" s="6">
        <v>47.277029</v>
      </c>
      <c r="BJ17" s="6">
        <v>66.337288</v>
      </c>
      <c r="BK17" s="6">
        <v>63.360612</v>
      </c>
      <c r="BL17" s="21">
        <f t="shared" si="67"/>
        <v>176.974929</v>
      </c>
      <c r="BM17" s="6">
        <v>66.769259</v>
      </c>
      <c r="BN17" s="6">
        <v>53.820131</v>
      </c>
      <c r="BO17" s="6">
        <v>48.272832</v>
      </c>
      <c r="BP17" s="21">
        <f t="shared" si="62"/>
        <v>168.862222</v>
      </c>
      <c r="BQ17" s="38">
        <f t="shared" si="68"/>
        <v>863.230406</v>
      </c>
      <c r="BR17" s="6">
        <v>48.773442</v>
      </c>
      <c r="BS17" s="6">
        <v>50.729919</v>
      </c>
      <c r="BT17" s="6">
        <v>61.343196</v>
      </c>
      <c r="BU17" s="21">
        <f t="shared" si="63"/>
        <v>160.84655700000002</v>
      </c>
      <c r="BV17" s="6">
        <v>34.725672</v>
      </c>
      <c r="BW17" s="6">
        <v>44.839055</v>
      </c>
      <c r="BX17" s="6">
        <v>81.62254</v>
      </c>
      <c r="BY17" s="21">
        <f t="shared" si="64"/>
        <v>161.18726700000002</v>
      </c>
      <c r="BZ17" s="6">
        <v>79.242345</v>
      </c>
      <c r="CA17" s="6">
        <v>88.273008</v>
      </c>
      <c r="CB17" s="6">
        <v>66.997745</v>
      </c>
      <c r="CC17" s="21">
        <f t="shared" si="65"/>
        <v>234.513098</v>
      </c>
      <c r="CD17" s="6">
        <v>59.016177</v>
      </c>
      <c r="CE17" s="6">
        <v>52.02896</v>
      </c>
      <c r="CF17" s="6">
        <v>55.745321</v>
      </c>
      <c r="CG17" s="21">
        <f t="shared" si="66"/>
        <v>166.790458</v>
      </c>
      <c r="CH17" s="38">
        <f t="shared" si="8"/>
        <v>723.3373800000002</v>
      </c>
      <c r="CI17" s="12">
        <v>73.549613</v>
      </c>
      <c r="CJ17" s="12">
        <v>86.483278</v>
      </c>
      <c r="CK17" s="12">
        <v>108.82178</v>
      </c>
      <c r="CL17" s="12">
        <f t="shared" si="35"/>
        <v>268.854671</v>
      </c>
      <c r="CM17" s="12">
        <v>86.35277</v>
      </c>
      <c r="CN17" s="12">
        <v>120.43112</v>
      </c>
      <c r="CO17" s="12">
        <v>89.558479</v>
      </c>
      <c r="CP17" s="12">
        <f t="shared" si="9"/>
        <v>296.342369</v>
      </c>
      <c r="CQ17" s="12">
        <v>113.90872</v>
      </c>
      <c r="CR17" s="12">
        <v>107.74904</v>
      </c>
      <c r="CS17" s="12">
        <v>96.132257</v>
      </c>
      <c r="CT17" s="12">
        <f t="shared" si="36"/>
        <v>317.790017</v>
      </c>
      <c r="CU17" s="12">
        <v>91.643264</v>
      </c>
      <c r="CV17" s="12">
        <v>99.85906</v>
      </c>
      <c r="CW17" s="12">
        <v>116.86212</v>
      </c>
      <c r="CX17" s="12">
        <f t="shared" si="37"/>
        <v>308.364444</v>
      </c>
      <c r="CY17" s="90">
        <f t="shared" si="46"/>
        <v>1191.351501</v>
      </c>
      <c r="CZ17" s="12">
        <v>131.8863</v>
      </c>
      <c r="DA17" s="12">
        <v>155.91477</v>
      </c>
      <c r="DB17" s="12">
        <v>180.57854</v>
      </c>
      <c r="DC17" s="12">
        <f t="shared" si="38"/>
        <v>468.37960999999996</v>
      </c>
      <c r="DD17" s="12">
        <v>162.11081</v>
      </c>
      <c r="DE17" s="12">
        <v>225.51914</v>
      </c>
      <c r="DF17" s="12">
        <v>142.36344</v>
      </c>
      <c r="DG17" s="12">
        <f t="shared" si="60"/>
        <v>529.99339</v>
      </c>
      <c r="DH17" s="87">
        <v>181.26114</v>
      </c>
      <c r="DI17" s="87">
        <v>160.40287</v>
      </c>
      <c r="DJ17" s="87">
        <v>116.79687</v>
      </c>
      <c r="DK17" s="12">
        <f t="shared" si="39"/>
        <v>458.46088000000003</v>
      </c>
      <c r="DL17" s="12">
        <v>113.12175</v>
      </c>
      <c r="DM17" s="12">
        <v>168.91255</v>
      </c>
      <c r="DN17" s="12">
        <v>216.02559</v>
      </c>
      <c r="DO17" s="12">
        <f t="shared" si="40"/>
        <v>498.05989</v>
      </c>
      <c r="DP17" s="59">
        <f t="shared" si="41"/>
        <v>1954.89377</v>
      </c>
      <c r="DQ17" s="12">
        <v>194.72448</v>
      </c>
      <c r="DR17" s="12">
        <v>184.08786</v>
      </c>
      <c r="DS17" s="12">
        <v>190.49543</v>
      </c>
      <c r="DT17" s="12">
        <f t="shared" si="42"/>
        <v>569.30777</v>
      </c>
      <c r="DU17" s="12">
        <v>167.83234</v>
      </c>
      <c r="DV17" s="12">
        <v>154.20513</v>
      </c>
      <c r="DW17" s="12">
        <v>101.9794</v>
      </c>
      <c r="DX17" s="12">
        <f t="shared" si="11"/>
        <v>424.01687</v>
      </c>
      <c r="DY17" s="87">
        <v>104.44794</v>
      </c>
      <c r="DZ17" s="87">
        <v>118.5057</v>
      </c>
      <c r="EA17" s="87">
        <v>95.259519</v>
      </c>
      <c r="EB17" s="12">
        <f t="shared" si="43"/>
        <v>318.213159</v>
      </c>
      <c r="EC17" s="12">
        <v>92.313229</v>
      </c>
      <c r="ED17" s="12">
        <v>67.58</v>
      </c>
      <c r="EE17" s="12">
        <v>84.26</v>
      </c>
      <c r="EF17" s="12">
        <f t="shared" si="44"/>
        <v>244.153229</v>
      </c>
      <c r="EG17" s="12">
        <f t="shared" si="45"/>
        <v>1555.6910280000002</v>
      </c>
      <c r="EH17" s="12">
        <v>86.420026</v>
      </c>
      <c r="EI17" s="12">
        <v>82.077498</v>
      </c>
      <c r="EJ17" s="12">
        <v>113.65794</v>
      </c>
      <c r="EK17" s="12">
        <f t="shared" si="69"/>
        <v>282.155464</v>
      </c>
      <c r="EL17" s="12">
        <v>94.773112</v>
      </c>
      <c r="EM17" s="12">
        <v>69.668307</v>
      </c>
      <c r="EN17" s="12">
        <v>106.70609</v>
      </c>
      <c r="EO17" s="12">
        <f t="shared" si="70"/>
        <v>271.147509</v>
      </c>
      <c r="EP17" s="12">
        <v>77.241193</v>
      </c>
      <c r="EQ17" s="12">
        <v>99.618248</v>
      </c>
      <c r="ER17" s="12">
        <v>98.061437</v>
      </c>
      <c r="ES17" s="12">
        <f t="shared" si="71"/>
        <v>274.920878</v>
      </c>
      <c r="ET17" s="12">
        <v>72.181878</v>
      </c>
      <c r="EU17" s="12">
        <v>207.14814</v>
      </c>
      <c r="EV17" s="12">
        <v>206.0538</v>
      </c>
      <c r="EW17" s="12">
        <f t="shared" si="72"/>
        <v>485.383818</v>
      </c>
      <c r="EX17" s="12">
        <f t="shared" si="73"/>
        <v>1313.607669</v>
      </c>
      <c r="EY17" s="12">
        <v>211.29719</v>
      </c>
      <c r="EZ17" s="12">
        <v>191.70706</v>
      </c>
      <c r="FA17" s="12">
        <v>242.590045</v>
      </c>
      <c r="FB17" s="12">
        <f t="shared" si="74"/>
        <v>645.594295</v>
      </c>
      <c r="FC17" s="12">
        <v>150.038786</v>
      </c>
      <c r="FD17" s="12">
        <v>236.178654</v>
      </c>
      <c r="FE17" s="12">
        <v>186.393932</v>
      </c>
      <c r="FF17" s="12">
        <f t="shared" si="75"/>
        <v>572.6113720000001</v>
      </c>
      <c r="FG17" s="12">
        <v>129.205149</v>
      </c>
      <c r="FH17" s="48">
        <v>131.719276</v>
      </c>
      <c r="FI17" s="12">
        <v>138.381564</v>
      </c>
      <c r="FJ17" s="12">
        <f t="shared" si="76"/>
        <v>399.30598900000007</v>
      </c>
      <c r="FK17" s="12">
        <v>167.405801</v>
      </c>
      <c r="FL17" s="48">
        <v>171.076485</v>
      </c>
      <c r="FM17" s="12">
        <v>173.577931</v>
      </c>
      <c r="FN17" s="12">
        <f t="shared" si="48"/>
        <v>512.060217</v>
      </c>
      <c r="FO17" s="12">
        <f t="shared" si="16"/>
        <v>2129.571873</v>
      </c>
      <c r="FP17" s="12">
        <v>143.726991</v>
      </c>
      <c r="FQ17" s="12">
        <v>130.623251</v>
      </c>
      <c r="FR17" s="12">
        <v>164.996471</v>
      </c>
      <c r="FS17" s="12">
        <f t="shared" si="77"/>
        <v>439.346713</v>
      </c>
      <c r="FT17" s="12">
        <v>164.351205</v>
      </c>
      <c r="FU17" s="12">
        <v>230.367987</v>
      </c>
      <c r="FV17" s="12">
        <v>105.688239</v>
      </c>
      <c r="FW17" s="12">
        <f t="shared" si="78"/>
        <v>500.40743100000003</v>
      </c>
      <c r="FX17" s="12">
        <v>125.210577</v>
      </c>
      <c r="FY17" s="12">
        <v>111.293951</v>
      </c>
      <c r="FZ17" s="12">
        <v>89.225619</v>
      </c>
      <c r="GA17" s="12">
        <f t="shared" si="79"/>
        <v>325.730147</v>
      </c>
      <c r="GB17" s="12">
        <v>96.737831</v>
      </c>
      <c r="GC17" s="12">
        <v>99.177249</v>
      </c>
      <c r="GD17" s="12">
        <v>115.965029</v>
      </c>
      <c r="GE17" s="12">
        <f t="shared" si="80"/>
        <v>311.880109</v>
      </c>
      <c r="GF17" s="48">
        <f t="shared" si="18"/>
        <v>1577.3644</v>
      </c>
      <c r="GG17" s="12">
        <v>114.859676</v>
      </c>
      <c r="GH17" s="12">
        <v>133.200441</v>
      </c>
      <c r="GI17" s="12">
        <v>177.222818</v>
      </c>
      <c r="GJ17" s="12">
        <f t="shared" si="81"/>
        <v>425.28293499999995</v>
      </c>
      <c r="GK17" s="12">
        <v>172.380512</v>
      </c>
      <c r="GL17" s="12">
        <v>111.368901</v>
      </c>
      <c r="GM17" s="12">
        <v>123.19074</v>
      </c>
      <c r="GN17" s="12">
        <f t="shared" si="82"/>
        <v>406.940153</v>
      </c>
      <c r="GO17" s="12">
        <v>128.080814</v>
      </c>
      <c r="GP17" s="12">
        <v>119.015988</v>
      </c>
      <c r="GQ17" s="12">
        <v>103.735036</v>
      </c>
      <c r="GR17" s="12">
        <f t="shared" si="83"/>
        <v>350.831838</v>
      </c>
      <c r="GS17" s="12">
        <v>89.504376</v>
      </c>
      <c r="GT17" s="12">
        <v>90.009557</v>
      </c>
      <c r="GU17" s="12">
        <v>92.873191</v>
      </c>
      <c r="GV17" s="12">
        <f t="shared" si="84"/>
        <v>272.38712400000003</v>
      </c>
      <c r="GW17" s="48">
        <f t="shared" si="56"/>
        <v>1455.44205</v>
      </c>
      <c r="GX17" s="12">
        <v>111.097172</v>
      </c>
      <c r="GY17" s="12">
        <v>132.604642</v>
      </c>
      <c r="GZ17" s="12">
        <v>168.47696</v>
      </c>
      <c r="HA17" s="12">
        <f t="shared" si="85"/>
        <v>412.178774</v>
      </c>
      <c r="HB17" s="12">
        <v>195.722816</v>
      </c>
      <c r="HC17" s="12">
        <v>129.405492</v>
      </c>
      <c r="HD17" s="12">
        <v>105.09579</v>
      </c>
      <c r="HE17" s="12">
        <f t="shared" si="86"/>
        <v>430.224098</v>
      </c>
      <c r="HF17" s="12">
        <v>101.417177</v>
      </c>
      <c r="HG17" s="12">
        <v>90.992386</v>
      </c>
      <c r="HH17" s="12">
        <v>106.796745</v>
      </c>
      <c r="HI17" s="12">
        <f t="shared" si="87"/>
        <v>299.206308</v>
      </c>
    </row>
    <row r="18" spans="1:217" ht="14.25" outlineLevel="1">
      <c r="A18" s="4" t="s">
        <v>15</v>
      </c>
      <c r="B18" s="7">
        <v>121.65809</v>
      </c>
      <c r="C18" s="7">
        <v>145.071549</v>
      </c>
      <c r="D18" s="7">
        <v>137.259544</v>
      </c>
      <c r="E18" s="21">
        <f t="shared" si="19"/>
        <v>403.989183</v>
      </c>
      <c r="F18" s="6">
        <v>202.529</v>
      </c>
      <c r="G18" s="6">
        <v>231.558</v>
      </c>
      <c r="H18" s="6">
        <v>136.414</v>
      </c>
      <c r="I18" s="21">
        <f t="shared" si="20"/>
        <v>570.501</v>
      </c>
      <c r="J18" s="6">
        <v>132.539</v>
      </c>
      <c r="K18" s="6">
        <v>128.877</v>
      </c>
      <c r="L18" s="6">
        <v>120.199</v>
      </c>
      <c r="M18" s="21">
        <f t="shared" si="21"/>
        <v>381.615</v>
      </c>
      <c r="N18" s="20">
        <v>110.190984</v>
      </c>
      <c r="O18" s="20">
        <v>114.173843</v>
      </c>
      <c r="P18" s="20">
        <v>129.848115</v>
      </c>
      <c r="Q18" s="21">
        <f t="shared" si="22"/>
        <v>354.212942</v>
      </c>
      <c r="R18" s="36">
        <f t="shared" si="23"/>
        <v>1710.3181250000002</v>
      </c>
      <c r="S18" s="6">
        <v>133.825373</v>
      </c>
      <c r="T18" s="20">
        <v>155.095866</v>
      </c>
      <c r="U18" s="20">
        <v>130.537965</v>
      </c>
      <c r="V18" s="21">
        <f t="shared" si="24"/>
        <v>419.459204</v>
      </c>
      <c r="W18" s="20">
        <v>189.213838</v>
      </c>
      <c r="X18" s="20">
        <v>220.620795</v>
      </c>
      <c r="Y18" s="20">
        <v>161.911177</v>
      </c>
      <c r="Z18" s="21">
        <f t="shared" si="25"/>
        <v>571.74581</v>
      </c>
      <c r="AA18" s="24">
        <v>130.271578</v>
      </c>
      <c r="AB18" s="24">
        <v>130.08894</v>
      </c>
      <c r="AC18" s="24">
        <v>122.843</v>
      </c>
      <c r="AD18" s="21">
        <f t="shared" si="26"/>
        <v>383.20351800000003</v>
      </c>
      <c r="AE18" s="20">
        <v>127.35085</v>
      </c>
      <c r="AF18" s="20">
        <v>205.783</v>
      </c>
      <c r="AG18" s="20">
        <v>174.915958</v>
      </c>
      <c r="AH18" s="21">
        <f t="shared" si="27"/>
        <v>508.049808</v>
      </c>
      <c r="AI18" s="38">
        <f t="shared" si="28"/>
        <v>1882.45834</v>
      </c>
      <c r="AJ18" s="41">
        <v>149.455731</v>
      </c>
      <c r="AK18" s="6">
        <v>157.559175</v>
      </c>
      <c r="AL18" s="6">
        <v>187.965</v>
      </c>
      <c r="AM18" s="21">
        <f t="shared" si="29"/>
        <v>494.979906</v>
      </c>
      <c r="AN18" s="6">
        <v>250.966759</v>
      </c>
      <c r="AO18" s="6">
        <v>250.685</v>
      </c>
      <c r="AP18" s="6">
        <v>141.871</v>
      </c>
      <c r="AQ18" s="21">
        <f t="shared" si="30"/>
        <v>643.522759</v>
      </c>
      <c r="AR18" s="6">
        <v>131.469</v>
      </c>
      <c r="AS18" s="6">
        <v>124.756</v>
      </c>
      <c r="AT18" s="6">
        <v>118.553</v>
      </c>
      <c r="AU18" s="21">
        <f t="shared" si="31"/>
        <v>374.778</v>
      </c>
      <c r="AV18" s="6">
        <v>114.561</v>
      </c>
      <c r="AW18" s="6">
        <v>120.309</v>
      </c>
      <c r="AX18" s="6">
        <v>122.443</v>
      </c>
      <c r="AY18" s="21">
        <f t="shared" si="32"/>
        <v>357.313</v>
      </c>
      <c r="AZ18" s="38">
        <f t="shared" si="33"/>
        <v>1870.5936649999999</v>
      </c>
      <c r="BA18" s="6">
        <v>143.624</v>
      </c>
      <c r="BB18" s="6">
        <v>132.986</v>
      </c>
      <c r="BC18" s="6">
        <v>131.213</v>
      </c>
      <c r="BD18" s="21">
        <f t="shared" si="34"/>
        <v>407.823</v>
      </c>
      <c r="BE18" s="6">
        <v>98.481</v>
      </c>
      <c r="BF18" s="6">
        <v>130.472777</v>
      </c>
      <c r="BG18" s="6">
        <v>109.376</v>
      </c>
      <c r="BH18" s="21">
        <f t="shared" si="61"/>
        <v>338.32977700000004</v>
      </c>
      <c r="BI18" s="6">
        <v>95.186</v>
      </c>
      <c r="BJ18" s="6">
        <v>86.851</v>
      </c>
      <c r="BK18" s="6">
        <v>88.694</v>
      </c>
      <c r="BL18" s="21">
        <f t="shared" si="67"/>
        <v>270.731</v>
      </c>
      <c r="BM18" s="6">
        <v>94.41</v>
      </c>
      <c r="BN18" s="6">
        <v>90.47</v>
      </c>
      <c r="BO18" s="6">
        <v>79.423</v>
      </c>
      <c r="BP18" s="21">
        <f t="shared" si="62"/>
        <v>264.303</v>
      </c>
      <c r="BQ18" s="38">
        <f t="shared" si="68"/>
        <v>1281.186777</v>
      </c>
      <c r="BR18" s="6">
        <v>79.158</v>
      </c>
      <c r="BS18" s="6">
        <v>58.385</v>
      </c>
      <c r="BT18" s="6">
        <v>61.591</v>
      </c>
      <c r="BU18" s="21">
        <f t="shared" si="63"/>
        <v>199.13400000000001</v>
      </c>
      <c r="BV18" s="6">
        <v>91.278</v>
      </c>
      <c r="BW18" s="6">
        <v>146.616</v>
      </c>
      <c r="BX18" s="6">
        <v>113.358</v>
      </c>
      <c r="BY18" s="21">
        <f t="shared" si="64"/>
        <v>351.252</v>
      </c>
      <c r="BZ18" s="6">
        <v>115.126</v>
      </c>
      <c r="CA18" s="6">
        <v>144.717</v>
      </c>
      <c r="CB18" s="6">
        <v>105.692</v>
      </c>
      <c r="CC18" s="21">
        <f t="shared" si="65"/>
        <v>365.535</v>
      </c>
      <c r="CD18" s="6">
        <v>94.916</v>
      </c>
      <c r="CE18" s="6">
        <v>91.831</v>
      </c>
      <c r="CF18" s="6">
        <v>95.99</v>
      </c>
      <c r="CG18" s="21">
        <f t="shared" si="66"/>
        <v>282.737</v>
      </c>
      <c r="CH18" s="38">
        <f t="shared" si="8"/>
        <v>1198.6580000000001</v>
      </c>
      <c r="CI18" s="12">
        <v>96.501</v>
      </c>
      <c r="CJ18" s="12">
        <v>92.878</v>
      </c>
      <c r="CK18" s="12">
        <v>96.949</v>
      </c>
      <c r="CL18" s="12">
        <f t="shared" si="35"/>
        <v>286.32800000000003</v>
      </c>
      <c r="CM18" s="12">
        <v>215.594</v>
      </c>
      <c r="CN18" s="12">
        <v>182.025</v>
      </c>
      <c r="CO18" s="12">
        <v>125.543</v>
      </c>
      <c r="CP18" s="12">
        <f t="shared" si="9"/>
        <v>523.162</v>
      </c>
      <c r="CQ18" s="12">
        <v>118.102</v>
      </c>
      <c r="CR18" s="12">
        <v>115.25</v>
      </c>
      <c r="CS18" s="12">
        <v>112.279</v>
      </c>
      <c r="CT18" s="12">
        <f t="shared" si="36"/>
        <v>345.631</v>
      </c>
      <c r="CU18" s="12">
        <v>114.303</v>
      </c>
      <c r="CV18" s="12">
        <v>114.891</v>
      </c>
      <c r="CW18" s="12">
        <v>107.303</v>
      </c>
      <c r="CX18" s="12">
        <f t="shared" si="37"/>
        <v>336.497</v>
      </c>
      <c r="CY18" s="90">
        <f t="shared" si="46"/>
        <v>1491.618</v>
      </c>
      <c r="CZ18" s="12">
        <v>133.204</v>
      </c>
      <c r="DA18" s="12">
        <v>147.068</v>
      </c>
      <c r="DB18" s="12">
        <v>179.851</v>
      </c>
      <c r="DC18" s="12">
        <f t="shared" si="38"/>
        <v>460.12300000000005</v>
      </c>
      <c r="DD18" s="12">
        <v>193.426</v>
      </c>
      <c r="DE18" s="12">
        <v>297.205</v>
      </c>
      <c r="DF18" s="12">
        <v>221.818</v>
      </c>
      <c r="DG18" s="12">
        <f t="shared" si="60"/>
        <v>712.449</v>
      </c>
      <c r="DH18" s="87">
        <v>236.148</v>
      </c>
      <c r="DI18" s="87">
        <v>169.602</v>
      </c>
      <c r="DJ18" s="87">
        <v>134.543</v>
      </c>
      <c r="DK18" s="12">
        <f t="shared" si="39"/>
        <v>540.293</v>
      </c>
      <c r="DL18" s="12">
        <v>140.056</v>
      </c>
      <c r="DM18" s="12">
        <v>176.378</v>
      </c>
      <c r="DN18" s="12">
        <v>219.533</v>
      </c>
      <c r="DO18" s="12">
        <f t="shared" si="40"/>
        <v>535.967</v>
      </c>
      <c r="DP18" s="59">
        <f t="shared" si="41"/>
        <v>2248.8320000000003</v>
      </c>
      <c r="DQ18" s="12">
        <v>193.544</v>
      </c>
      <c r="DR18" s="12">
        <v>175.528</v>
      </c>
      <c r="DS18" s="12">
        <v>197.552</v>
      </c>
      <c r="DT18" s="12">
        <f t="shared" si="42"/>
        <v>566.624</v>
      </c>
      <c r="DU18" s="12">
        <v>240.793</v>
      </c>
      <c r="DV18" s="12">
        <v>242.955</v>
      </c>
      <c r="DW18" s="12">
        <v>125.382</v>
      </c>
      <c r="DX18" s="12">
        <f t="shared" si="11"/>
        <v>609.1300000000001</v>
      </c>
      <c r="DY18" s="87">
        <v>126.986</v>
      </c>
      <c r="DZ18" s="87">
        <v>126.245</v>
      </c>
      <c r="EA18" s="87">
        <v>120.649</v>
      </c>
      <c r="EB18" s="12">
        <f t="shared" si="43"/>
        <v>373.88</v>
      </c>
      <c r="EC18" s="48">
        <v>125.201</v>
      </c>
      <c r="ED18" s="48">
        <v>119.436</v>
      </c>
      <c r="EE18" s="48">
        <v>112.9</v>
      </c>
      <c r="EF18" s="12">
        <f t="shared" si="44"/>
        <v>357.53700000000003</v>
      </c>
      <c r="EG18" s="12">
        <f t="shared" si="45"/>
        <v>1907.171</v>
      </c>
      <c r="EH18" s="12">
        <v>111.24</v>
      </c>
      <c r="EI18" s="12">
        <v>82.76</v>
      </c>
      <c r="EJ18" s="12">
        <v>108.67</v>
      </c>
      <c r="EK18" s="12">
        <f t="shared" si="69"/>
        <v>302.67</v>
      </c>
      <c r="EL18" s="12">
        <v>174.177</v>
      </c>
      <c r="EM18" s="12">
        <v>155.849</v>
      </c>
      <c r="EN18" s="12">
        <v>121.695</v>
      </c>
      <c r="EO18" s="12">
        <f t="shared" si="70"/>
        <v>451.72099999999995</v>
      </c>
      <c r="EP18" s="12">
        <v>121.41</v>
      </c>
      <c r="EQ18" s="12">
        <v>120.624</v>
      </c>
      <c r="ER18" s="12">
        <v>117.588</v>
      </c>
      <c r="ES18" s="12">
        <f t="shared" si="71"/>
        <v>359.62199999999996</v>
      </c>
      <c r="ET18" s="12">
        <v>166.799</v>
      </c>
      <c r="EU18" s="12">
        <v>273.184</v>
      </c>
      <c r="EV18" s="12">
        <v>218.594</v>
      </c>
      <c r="EW18" s="12">
        <f t="shared" si="72"/>
        <v>658.577</v>
      </c>
      <c r="EX18" s="12">
        <f t="shared" si="73"/>
        <v>1772.59</v>
      </c>
      <c r="EY18" s="12">
        <v>203.867</v>
      </c>
      <c r="EZ18" s="12">
        <v>185.739</v>
      </c>
      <c r="FA18" s="12">
        <v>261.303</v>
      </c>
      <c r="FB18" s="12">
        <f t="shared" si="74"/>
        <v>650.909</v>
      </c>
      <c r="FC18" s="12">
        <v>249.727</v>
      </c>
      <c r="FD18" s="12">
        <v>283.233</v>
      </c>
      <c r="FE18" s="12">
        <v>233.283</v>
      </c>
      <c r="FF18" s="12">
        <f t="shared" si="75"/>
        <v>766.243</v>
      </c>
      <c r="FG18" s="12">
        <v>137.791</v>
      </c>
      <c r="FH18" s="12">
        <v>138.645</v>
      </c>
      <c r="FI18" s="12">
        <v>144.791</v>
      </c>
      <c r="FJ18" s="12">
        <f t="shared" si="76"/>
        <v>421.22700000000003</v>
      </c>
      <c r="FK18" s="12">
        <v>177.264</v>
      </c>
      <c r="FL18" s="12">
        <v>173.033</v>
      </c>
      <c r="FM18" s="12">
        <v>166.414</v>
      </c>
      <c r="FN18" s="12">
        <f t="shared" si="48"/>
        <v>516.711</v>
      </c>
      <c r="FO18" s="12">
        <f t="shared" si="16"/>
        <v>2355.09</v>
      </c>
      <c r="FP18" s="12">
        <v>161.053</v>
      </c>
      <c r="FQ18" s="12">
        <v>124.586</v>
      </c>
      <c r="FR18" s="12">
        <v>133.829</v>
      </c>
      <c r="FS18" s="12">
        <f t="shared" si="77"/>
        <v>419.468</v>
      </c>
      <c r="FT18" s="12">
        <v>223.833</v>
      </c>
      <c r="FU18" s="12">
        <v>288.69</v>
      </c>
      <c r="FV18" s="12">
        <v>128.414</v>
      </c>
      <c r="FW18" s="12">
        <f t="shared" si="78"/>
        <v>640.937</v>
      </c>
      <c r="FX18" s="12">
        <v>127.748</v>
      </c>
      <c r="FY18" s="12">
        <v>123.747</v>
      </c>
      <c r="FZ18" s="12">
        <v>115.667</v>
      </c>
      <c r="GA18" s="12">
        <f t="shared" si="79"/>
        <v>367.16200000000003</v>
      </c>
      <c r="GB18" s="12">
        <v>117.605</v>
      </c>
      <c r="GC18" s="12">
        <v>123.375</v>
      </c>
      <c r="GD18" s="12">
        <v>128.829</v>
      </c>
      <c r="GE18" s="12">
        <f t="shared" si="80"/>
        <v>369.809</v>
      </c>
      <c r="GF18" s="12">
        <f t="shared" si="18"/>
        <v>1797.376</v>
      </c>
      <c r="GG18" s="12">
        <v>123.78</v>
      </c>
      <c r="GH18" s="12">
        <v>123.92</v>
      </c>
      <c r="GI18" s="12">
        <v>149.12</v>
      </c>
      <c r="GJ18" s="12">
        <f t="shared" si="81"/>
        <v>396.82</v>
      </c>
      <c r="GK18" s="12">
        <v>217.985</v>
      </c>
      <c r="GL18" s="12">
        <v>197.149</v>
      </c>
      <c r="GM18" s="12">
        <v>151.524</v>
      </c>
      <c r="GN18" s="12">
        <f t="shared" si="82"/>
        <v>566.658</v>
      </c>
      <c r="GO18" s="12">
        <v>133.649</v>
      </c>
      <c r="GP18" s="12">
        <v>136.123</v>
      </c>
      <c r="GQ18" s="12">
        <v>122.451</v>
      </c>
      <c r="GR18" s="12">
        <f t="shared" si="83"/>
        <v>392.22299999999996</v>
      </c>
      <c r="GS18" s="12">
        <v>111.576</v>
      </c>
      <c r="GT18" s="12">
        <v>114</v>
      </c>
      <c r="GU18" s="12">
        <v>120.145</v>
      </c>
      <c r="GV18" s="12">
        <f t="shared" si="84"/>
        <v>345.721</v>
      </c>
      <c r="GW18" s="12">
        <f t="shared" si="56"/>
        <v>1701.422</v>
      </c>
      <c r="GX18" s="12">
        <v>117.9</v>
      </c>
      <c r="GY18" s="12">
        <v>114.831</v>
      </c>
      <c r="GZ18" s="12">
        <v>162.682</v>
      </c>
      <c r="HA18" s="12">
        <f t="shared" si="85"/>
        <v>395.413</v>
      </c>
      <c r="HB18" s="12">
        <v>272.626</v>
      </c>
      <c r="HC18" s="12">
        <v>181.978</v>
      </c>
      <c r="HD18" s="12">
        <v>131.949</v>
      </c>
      <c r="HE18" s="12">
        <f t="shared" si="86"/>
        <v>586.553</v>
      </c>
      <c r="HF18" s="12">
        <v>123.325</v>
      </c>
      <c r="HG18" s="12">
        <v>123.464</v>
      </c>
      <c r="HH18" s="12">
        <v>116.96</v>
      </c>
      <c r="HI18" s="12">
        <f t="shared" si="87"/>
        <v>363.74899999999997</v>
      </c>
    </row>
    <row r="19" spans="1:217" ht="14.25" outlineLevel="1">
      <c r="A19" s="4" t="s">
        <v>16</v>
      </c>
      <c r="B19" s="7">
        <v>152.860462</v>
      </c>
      <c r="C19" s="7">
        <v>169.145558</v>
      </c>
      <c r="D19" s="7">
        <v>175.33518</v>
      </c>
      <c r="E19" s="21">
        <f t="shared" si="19"/>
        <v>497.3412000000001</v>
      </c>
      <c r="F19" s="6">
        <v>260.178</v>
      </c>
      <c r="G19" s="6">
        <v>346.001</v>
      </c>
      <c r="H19" s="6">
        <v>179.496</v>
      </c>
      <c r="I19" s="21">
        <f t="shared" si="20"/>
        <v>785.675</v>
      </c>
      <c r="J19" s="6">
        <v>141.471</v>
      </c>
      <c r="K19" s="6">
        <v>130.181</v>
      </c>
      <c r="L19" s="6">
        <v>132.126</v>
      </c>
      <c r="M19" s="21">
        <f t="shared" si="21"/>
        <v>403.778</v>
      </c>
      <c r="N19" s="20">
        <v>142.774</v>
      </c>
      <c r="O19" s="20">
        <v>135.159</v>
      </c>
      <c r="P19" s="20">
        <v>166.249</v>
      </c>
      <c r="Q19" s="21">
        <f t="shared" si="22"/>
        <v>444.182</v>
      </c>
      <c r="R19" s="36">
        <f t="shared" si="23"/>
        <v>2130.9762</v>
      </c>
      <c r="S19" s="6">
        <v>166.912</v>
      </c>
      <c r="T19" s="20">
        <v>191.981</v>
      </c>
      <c r="U19" s="20">
        <v>174.464</v>
      </c>
      <c r="V19" s="21">
        <f t="shared" si="24"/>
        <v>533.357</v>
      </c>
      <c r="W19" s="20">
        <v>211.754</v>
      </c>
      <c r="X19" s="20">
        <v>234.944</v>
      </c>
      <c r="Y19" s="20">
        <v>201.539</v>
      </c>
      <c r="Z19" s="21">
        <f t="shared" si="25"/>
        <v>648.237</v>
      </c>
      <c r="AA19" s="24">
        <v>141.005</v>
      </c>
      <c r="AB19" s="24">
        <v>129.523</v>
      </c>
      <c r="AC19" s="24">
        <v>148.27</v>
      </c>
      <c r="AD19" s="21">
        <f t="shared" si="26"/>
        <v>418.798</v>
      </c>
      <c r="AE19" s="20">
        <v>165.906</v>
      </c>
      <c r="AF19" s="20">
        <v>267.05</v>
      </c>
      <c r="AG19" s="20">
        <v>201.652</v>
      </c>
      <c r="AH19" s="21">
        <f t="shared" si="27"/>
        <v>634.608</v>
      </c>
      <c r="AI19" s="38">
        <f t="shared" si="28"/>
        <v>2235</v>
      </c>
      <c r="AJ19" s="6">
        <v>175.19362</v>
      </c>
      <c r="AK19" s="6">
        <v>175.97612</v>
      </c>
      <c r="AL19" s="6">
        <v>224.18743</v>
      </c>
      <c r="AM19" s="21">
        <f t="shared" si="29"/>
        <v>575.35717</v>
      </c>
      <c r="AN19" s="6">
        <v>232.748</v>
      </c>
      <c r="AO19" s="6">
        <v>234.965</v>
      </c>
      <c r="AP19" s="6">
        <v>215.142893</v>
      </c>
      <c r="AQ19" s="21">
        <f t="shared" si="30"/>
        <v>682.8558929999999</v>
      </c>
      <c r="AR19" s="6">
        <v>145.628574</v>
      </c>
      <c r="AS19" s="6">
        <v>150.594372</v>
      </c>
      <c r="AT19" s="6">
        <v>168.570582</v>
      </c>
      <c r="AU19" s="21">
        <f t="shared" si="31"/>
        <v>464.793528</v>
      </c>
      <c r="AV19" s="6">
        <v>216.619074</v>
      </c>
      <c r="AW19" s="6">
        <v>191.012429</v>
      </c>
      <c r="AX19" s="6">
        <v>160.641538</v>
      </c>
      <c r="AY19" s="21">
        <f t="shared" si="32"/>
        <v>568.273041</v>
      </c>
      <c r="AZ19" s="38">
        <f t="shared" si="33"/>
        <v>2291.2796319999998</v>
      </c>
      <c r="BA19" s="6">
        <v>196.769</v>
      </c>
      <c r="BB19" s="6">
        <v>183.754</v>
      </c>
      <c r="BC19" s="6">
        <v>217.077241</v>
      </c>
      <c r="BD19" s="21">
        <f t="shared" si="34"/>
        <v>597.600241</v>
      </c>
      <c r="BE19" s="6">
        <v>245.710573</v>
      </c>
      <c r="BF19" s="6">
        <v>226.261267</v>
      </c>
      <c r="BG19" s="6">
        <v>122.276804</v>
      </c>
      <c r="BH19" s="21">
        <f t="shared" si="61"/>
        <v>594.248644</v>
      </c>
      <c r="BI19" s="6">
        <v>119.075342</v>
      </c>
      <c r="BJ19" s="6">
        <v>97.458398</v>
      </c>
      <c r="BK19" s="6">
        <v>105.773142</v>
      </c>
      <c r="BL19" s="21">
        <f t="shared" si="67"/>
        <v>322.30688200000003</v>
      </c>
      <c r="BM19" s="6">
        <v>132.418089</v>
      </c>
      <c r="BN19" s="6">
        <v>120.025803</v>
      </c>
      <c r="BO19" s="6">
        <v>123.016672</v>
      </c>
      <c r="BP19" s="21">
        <f t="shared" si="62"/>
        <v>375.460564</v>
      </c>
      <c r="BQ19" s="38">
        <f t="shared" si="68"/>
        <v>1889.6163310000002</v>
      </c>
      <c r="BR19" s="6">
        <v>112.472821</v>
      </c>
      <c r="BS19" s="6">
        <v>105.238187</v>
      </c>
      <c r="BT19" s="6">
        <v>128.473192</v>
      </c>
      <c r="BU19" s="21">
        <f t="shared" si="63"/>
        <v>346.18420000000003</v>
      </c>
      <c r="BV19" s="6">
        <v>238.939769</v>
      </c>
      <c r="BW19" s="6">
        <v>244.100262</v>
      </c>
      <c r="BX19" s="6">
        <v>130.13522</v>
      </c>
      <c r="BY19" s="21">
        <f t="shared" si="64"/>
        <v>613.175251</v>
      </c>
      <c r="BZ19" s="6">
        <v>130.93472</v>
      </c>
      <c r="CA19" s="6">
        <v>114.278573</v>
      </c>
      <c r="CB19" s="6">
        <v>100.332486</v>
      </c>
      <c r="CC19" s="21">
        <f t="shared" si="65"/>
        <v>345.545779</v>
      </c>
      <c r="CD19" s="6">
        <v>102.788135</v>
      </c>
      <c r="CE19" s="6">
        <v>109.44287</v>
      </c>
      <c r="CF19" s="6">
        <v>115.497041</v>
      </c>
      <c r="CG19" s="21">
        <f t="shared" si="66"/>
        <v>327.72804599999995</v>
      </c>
      <c r="CH19" s="38">
        <f t="shared" si="8"/>
        <v>1632.633276</v>
      </c>
      <c r="CI19" s="12">
        <v>124.388072</v>
      </c>
      <c r="CJ19" s="12">
        <v>132.861194</v>
      </c>
      <c r="CK19" s="12">
        <v>185.511379</v>
      </c>
      <c r="CL19" s="12">
        <f t="shared" si="35"/>
        <v>442.76064500000007</v>
      </c>
      <c r="CM19" s="12">
        <v>265.61773</v>
      </c>
      <c r="CN19" s="12">
        <v>257.114153</v>
      </c>
      <c r="CO19" s="12">
        <v>176.732105</v>
      </c>
      <c r="CP19" s="12">
        <f t="shared" si="9"/>
        <v>699.463988</v>
      </c>
      <c r="CQ19" s="12">
        <v>132.872592</v>
      </c>
      <c r="CR19" s="12">
        <v>135.845886</v>
      </c>
      <c r="CS19" s="12">
        <v>136.69702</v>
      </c>
      <c r="CT19" s="12">
        <f t="shared" si="36"/>
        <v>405.415498</v>
      </c>
      <c r="CU19" s="12">
        <v>147.48283</v>
      </c>
      <c r="CV19" s="12">
        <v>147.011946</v>
      </c>
      <c r="CW19" s="12">
        <v>147.319051</v>
      </c>
      <c r="CX19" s="12">
        <f t="shared" si="37"/>
        <v>441.813827</v>
      </c>
      <c r="CY19" s="90">
        <f t="shared" si="46"/>
        <v>1989.453958</v>
      </c>
      <c r="CZ19" s="12">
        <v>153.505156</v>
      </c>
      <c r="DA19" s="12">
        <v>189.564324</v>
      </c>
      <c r="DB19" s="12">
        <v>267.612581</v>
      </c>
      <c r="DC19" s="12">
        <f t="shared" si="38"/>
        <v>610.682061</v>
      </c>
      <c r="DD19" s="12">
        <v>369.181403</v>
      </c>
      <c r="DE19" s="12">
        <v>381.014716</v>
      </c>
      <c r="DF19" s="12">
        <v>264.084209</v>
      </c>
      <c r="DG19" s="12">
        <f t="shared" si="60"/>
        <v>1014.2803279999999</v>
      </c>
      <c r="DH19" s="87">
        <v>282.63833</v>
      </c>
      <c r="DI19" s="87">
        <v>189.456129</v>
      </c>
      <c r="DJ19" s="87">
        <v>147.485148</v>
      </c>
      <c r="DK19" s="12">
        <f t="shared" si="39"/>
        <v>619.579607</v>
      </c>
      <c r="DL19" s="12">
        <v>156.476253</v>
      </c>
      <c r="DM19" s="12">
        <v>212.290771</v>
      </c>
      <c r="DN19" s="12">
        <v>219.696304</v>
      </c>
      <c r="DO19" s="12">
        <f t="shared" si="40"/>
        <v>588.463328</v>
      </c>
      <c r="DP19" s="59">
        <f t="shared" si="41"/>
        <v>2833.0053239999997</v>
      </c>
      <c r="DQ19" s="12">
        <v>220.063886</v>
      </c>
      <c r="DR19" s="12">
        <v>191.221036</v>
      </c>
      <c r="DS19" s="12">
        <v>215.287269</v>
      </c>
      <c r="DT19" s="12">
        <f t="shared" si="42"/>
        <v>626.572191</v>
      </c>
      <c r="DU19" s="12">
        <v>245.205592</v>
      </c>
      <c r="DV19" s="12">
        <v>314.159992</v>
      </c>
      <c r="DW19" s="12">
        <v>179.356011</v>
      </c>
      <c r="DX19" s="12">
        <f t="shared" si="11"/>
        <v>738.721595</v>
      </c>
      <c r="DY19" s="87">
        <v>135.669489</v>
      </c>
      <c r="DZ19" s="87">
        <v>129.241211</v>
      </c>
      <c r="EA19" s="87">
        <v>126.522772</v>
      </c>
      <c r="EB19" s="12">
        <f t="shared" si="43"/>
        <v>391.43347200000005</v>
      </c>
      <c r="EC19" s="48">
        <v>148.756973</v>
      </c>
      <c r="ED19" s="48">
        <v>145.22</v>
      </c>
      <c r="EE19" s="48">
        <v>136.55</v>
      </c>
      <c r="EF19" s="12">
        <f t="shared" si="44"/>
        <v>430.526973</v>
      </c>
      <c r="EG19" s="12">
        <f t="shared" si="45"/>
        <v>2187.254231</v>
      </c>
      <c r="EH19" s="12">
        <v>143.54</v>
      </c>
      <c r="EI19" s="12">
        <v>121.19</v>
      </c>
      <c r="EJ19" s="12">
        <v>152.49</v>
      </c>
      <c r="EK19" s="12">
        <f t="shared" si="69"/>
        <v>417.22</v>
      </c>
      <c r="EL19" s="12">
        <v>281.713205</v>
      </c>
      <c r="EM19" s="12">
        <v>255.477081</v>
      </c>
      <c r="EN19" s="12">
        <v>130.2056</v>
      </c>
      <c r="EO19" s="12">
        <f t="shared" si="70"/>
        <v>667.395886</v>
      </c>
      <c r="EP19" s="12">
        <v>131.918185</v>
      </c>
      <c r="EQ19" s="12">
        <v>122.812636</v>
      </c>
      <c r="ER19" s="12">
        <v>115.859109</v>
      </c>
      <c r="ES19" s="12">
        <f t="shared" si="71"/>
        <v>370.58993</v>
      </c>
      <c r="ET19" s="12">
        <v>168.741415</v>
      </c>
      <c r="EU19" s="12">
        <v>285.857329</v>
      </c>
      <c r="EV19" s="12">
        <v>199.134828</v>
      </c>
      <c r="EW19" s="12">
        <f t="shared" si="72"/>
        <v>653.733572</v>
      </c>
      <c r="EX19" s="12">
        <f t="shared" si="73"/>
        <v>2108.9393880000002</v>
      </c>
      <c r="EY19" s="12">
        <v>179.758982</v>
      </c>
      <c r="EZ19" s="12">
        <v>183.977295</v>
      </c>
      <c r="FA19" s="12">
        <v>306.165885</v>
      </c>
      <c r="FB19" s="12">
        <f t="shared" si="74"/>
        <v>669.902162</v>
      </c>
      <c r="FC19" s="12">
        <v>303.66501</v>
      </c>
      <c r="FD19" s="12">
        <v>317.662732</v>
      </c>
      <c r="FE19" s="12">
        <v>295.14696</v>
      </c>
      <c r="FF19" s="12">
        <f t="shared" si="75"/>
        <v>916.474702</v>
      </c>
      <c r="FG19" s="12">
        <v>164.919964</v>
      </c>
      <c r="FH19" s="12">
        <v>156.600536</v>
      </c>
      <c r="FI19" s="12">
        <v>140.527615</v>
      </c>
      <c r="FJ19" s="12">
        <f t="shared" si="76"/>
        <v>462.04811499999994</v>
      </c>
      <c r="FK19" s="12">
        <v>180.1517</v>
      </c>
      <c r="FL19" s="12">
        <v>179.966345</v>
      </c>
      <c r="FM19" s="12">
        <v>178.852156</v>
      </c>
      <c r="FN19" s="12">
        <f t="shared" si="48"/>
        <v>538.970201</v>
      </c>
      <c r="FO19" s="12">
        <f t="shared" si="16"/>
        <v>2587.39518</v>
      </c>
      <c r="FP19" s="12">
        <v>167.017604</v>
      </c>
      <c r="FQ19" s="12">
        <v>158.449476</v>
      </c>
      <c r="FR19" s="12">
        <v>171.317938</v>
      </c>
      <c r="FS19" s="12">
        <f t="shared" si="77"/>
        <v>496.78501800000004</v>
      </c>
      <c r="FT19" s="12">
        <v>265.38836</v>
      </c>
      <c r="FU19" s="12">
        <v>264.981794</v>
      </c>
      <c r="FV19" s="12">
        <v>187.755342</v>
      </c>
      <c r="FW19" s="12">
        <f t="shared" si="78"/>
        <v>718.125496</v>
      </c>
      <c r="FX19" s="12">
        <v>133.851035</v>
      </c>
      <c r="FY19" s="12">
        <v>125.671026</v>
      </c>
      <c r="FZ19" s="12">
        <v>130.729359</v>
      </c>
      <c r="GA19" s="12">
        <f t="shared" si="79"/>
        <v>390.25142</v>
      </c>
      <c r="GB19" s="12">
        <v>153.515438</v>
      </c>
      <c r="GC19" s="12">
        <v>171.287366</v>
      </c>
      <c r="GD19" s="12">
        <v>154.131422</v>
      </c>
      <c r="GE19" s="12">
        <f t="shared" si="80"/>
        <v>478.93422599999997</v>
      </c>
      <c r="GF19" s="12">
        <f t="shared" si="18"/>
        <v>2084.09616</v>
      </c>
      <c r="GG19" s="12">
        <v>159.85</v>
      </c>
      <c r="GH19" s="12">
        <v>154.57</v>
      </c>
      <c r="GI19" s="12">
        <v>224.07</v>
      </c>
      <c r="GJ19" s="12">
        <f t="shared" si="81"/>
        <v>538.49</v>
      </c>
      <c r="GK19" s="12">
        <v>304.861336</v>
      </c>
      <c r="GL19" s="12">
        <v>370.851979</v>
      </c>
      <c r="GM19" s="12">
        <v>193.904038</v>
      </c>
      <c r="GN19" s="12">
        <f t="shared" si="82"/>
        <v>869.617353</v>
      </c>
      <c r="GO19" s="12">
        <v>138.053283</v>
      </c>
      <c r="GP19" s="12">
        <v>130.270979</v>
      </c>
      <c r="GQ19" s="12">
        <v>130.028025</v>
      </c>
      <c r="GR19" s="12">
        <f t="shared" si="83"/>
        <v>398.352287</v>
      </c>
      <c r="GS19" s="12">
        <v>144.205604</v>
      </c>
      <c r="GT19" s="12">
        <v>155.745326</v>
      </c>
      <c r="GU19" s="12">
        <v>139.366395</v>
      </c>
      <c r="GV19" s="12">
        <f t="shared" si="84"/>
        <v>439.317325</v>
      </c>
      <c r="GW19" s="12">
        <f t="shared" si="56"/>
        <v>2245.776965</v>
      </c>
      <c r="GX19" s="12">
        <v>175.743793</v>
      </c>
      <c r="GY19" s="12">
        <v>158.515899</v>
      </c>
      <c r="GZ19" s="12">
        <v>216.864228</v>
      </c>
      <c r="HA19" s="12">
        <f t="shared" si="85"/>
        <v>551.12392</v>
      </c>
      <c r="HB19" s="12">
        <v>351.685251</v>
      </c>
      <c r="HC19" s="12">
        <v>304.839097</v>
      </c>
      <c r="HD19" s="12">
        <v>172.173691</v>
      </c>
      <c r="HE19" s="12">
        <f t="shared" si="86"/>
        <v>828.6980389999999</v>
      </c>
      <c r="HF19" s="12">
        <v>156.859036</v>
      </c>
      <c r="HG19" s="12">
        <v>158.066804</v>
      </c>
      <c r="HH19" s="12">
        <v>142.495506</v>
      </c>
      <c r="HI19" s="12">
        <f t="shared" si="87"/>
        <v>457.42134599999997</v>
      </c>
    </row>
    <row r="20" spans="1:217" ht="14.25" outlineLevel="1">
      <c r="A20" s="4" t="s">
        <v>17</v>
      </c>
      <c r="B20" s="7">
        <v>562.933904</v>
      </c>
      <c r="C20" s="7">
        <v>538.71089</v>
      </c>
      <c r="D20" s="7">
        <v>548.17495</v>
      </c>
      <c r="E20" s="21">
        <f t="shared" si="19"/>
        <v>1649.819744</v>
      </c>
      <c r="F20" s="6">
        <v>769.268822</v>
      </c>
      <c r="G20" s="6">
        <v>1127.888</v>
      </c>
      <c r="H20" s="6">
        <v>715.981721</v>
      </c>
      <c r="I20" s="21">
        <f t="shared" si="20"/>
        <v>2613.138543</v>
      </c>
      <c r="J20" s="6">
        <v>835.039042</v>
      </c>
      <c r="K20" s="6">
        <v>829.825883</v>
      </c>
      <c r="L20" s="6">
        <v>753.084954</v>
      </c>
      <c r="M20" s="21">
        <f t="shared" si="21"/>
        <v>2417.949879</v>
      </c>
      <c r="N20" s="20">
        <v>654.601339</v>
      </c>
      <c r="O20" s="20">
        <v>774.676631</v>
      </c>
      <c r="P20" s="20">
        <v>689.65386</v>
      </c>
      <c r="Q20" s="21">
        <f t="shared" si="22"/>
        <v>2118.93183</v>
      </c>
      <c r="R20" s="36">
        <f t="shared" si="23"/>
        <v>8799.839995999999</v>
      </c>
      <c r="S20" s="6">
        <v>702.584745</v>
      </c>
      <c r="T20" s="20">
        <v>608.838251</v>
      </c>
      <c r="U20" s="20">
        <v>527.536969</v>
      </c>
      <c r="V20" s="21">
        <f t="shared" si="24"/>
        <v>1838.959965</v>
      </c>
      <c r="W20" s="20">
        <v>687.19983</v>
      </c>
      <c r="X20" s="20">
        <v>1372.435765</v>
      </c>
      <c r="Y20" s="20">
        <v>1087.030582</v>
      </c>
      <c r="Z20" s="21">
        <f t="shared" si="25"/>
        <v>3146.666177</v>
      </c>
      <c r="AA20" s="24">
        <v>818.823814</v>
      </c>
      <c r="AB20" s="24">
        <v>832.017249</v>
      </c>
      <c r="AC20" s="24">
        <v>719.853517</v>
      </c>
      <c r="AD20" s="21">
        <f t="shared" si="26"/>
        <v>2370.69458</v>
      </c>
      <c r="AE20" s="20">
        <v>783.731311</v>
      </c>
      <c r="AF20" s="20">
        <v>1044.613982</v>
      </c>
      <c r="AG20" s="20">
        <v>1153.982229</v>
      </c>
      <c r="AH20" s="21">
        <f t="shared" si="27"/>
        <v>2982.327522</v>
      </c>
      <c r="AI20" s="38">
        <f t="shared" si="28"/>
        <v>10338.648244</v>
      </c>
      <c r="AJ20" s="6">
        <v>959.848099</v>
      </c>
      <c r="AK20" s="6">
        <v>872.590538</v>
      </c>
      <c r="AL20" s="6">
        <v>937.474223</v>
      </c>
      <c r="AM20" s="21">
        <f t="shared" si="29"/>
        <v>2769.9128600000004</v>
      </c>
      <c r="AN20" s="6">
        <v>1185.458617</v>
      </c>
      <c r="AO20" s="6">
        <v>1390.880385</v>
      </c>
      <c r="AP20" s="6">
        <v>1264.220808</v>
      </c>
      <c r="AQ20" s="21">
        <f t="shared" si="30"/>
        <v>3840.5598099999997</v>
      </c>
      <c r="AR20" s="6">
        <v>831.473153</v>
      </c>
      <c r="AS20" s="6">
        <v>771.695941</v>
      </c>
      <c r="AT20" s="6">
        <v>738.788569</v>
      </c>
      <c r="AU20" s="21">
        <f t="shared" si="31"/>
        <v>2341.957663</v>
      </c>
      <c r="AV20" s="6">
        <v>798.943826</v>
      </c>
      <c r="AW20" s="6">
        <v>934.526594</v>
      </c>
      <c r="AX20" s="6">
        <v>1019.503643</v>
      </c>
      <c r="AY20" s="21">
        <f t="shared" si="32"/>
        <v>2752.974063</v>
      </c>
      <c r="AZ20" s="38">
        <f t="shared" si="33"/>
        <v>11705.404396</v>
      </c>
      <c r="BA20" s="6">
        <v>966.184487</v>
      </c>
      <c r="BB20" s="6">
        <v>885.431926</v>
      </c>
      <c r="BC20" s="6">
        <v>944.718836</v>
      </c>
      <c r="BD20" s="21">
        <f t="shared" si="34"/>
        <v>2796.3352489999997</v>
      </c>
      <c r="BE20" s="6">
        <v>991.514864</v>
      </c>
      <c r="BF20" s="6">
        <v>1248.108769</v>
      </c>
      <c r="BG20" s="6">
        <v>955.612812</v>
      </c>
      <c r="BH20" s="21">
        <f t="shared" si="61"/>
        <v>3195.236445</v>
      </c>
      <c r="BI20" s="6">
        <v>801.340774</v>
      </c>
      <c r="BJ20" s="6">
        <v>739.804146</v>
      </c>
      <c r="BK20" s="6">
        <v>897.532418</v>
      </c>
      <c r="BL20" s="21">
        <f t="shared" si="67"/>
        <v>2438.677338</v>
      </c>
      <c r="BM20" s="6">
        <v>693.626092</v>
      </c>
      <c r="BN20" s="6">
        <v>659.720287</v>
      </c>
      <c r="BO20" s="6">
        <v>700.471624</v>
      </c>
      <c r="BP20" s="21">
        <f t="shared" si="62"/>
        <v>2053.8180030000003</v>
      </c>
      <c r="BQ20" s="38">
        <f t="shared" si="68"/>
        <v>10484.067035</v>
      </c>
      <c r="BR20" s="6">
        <v>639.132526</v>
      </c>
      <c r="BS20" s="6">
        <v>582.119293</v>
      </c>
      <c r="BT20" s="6">
        <v>598.306085</v>
      </c>
      <c r="BU20" s="21">
        <f t="shared" si="63"/>
        <v>1819.5579040000002</v>
      </c>
      <c r="BV20" s="6">
        <v>683.206113</v>
      </c>
      <c r="BW20" s="6">
        <v>1447.151441</v>
      </c>
      <c r="BX20" s="6">
        <v>927.842044</v>
      </c>
      <c r="BY20" s="21">
        <f t="shared" si="64"/>
        <v>3058.199598</v>
      </c>
      <c r="BZ20" s="6">
        <v>1001.103116</v>
      </c>
      <c r="CA20" s="6">
        <v>827.943178</v>
      </c>
      <c r="CB20" s="6">
        <v>895.094183</v>
      </c>
      <c r="CC20" s="21">
        <f t="shared" si="65"/>
        <v>2724.140477</v>
      </c>
      <c r="CD20" s="6">
        <v>930.989371</v>
      </c>
      <c r="CE20" s="6">
        <v>878.295054</v>
      </c>
      <c r="CF20" s="6">
        <v>987.155566</v>
      </c>
      <c r="CG20" s="21">
        <f t="shared" si="66"/>
        <v>2796.439991</v>
      </c>
      <c r="CH20" s="38">
        <f t="shared" si="8"/>
        <v>10398.33797</v>
      </c>
      <c r="CI20" s="12">
        <v>933.275905</v>
      </c>
      <c r="CJ20" s="12">
        <v>912.225561</v>
      </c>
      <c r="CK20" s="12">
        <v>907.718303</v>
      </c>
      <c r="CL20" s="12">
        <f t="shared" si="35"/>
        <v>2753.219769</v>
      </c>
      <c r="CM20" s="12">
        <v>1015.715909</v>
      </c>
      <c r="CN20" s="12">
        <v>1227.191348</v>
      </c>
      <c r="CO20" s="12">
        <v>1068.767607</v>
      </c>
      <c r="CP20" s="12">
        <f t="shared" si="9"/>
        <v>3311.6748639999996</v>
      </c>
      <c r="CQ20" s="12">
        <v>812.506536</v>
      </c>
      <c r="CR20" s="12">
        <v>778.20414</v>
      </c>
      <c r="CS20" s="12">
        <v>743.783922</v>
      </c>
      <c r="CT20" s="12">
        <f t="shared" si="36"/>
        <v>2334.494598</v>
      </c>
      <c r="CU20" s="12">
        <v>707.621778</v>
      </c>
      <c r="CV20" s="12">
        <v>807.01956</v>
      </c>
      <c r="CW20" s="12">
        <v>756.842047</v>
      </c>
      <c r="CX20" s="12">
        <f t="shared" si="37"/>
        <v>2271.483385</v>
      </c>
      <c r="CY20" s="90">
        <f t="shared" si="46"/>
        <v>10670.872616</v>
      </c>
      <c r="CZ20" s="12">
        <v>739.241797</v>
      </c>
      <c r="DA20" s="12">
        <v>634.996571</v>
      </c>
      <c r="DB20" s="12">
        <v>750.160763</v>
      </c>
      <c r="DC20" s="12">
        <f t="shared" si="38"/>
        <v>2124.399131</v>
      </c>
      <c r="DD20" s="12">
        <v>1003.850549</v>
      </c>
      <c r="DE20" s="12">
        <v>1289.872722</v>
      </c>
      <c r="DF20" s="12">
        <v>1427.711332</v>
      </c>
      <c r="DG20" s="12">
        <f t="shared" si="60"/>
        <v>3721.4346029999997</v>
      </c>
      <c r="DH20" s="12">
        <v>1089.60228</v>
      </c>
      <c r="DI20" s="87">
        <v>976.982298</v>
      </c>
      <c r="DJ20" s="87">
        <v>975.451637</v>
      </c>
      <c r="DK20" s="12">
        <f t="shared" si="39"/>
        <v>3042.036215</v>
      </c>
      <c r="DL20" s="12">
        <v>733.397277</v>
      </c>
      <c r="DM20" s="12">
        <v>1052.456351</v>
      </c>
      <c r="DN20" s="12">
        <v>1141.146712</v>
      </c>
      <c r="DO20" s="12">
        <f t="shared" si="40"/>
        <v>2927.00034</v>
      </c>
      <c r="DP20" s="59">
        <f t="shared" si="41"/>
        <v>11814.870289</v>
      </c>
      <c r="DQ20" s="12">
        <v>996.162558</v>
      </c>
      <c r="DR20" s="12">
        <v>909.025583</v>
      </c>
      <c r="DS20" s="12">
        <v>1155.422902</v>
      </c>
      <c r="DT20" s="12">
        <f t="shared" si="42"/>
        <v>3060.611043</v>
      </c>
      <c r="DU20" s="12">
        <v>1316.56412</v>
      </c>
      <c r="DV20" s="12">
        <v>1497.862675</v>
      </c>
      <c r="DW20" s="12">
        <v>1488.333191</v>
      </c>
      <c r="DX20" s="12">
        <f t="shared" si="11"/>
        <v>4302.759986</v>
      </c>
      <c r="DY20" s="12">
        <v>1174.296723</v>
      </c>
      <c r="DZ20" s="87">
        <v>771.428362</v>
      </c>
      <c r="EA20" s="87">
        <v>830.335783</v>
      </c>
      <c r="EB20" s="12">
        <f t="shared" si="43"/>
        <v>2776.060868</v>
      </c>
      <c r="EC20" s="48">
        <v>760.354287</v>
      </c>
      <c r="ED20" s="48">
        <v>796.999295</v>
      </c>
      <c r="EE20" s="48">
        <v>828.57</v>
      </c>
      <c r="EF20" s="12">
        <f t="shared" si="44"/>
        <v>2385.923582</v>
      </c>
      <c r="EG20" s="12">
        <f t="shared" si="45"/>
        <v>12525.355479</v>
      </c>
      <c r="EH20" s="12">
        <v>697.82</v>
      </c>
      <c r="EI20" s="12">
        <v>592.13</v>
      </c>
      <c r="EJ20" s="12">
        <v>686.8</v>
      </c>
      <c r="EK20" s="12">
        <f t="shared" si="69"/>
        <v>1976.75</v>
      </c>
      <c r="EL20" s="12">
        <v>913.575749</v>
      </c>
      <c r="EM20" s="12">
        <v>960.400426</v>
      </c>
      <c r="EN20" s="12">
        <v>838.482351</v>
      </c>
      <c r="EO20" s="12">
        <f t="shared" si="70"/>
        <v>2712.458526</v>
      </c>
      <c r="EP20" s="12">
        <v>828.907286</v>
      </c>
      <c r="EQ20" s="12">
        <v>1065.991832</v>
      </c>
      <c r="ER20" s="12">
        <v>897.941866</v>
      </c>
      <c r="ES20" s="12">
        <f t="shared" si="71"/>
        <v>2792.840984</v>
      </c>
      <c r="ET20" s="12">
        <v>982.19931</v>
      </c>
      <c r="EU20" s="12">
        <v>1536.687401</v>
      </c>
      <c r="EV20" s="12">
        <v>1046.869141</v>
      </c>
      <c r="EW20" s="12">
        <f t="shared" si="72"/>
        <v>3565.7558520000002</v>
      </c>
      <c r="EX20" s="12">
        <f t="shared" si="73"/>
        <v>11047.805362000001</v>
      </c>
      <c r="EY20" s="12">
        <v>1013.362383</v>
      </c>
      <c r="EZ20" s="12">
        <v>1044.949425</v>
      </c>
      <c r="FA20" s="12">
        <v>1297.069078</v>
      </c>
      <c r="FB20" s="12">
        <f t="shared" si="74"/>
        <v>3355.380886</v>
      </c>
      <c r="FC20" s="12">
        <v>1466.866437</v>
      </c>
      <c r="FD20" s="12">
        <v>1621.70306</v>
      </c>
      <c r="FE20" s="12">
        <v>1427.107971</v>
      </c>
      <c r="FF20" s="12">
        <f t="shared" si="75"/>
        <v>4515.677468</v>
      </c>
      <c r="FG20" s="12">
        <v>930.548009</v>
      </c>
      <c r="FH20" s="12">
        <v>895.17196</v>
      </c>
      <c r="FI20" s="12">
        <v>860.609917</v>
      </c>
      <c r="FJ20" s="12">
        <f t="shared" si="76"/>
        <v>2686.329886</v>
      </c>
      <c r="FK20" s="12">
        <v>917.458369</v>
      </c>
      <c r="FL20" s="12">
        <v>884.538414</v>
      </c>
      <c r="FM20" s="12">
        <v>801.800729</v>
      </c>
      <c r="FN20" s="12">
        <f t="shared" si="48"/>
        <v>2603.797512</v>
      </c>
      <c r="FO20" s="12">
        <f t="shared" si="16"/>
        <v>13161.185752000001</v>
      </c>
      <c r="FP20" s="12">
        <v>709.191705</v>
      </c>
      <c r="FQ20" s="12">
        <v>599.118307</v>
      </c>
      <c r="FR20" s="12">
        <v>638.106271</v>
      </c>
      <c r="FS20" s="12">
        <f t="shared" si="77"/>
        <v>1946.416283</v>
      </c>
      <c r="FT20" s="12">
        <v>962.178174</v>
      </c>
      <c r="FU20" s="12">
        <v>1697.886618</v>
      </c>
      <c r="FV20" s="12">
        <v>959.00692</v>
      </c>
      <c r="FW20" s="12">
        <f t="shared" si="78"/>
        <v>3619.071712</v>
      </c>
      <c r="FX20" s="12">
        <v>812.61049</v>
      </c>
      <c r="FY20" s="12">
        <v>797.727553</v>
      </c>
      <c r="FZ20" s="12">
        <v>694.464299</v>
      </c>
      <c r="GA20" s="12">
        <f t="shared" si="79"/>
        <v>2304.802342</v>
      </c>
      <c r="GB20" s="12">
        <v>662.197007</v>
      </c>
      <c r="GC20" s="12">
        <v>605.459572</v>
      </c>
      <c r="GD20" s="12">
        <v>612.800362</v>
      </c>
      <c r="GE20" s="12">
        <f t="shared" si="80"/>
        <v>1880.456941</v>
      </c>
      <c r="GF20" s="12">
        <f t="shared" si="18"/>
        <v>9750.747277999999</v>
      </c>
      <c r="GG20" s="12">
        <v>602.89</v>
      </c>
      <c r="GH20" s="12">
        <v>553.84</v>
      </c>
      <c r="GI20" s="12">
        <v>656.66</v>
      </c>
      <c r="GJ20" s="12">
        <f t="shared" si="81"/>
        <v>1813.3899999999999</v>
      </c>
      <c r="GK20" s="12">
        <v>964.84168</v>
      </c>
      <c r="GL20" s="12">
        <v>1423.075003</v>
      </c>
      <c r="GM20" s="12">
        <v>1462.981796</v>
      </c>
      <c r="GN20" s="12">
        <f t="shared" si="82"/>
        <v>3850.898479</v>
      </c>
      <c r="GO20" s="12">
        <v>931.96955</v>
      </c>
      <c r="GP20" s="12">
        <v>837.090735</v>
      </c>
      <c r="GQ20" s="12">
        <v>727.441334</v>
      </c>
      <c r="GR20" s="12">
        <f t="shared" si="83"/>
        <v>2496.501619</v>
      </c>
      <c r="GS20" s="12">
        <v>718.666979</v>
      </c>
      <c r="GT20" s="12">
        <v>691.202101</v>
      </c>
      <c r="GU20" s="12">
        <v>719.09103</v>
      </c>
      <c r="GV20" s="12">
        <f t="shared" si="84"/>
        <v>2128.96011</v>
      </c>
      <c r="GW20" s="12">
        <f t="shared" si="56"/>
        <v>10289.750208</v>
      </c>
      <c r="GX20" s="12">
        <v>675.658965</v>
      </c>
      <c r="GY20" s="12">
        <v>632.113874</v>
      </c>
      <c r="GZ20" s="12">
        <v>597.399101</v>
      </c>
      <c r="HA20" s="12">
        <f t="shared" si="85"/>
        <v>1905.17194</v>
      </c>
      <c r="HB20" s="12">
        <v>1452.680639</v>
      </c>
      <c r="HC20" s="12">
        <v>1424.108329</v>
      </c>
      <c r="HD20" s="12">
        <v>767.759697</v>
      </c>
      <c r="HE20" s="12">
        <f t="shared" si="86"/>
        <v>3644.548665</v>
      </c>
      <c r="HF20" s="12">
        <v>738.980712</v>
      </c>
      <c r="HG20" s="12">
        <v>771.334648</v>
      </c>
      <c r="HH20" s="12">
        <v>591.276345</v>
      </c>
      <c r="HI20" s="12">
        <f t="shared" si="87"/>
        <v>2101.591705</v>
      </c>
    </row>
    <row r="21" spans="1:217" ht="14.25" outlineLevel="1">
      <c r="A21" s="4" t="s">
        <v>18</v>
      </c>
      <c r="B21" s="7">
        <v>357.634768</v>
      </c>
      <c r="C21" s="7">
        <v>350.716705</v>
      </c>
      <c r="D21" s="7">
        <v>367.42437</v>
      </c>
      <c r="E21" s="21">
        <f t="shared" si="19"/>
        <v>1075.775843</v>
      </c>
      <c r="F21" s="6">
        <v>549.312306</v>
      </c>
      <c r="G21" s="6">
        <v>717.69836</v>
      </c>
      <c r="H21" s="6">
        <v>401.516123</v>
      </c>
      <c r="I21" s="21">
        <f t="shared" si="20"/>
        <v>1668.526789</v>
      </c>
      <c r="J21" s="6">
        <v>436.345922</v>
      </c>
      <c r="K21" s="6">
        <v>434.145289</v>
      </c>
      <c r="L21" s="6">
        <v>428.801668</v>
      </c>
      <c r="M21" s="21">
        <f t="shared" si="21"/>
        <v>1299.292879</v>
      </c>
      <c r="N21" s="20">
        <v>388.460449</v>
      </c>
      <c r="O21" s="20">
        <v>442.259888</v>
      </c>
      <c r="P21" s="20">
        <v>421.87453</v>
      </c>
      <c r="Q21" s="21">
        <f t="shared" si="22"/>
        <v>1252.594867</v>
      </c>
      <c r="R21" s="36">
        <f t="shared" si="23"/>
        <v>5296.190378</v>
      </c>
      <c r="S21" s="6">
        <v>402.13155</v>
      </c>
      <c r="T21" s="20">
        <v>367.074094</v>
      </c>
      <c r="U21" s="20">
        <v>338.812253</v>
      </c>
      <c r="V21" s="21">
        <f t="shared" si="24"/>
        <v>1108.017897</v>
      </c>
      <c r="W21" s="20">
        <v>445.564204</v>
      </c>
      <c r="X21" s="20">
        <v>684.501079</v>
      </c>
      <c r="Y21" s="20">
        <v>585.195102</v>
      </c>
      <c r="Z21" s="21">
        <f t="shared" si="25"/>
        <v>1715.260385</v>
      </c>
      <c r="AA21" s="24">
        <v>433.82658</v>
      </c>
      <c r="AB21" s="24">
        <v>417.173302</v>
      </c>
      <c r="AC21" s="24">
        <v>397.757648</v>
      </c>
      <c r="AD21" s="21">
        <f t="shared" si="26"/>
        <v>1248.7575299999999</v>
      </c>
      <c r="AE21" s="20">
        <v>413.378475</v>
      </c>
      <c r="AF21" s="20">
        <v>592.035153</v>
      </c>
      <c r="AG21" s="20">
        <v>603.946312</v>
      </c>
      <c r="AH21" s="21">
        <f t="shared" si="27"/>
        <v>1609.35994</v>
      </c>
      <c r="AI21" s="38">
        <f t="shared" si="28"/>
        <v>5681.395752</v>
      </c>
      <c r="AJ21" s="6">
        <v>480.151848</v>
      </c>
      <c r="AK21" s="6">
        <v>453.584255</v>
      </c>
      <c r="AL21" s="6">
        <v>481.304751</v>
      </c>
      <c r="AM21" s="21">
        <f t="shared" si="29"/>
        <v>1415.0408539999999</v>
      </c>
      <c r="AN21" s="6">
        <v>659.121344</v>
      </c>
      <c r="AO21" s="6">
        <v>663.474686</v>
      </c>
      <c r="AP21" s="6">
        <v>654.313979</v>
      </c>
      <c r="AQ21" s="21">
        <f t="shared" si="30"/>
        <v>1976.9100090000002</v>
      </c>
      <c r="AR21" s="6">
        <v>425.724697</v>
      </c>
      <c r="AS21" s="6">
        <v>403.438913</v>
      </c>
      <c r="AT21" s="6">
        <v>379.876776</v>
      </c>
      <c r="AU21" s="21">
        <f t="shared" si="31"/>
        <v>1209.0403860000001</v>
      </c>
      <c r="AV21" s="6">
        <v>408.165969</v>
      </c>
      <c r="AW21" s="6">
        <v>478.286099</v>
      </c>
      <c r="AX21" s="6">
        <v>514.301049</v>
      </c>
      <c r="AY21" s="21">
        <f t="shared" si="32"/>
        <v>1400.7531170000002</v>
      </c>
      <c r="AZ21" s="38">
        <f t="shared" si="33"/>
        <v>6001.744366000001</v>
      </c>
      <c r="BA21" s="6">
        <v>459.241385</v>
      </c>
      <c r="BB21" s="6">
        <v>434.270026</v>
      </c>
      <c r="BC21" s="6">
        <v>491.786555</v>
      </c>
      <c r="BD21" s="21">
        <f t="shared" si="34"/>
        <v>1385.297966</v>
      </c>
      <c r="BE21" s="6">
        <v>552.1237</v>
      </c>
      <c r="BF21" s="6">
        <v>717.028225</v>
      </c>
      <c r="BG21" s="6">
        <v>491.479036</v>
      </c>
      <c r="BH21" s="21">
        <f t="shared" si="61"/>
        <v>1760.630961</v>
      </c>
      <c r="BI21" s="6">
        <v>414.895387</v>
      </c>
      <c r="BJ21" s="6">
        <v>379.495843</v>
      </c>
      <c r="BK21" s="6">
        <v>464.80484</v>
      </c>
      <c r="BL21" s="21">
        <f t="shared" si="67"/>
        <v>1259.19607</v>
      </c>
      <c r="BM21" s="6">
        <v>407.190669</v>
      </c>
      <c r="BN21" s="6">
        <v>381.574945</v>
      </c>
      <c r="BO21" s="6">
        <v>405.74</v>
      </c>
      <c r="BP21" s="21">
        <f t="shared" si="62"/>
        <v>1194.5056140000002</v>
      </c>
      <c r="BQ21" s="38">
        <f t="shared" si="68"/>
        <v>5599.6306110000005</v>
      </c>
      <c r="BR21" s="6">
        <v>368.015387</v>
      </c>
      <c r="BS21" s="6">
        <v>340.924427</v>
      </c>
      <c r="BT21" s="41">
        <v>369.274389</v>
      </c>
      <c r="BU21" s="21">
        <f t="shared" si="63"/>
        <v>1078.214203</v>
      </c>
      <c r="BV21" s="6">
        <v>392.803062</v>
      </c>
      <c r="BW21" s="6">
        <v>813.660942</v>
      </c>
      <c r="BX21" s="41">
        <v>475.03967</v>
      </c>
      <c r="BY21" s="21">
        <f t="shared" si="64"/>
        <v>1681.503674</v>
      </c>
      <c r="BZ21" s="6">
        <v>482.136855</v>
      </c>
      <c r="CA21" s="6">
        <v>428.976244</v>
      </c>
      <c r="CB21" s="41">
        <v>472.243154</v>
      </c>
      <c r="CC21" s="21">
        <f t="shared" si="65"/>
        <v>1383.356253</v>
      </c>
      <c r="CD21" s="6">
        <v>486.665076</v>
      </c>
      <c r="CE21" s="6">
        <v>439.765559</v>
      </c>
      <c r="CF21" s="6">
        <v>490.785737</v>
      </c>
      <c r="CG21" s="21">
        <f t="shared" si="66"/>
        <v>1417.2163719999999</v>
      </c>
      <c r="CH21" s="38">
        <f t="shared" si="8"/>
        <v>5560.290502</v>
      </c>
      <c r="CI21" s="12">
        <v>436.525467</v>
      </c>
      <c r="CJ21" s="12">
        <v>444.273284</v>
      </c>
      <c r="CK21" s="12">
        <v>493.290942</v>
      </c>
      <c r="CL21" s="12">
        <f t="shared" si="35"/>
        <v>1374.089693</v>
      </c>
      <c r="CM21" s="12">
        <v>546.115285</v>
      </c>
      <c r="CN21" s="12">
        <v>543.030114</v>
      </c>
      <c r="CO21" s="12">
        <v>564.601701</v>
      </c>
      <c r="CP21" s="12">
        <f t="shared" si="9"/>
        <v>1653.7471</v>
      </c>
      <c r="CQ21" s="12">
        <v>438.487639</v>
      </c>
      <c r="CR21" s="12">
        <v>406.493087</v>
      </c>
      <c r="CS21" s="12">
        <v>389.259377</v>
      </c>
      <c r="CT21" s="12">
        <f t="shared" si="36"/>
        <v>1234.240103</v>
      </c>
      <c r="CU21" s="12">
        <v>393.557079</v>
      </c>
      <c r="CV21" s="12">
        <v>424.805543</v>
      </c>
      <c r="CW21" s="12">
        <v>432.048412</v>
      </c>
      <c r="CX21" s="12">
        <f t="shared" si="37"/>
        <v>1250.411034</v>
      </c>
      <c r="CY21" s="90">
        <f t="shared" si="46"/>
        <v>5512.487929999999</v>
      </c>
      <c r="CZ21" s="12">
        <v>419.129739</v>
      </c>
      <c r="DA21" s="12">
        <v>387.91117</v>
      </c>
      <c r="DB21" s="12">
        <v>470.906667</v>
      </c>
      <c r="DC21" s="12">
        <f t="shared" si="38"/>
        <v>1277.947576</v>
      </c>
      <c r="DD21" s="12">
        <v>606.576118</v>
      </c>
      <c r="DE21" s="12">
        <v>745.470113</v>
      </c>
      <c r="DF21" s="12">
        <v>822.092427</v>
      </c>
      <c r="DG21" s="12">
        <f t="shared" si="60"/>
        <v>2174.138658</v>
      </c>
      <c r="DH21" s="87">
        <v>728.5555</v>
      </c>
      <c r="DI21" s="87">
        <v>620.188826</v>
      </c>
      <c r="DJ21" s="87">
        <v>513.229652</v>
      </c>
      <c r="DK21" s="12">
        <f t="shared" si="39"/>
        <v>1861.973978</v>
      </c>
      <c r="DL21" s="12">
        <v>406.202929</v>
      </c>
      <c r="DM21" s="12">
        <v>546.724716</v>
      </c>
      <c r="DN21" s="12">
        <v>587.885488</v>
      </c>
      <c r="DO21" s="12">
        <f t="shared" si="40"/>
        <v>1540.813133</v>
      </c>
      <c r="DP21" s="59">
        <f t="shared" si="41"/>
        <v>6854.873345</v>
      </c>
      <c r="DQ21" s="12">
        <v>483.276669</v>
      </c>
      <c r="DR21" s="12">
        <v>453.895599</v>
      </c>
      <c r="DS21" s="12">
        <v>544.09907</v>
      </c>
      <c r="DT21" s="12">
        <f t="shared" si="42"/>
        <v>1481.271338</v>
      </c>
      <c r="DU21" s="12">
        <v>592.816461</v>
      </c>
      <c r="DV21" s="12">
        <v>746.234</v>
      </c>
      <c r="DW21" s="12">
        <v>754.635842</v>
      </c>
      <c r="DX21" s="12">
        <f t="shared" si="11"/>
        <v>2093.686303</v>
      </c>
      <c r="DY21" s="87">
        <v>610.174785</v>
      </c>
      <c r="DZ21" s="87">
        <v>417.115091</v>
      </c>
      <c r="EA21" s="87">
        <v>418.773397</v>
      </c>
      <c r="EB21" s="12">
        <f t="shared" si="43"/>
        <v>1446.063273</v>
      </c>
      <c r="EC21" s="48">
        <v>429.825511</v>
      </c>
      <c r="ED21" s="48">
        <v>428.007021</v>
      </c>
      <c r="EE21" s="48">
        <v>464.86</v>
      </c>
      <c r="EF21" s="12">
        <f t="shared" si="44"/>
        <v>1322.692532</v>
      </c>
      <c r="EG21" s="12">
        <f t="shared" si="45"/>
        <v>6343.713446</v>
      </c>
      <c r="EH21" s="12">
        <v>415.51</v>
      </c>
      <c r="EI21" s="12">
        <v>371.34</v>
      </c>
      <c r="EJ21" s="12">
        <v>421.5</v>
      </c>
      <c r="EK21" s="12">
        <f t="shared" si="69"/>
        <v>1208.35</v>
      </c>
      <c r="EL21" s="12">
        <v>552.472503</v>
      </c>
      <c r="EM21" s="12">
        <v>624.736292</v>
      </c>
      <c r="EN21" s="12">
        <v>439.89999</v>
      </c>
      <c r="EO21" s="12">
        <f t="shared" si="70"/>
        <v>1617.108785</v>
      </c>
      <c r="EP21" s="12">
        <v>422.481662</v>
      </c>
      <c r="EQ21" s="12">
        <v>463.511218</v>
      </c>
      <c r="ER21" s="12">
        <v>457.224114</v>
      </c>
      <c r="ES21" s="12">
        <f t="shared" si="71"/>
        <v>1343.2169939999999</v>
      </c>
      <c r="ET21" s="12">
        <v>509.302704</v>
      </c>
      <c r="EU21" s="12">
        <v>701.945735</v>
      </c>
      <c r="EV21" s="12">
        <v>504.41757</v>
      </c>
      <c r="EW21" s="12">
        <f t="shared" si="72"/>
        <v>1715.666009</v>
      </c>
      <c r="EX21" s="12">
        <f t="shared" si="73"/>
        <v>5884.341788</v>
      </c>
      <c r="EY21" s="12">
        <v>487.844525</v>
      </c>
      <c r="EZ21" s="12">
        <v>509.381544</v>
      </c>
      <c r="FA21" s="12">
        <v>715.377584</v>
      </c>
      <c r="FB21" s="12">
        <f t="shared" si="74"/>
        <v>1712.6036530000001</v>
      </c>
      <c r="FC21" s="12">
        <v>744.860044</v>
      </c>
      <c r="FD21" s="12">
        <v>793.005388</v>
      </c>
      <c r="FE21" s="12">
        <v>697.366467</v>
      </c>
      <c r="FF21" s="12">
        <f t="shared" si="75"/>
        <v>2235.231899</v>
      </c>
      <c r="FG21" s="12">
        <v>479.756284</v>
      </c>
      <c r="FH21" s="48">
        <v>451.227959</v>
      </c>
      <c r="FI21" s="12">
        <v>444.829979</v>
      </c>
      <c r="FJ21" s="12">
        <f t="shared" si="76"/>
        <v>1375.814222</v>
      </c>
      <c r="FK21" s="12">
        <v>493.093991</v>
      </c>
      <c r="FL21" s="48">
        <v>466.567445</v>
      </c>
      <c r="FM21" s="12">
        <v>460.028388</v>
      </c>
      <c r="FN21" s="12">
        <f t="shared" si="48"/>
        <v>1419.689824</v>
      </c>
      <c r="FO21" s="12">
        <f t="shared" si="16"/>
        <v>6743.339598</v>
      </c>
      <c r="FP21" s="12">
        <v>378.098481</v>
      </c>
      <c r="FQ21" s="12">
        <v>333.086048</v>
      </c>
      <c r="FR21" s="12">
        <v>363.201637</v>
      </c>
      <c r="FS21" s="12">
        <f t="shared" si="77"/>
        <v>1074.386166</v>
      </c>
      <c r="FT21" s="12">
        <v>520.979678</v>
      </c>
      <c r="FU21" s="12">
        <v>746.305737</v>
      </c>
      <c r="FV21" s="12">
        <v>513.723299</v>
      </c>
      <c r="FW21" s="12">
        <f t="shared" si="78"/>
        <v>1781.008714</v>
      </c>
      <c r="FX21" s="12">
        <v>424.997267</v>
      </c>
      <c r="FY21" s="12">
        <v>437.369532</v>
      </c>
      <c r="FZ21" s="12">
        <v>411.660957</v>
      </c>
      <c r="GA21" s="12">
        <f t="shared" si="79"/>
        <v>1274.027756</v>
      </c>
      <c r="GB21" s="12">
        <v>381.219139</v>
      </c>
      <c r="GC21" s="12">
        <v>360.463435</v>
      </c>
      <c r="GD21" s="12">
        <v>385.88381</v>
      </c>
      <c r="GE21" s="12">
        <f t="shared" si="80"/>
        <v>1127.566384</v>
      </c>
      <c r="GF21" s="12">
        <f t="shared" si="18"/>
        <v>5256.989019999999</v>
      </c>
      <c r="GG21" s="12">
        <v>372.35</v>
      </c>
      <c r="GH21" s="12">
        <v>340.34</v>
      </c>
      <c r="GI21" s="12">
        <v>397.34</v>
      </c>
      <c r="GJ21" s="12">
        <f t="shared" si="81"/>
        <v>1110.03</v>
      </c>
      <c r="GK21" s="12">
        <v>537.348847</v>
      </c>
      <c r="GL21" s="12">
        <v>713.429991</v>
      </c>
      <c r="GM21" s="12">
        <v>715.478402</v>
      </c>
      <c r="GN21" s="12">
        <f t="shared" si="82"/>
        <v>1966.25724</v>
      </c>
      <c r="GO21" s="12">
        <v>492.644084</v>
      </c>
      <c r="GP21" s="12">
        <v>444.106153</v>
      </c>
      <c r="GQ21" s="12">
        <v>417.472388</v>
      </c>
      <c r="GR21" s="12">
        <f t="shared" si="83"/>
        <v>1354.2226249999999</v>
      </c>
      <c r="GS21" s="12">
        <v>412.35321</v>
      </c>
      <c r="GT21" s="12">
        <v>410.712233</v>
      </c>
      <c r="GU21" s="12">
        <v>415.197737</v>
      </c>
      <c r="GV21" s="12">
        <f t="shared" si="84"/>
        <v>1238.26318</v>
      </c>
      <c r="GW21" s="12">
        <f t="shared" si="56"/>
        <v>5668.773045</v>
      </c>
      <c r="GX21" s="12">
        <v>386.953013</v>
      </c>
      <c r="GY21" s="12">
        <v>373.952143</v>
      </c>
      <c r="GZ21" s="12">
        <v>408.219393</v>
      </c>
      <c r="HA21" s="12">
        <f t="shared" si="85"/>
        <v>1169.1245490000001</v>
      </c>
      <c r="HB21" s="12">
        <v>732.039363</v>
      </c>
      <c r="HC21" s="12">
        <v>812.172212</v>
      </c>
      <c r="HD21" s="12">
        <v>432.042105</v>
      </c>
      <c r="HE21" s="12">
        <f t="shared" si="86"/>
        <v>1976.2536799999998</v>
      </c>
      <c r="HF21" s="12">
        <v>412.430452</v>
      </c>
      <c r="HG21" s="12">
        <v>444.614692</v>
      </c>
      <c r="HH21" s="12">
        <v>357.784704</v>
      </c>
      <c r="HI21" s="12">
        <f t="shared" si="87"/>
        <v>1214.8298479999999</v>
      </c>
    </row>
    <row r="22" spans="1:217" ht="14.25" outlineLevel="1">
      <c r="A22" s="4" t="s">
        <v>19</v>
      </c>
      <c r="B22" s="7">
        <v>732.778769</v>
      </c>
      <c r="C22" s="7">
        <v>669.046327</v>
      </c>
      <c r="D22" s="7">
        <v>728.984502</v>
      </c>
      <c r="E22" s="21">
        <f t="shared" si="19"/>
        <v>2130.809598</v>
      </c>
      <c r="F22" s="6">
        <v>956.033</v>
      </c>
      <c r="G22" s="6">
        <v>1620.511</v>
      </c>
      <c r="H22" s="6">
        <v>783.428</v>
      </c>
      <c r="I22" s="21">
        <f t="shared" si="20"/>
        <v>3359.9719999999998</v>
      </c>
      <c r="J22" s="6">
        <v>853.076</v>
      </c>
      <c r="K22" s="6">
        <v>827.774</v>
      </c>
      <c r="L22" s="6">
        <v>781.885</v>
      </c>
      <c r="M22" s="21">
        <f t="shared" si="21"/>
        <v>2462.7349999999997</v>
      </c>
      <c r="N22" s="20">
        <v>835.651</v>
      </c>
      <c r="O22" s="20">
        <v>748.775</v>
      </c>
      <c r="P22" s="20">
        <v>887.676</v>
      </c>
      <c r="Q22" s="21">
        <f t="shared" si="22"/>
        <v>2472.102</v>
      </c>
      <c r="R22" s="36">
        <f t="shared" si="23"/>
        <v>10425.618598</v>
      </c>
      <c r="S22" s="6">
        <v>886.454</v>
      </c>
      <c r="T22" s="20">
        <v>710.963</v>
      </c>
      <c r="U22" s="20">
        <v>734.871</v>
      </c>
      <c r="V22" s="21">
        <f t="shared" si="24"/>
        <v>2332.288</v>
      </c>
      <c r="W22" s="20">
        <v>910.468</v>
      </c>
      <c r="X22" s="20">
        <v>1501.986</v>
      </c>
      <c r="Y22" s="20">
        <v>1235.565</v>
      </c>
      <c r="Z22" s="21">
        <f t="shared" si="25"/>
        <v>3648.0190000000002</v>
      </c>
      <c r="AA22" s="24">
        <v>884.671</v>
      </c>
      <c r="AB22" s="24">
        <v>829.726</v>
      </c>
      <c r="AC22" s="24">
        <v>743.761</v>
      </c>
      <c r="AD22" s="21">
        <f t="shared" si="26"/>
        <v>2458.158</v>
      </c>
      <c r="AE22" s="20">
        <v>776.914</v>
      </c>
      <c r="AF22" s="20">
        <v>1050.73</v>
      </c>
      <c r="AG22" s="20">
        <v>1360.046</v>
      </c>
      <c r="AH22" s="21">
        <f t="shared" si="27"/>
        <v>3187.69</v>
      </c>
      <c r="AI22" s="38">
        <f t="shared" si="28"/>
        <v>11626.155</v>
      </c>
      <c r="AJ22" s="6">
        <v>1046.559</v>
      </c>
      <c r="AK22" s="6">
        <v>943.968</v>
      </c>
      <c r="AL22" s="6">
        <v>1104.975</v>
      </c>
      <c r="AM22" s="21">
        <f t="shared" si="29"/>
        <v>3095.502</v>
      </c>
      <c r="AN22" s="6">
        <v>1457.61</v>
      </c>
      <c r="AO22" s="6">
        <v>1582.646</v>
      </c>
      <c r="AP22" s="6">
        <v>1406.18405</v>
      </c>
      <c r="AQ22" s="21">
        <f t="shared" si="30"/>
        <v>4446.44005</v>
      </c>
      <c r="AR22" s="6">
        <v>879.442604</v>
      </c>
      <c r="AS22" s="6">
        <v>808.420327</v>
      </c>
      <c r="AT22" s="6">
        <v>759.710679</v>
      </c>
      <c r="AU22" s="21">
        <f t="shared" si="31"/>
        <v>2447.5736100000004</v>
      </c>
      <c r="AV22" s="6">
        <v>838.5183</v>
      </c>
      <c r="AW22" s="6">
        <v>935.997751</v>
      </c>
      <c r="AX22" s="6">
        <v>1074.943287</v>
      </c>
      <c r="AY22" s="21">
        <f t="shared" si="32"/>
        <v>2849.459338</v>
      </c>
      <c r="AZ22" s="38">
        <f t="shared" si="33"/>
        <v>12838.974998000002</v>
      </c>
      <c r="BA22" s="6">
        <v>1059.86921</v>
      </c>
      <c r="BB22" s="6">
        <v>905.541664</v>
      </c>
      <c r="BC22" s="6">
        <v>1077.229318</v>
      </c>
      <c r="BD22" s="21">
        <f t="shared" si="34"/>
        <v>3042.640192</v>
      </c>
      <c r="BE22" s="6">
        <v>1300.352079</v>
      </c>
      <c r="BF22" s="6">
        <v>1503.08808</v>
      </c>
      <c r="BG22" s="6">
        <v>899.74068</v>
      </c>
      <c r="BH22" s="21">
        <f t="shared" si="61"/>
        <v>3703.1808389999997</v>
      </c>
      <c r="BI22" s="6">
        <v>852.151722</v>
      </c>
      <c r="BJ22" s="6">
        <v>784.750297</v>
      </c>
      <c r="BK22" s="6">
        <v>910.998983</v>
      </c>
      <c r="BL22" s="21">
        <f t="shared" si="67"/>
        <v>2547.901002</v>
      </c>
      <c r="BM22" s="6">
        <v>760.823944</v>
      </c>
      <c r="BN22" s="6">
        <v>728.34326</v>
      </c>
      <c r="BO22" s="6">
        <v>783.060734</v>
      </c>
      <c r="BP22" s="21">
        <f t="shared" si="62"/>
        <v>2272.227938</v>
      </c>
      <c r="BQ22" s="38">
        <f t="shared" si="68"/>
        <v>11565.949970999998</v>
      </c>
      <c r="BR22" s="6">
        <v>769.871847</v>
      </c>
      <c r="BS22" s="6">
        <v>640.135885</v>
      </c>
      <c r="BT22" s="6">
        <v>770.819577</v>
      </c>
      <c r="BU22" s="21">
        <f t="shared" si="63"/>
        <v>2180.8273090000002</v>
      </c>
      <c r="BV22" s="6">
        <v>746.044421</v>
      </c>
      <c r="BW22" s="6">
        <v>1596.019724</v>
      </c>
      <c r="BX22" s="6">
        <v>963.67144</v>
      </c>
      <c r="BY22" s="21">
        <f t="shared" si="64"/>
        <v>3305.7355850000004</v>
      </c>
      <c r="BZ22" s="6">
        <v>919.918945</v>
      </c>
      <c r="CA22" s="6">
        <v>919.512878</v>
      </c>
      <c r="CB22" s="6">
        <v>910.602644</v>
      </c>
      <c r="CC22" s="21">
        <f t="shared" si="65"/>
        <v>2750.034467</v>
      </c>
      <c r="CD22" s="6">
        <v>867.812008</v>
      </c>
      <c r="CE22" s="6">
        <v>849.241793</v>
      </c>
      <c r="CF22" s="6">
        <v>1045.737892</v>
      </c>
      <c r="CG22" s="21">
        <f t="shared" si="66"/>
        <v>2762.791693</v>
      </c>
      <c r="CH22" s="38">
        <f t="shared" si="8"/>
        <v>10999.389054000001</v>
      </c>
      <c r="CI22" s="12">
        <v>991.902554</v>
      </c>
      <c r="CJ22" s="12">
        <v>1019.338429</v>
      </c>
      <c r="CK22" s="12">
        <v>1093.601472</v>
      </c>
      <c r="CL22" s="12">
        <f t="shared" si="35"/>
        <v>3104.842455</v>
      </c>
      <c r="CM22" s="12">
        <v>1216.549055</v>
      </c>
      <c r="CN22" s="12">
        <v>1356.92755</v>
      </c>
      <c r="CO22" s="12">
        <v>1172.09385</v>
      </c>
      <c r="CP22" s="12">
        <f t="shared" si="9"/>
        <v>3745.570455</v>
      </c>
      <c r="CQ22" s="12">
        <v>867.015153</v>
      </c>
      <c r="CR22" s="12">
        <v>800.887116</v>
      </c>
      <c r="CS22" s="12">
        <v>756.798181</v>
      </c>
      <c r="CT22" s="12">
        <f t="shared" si="36"/>
        <v>2424.7004500000003</v>
      </c>
      <c r="CU22" s="12">
        <v>793.513218</v>
      </c>
      <c r="CV22" s="12">
        <v>864.027533</v>
      </c>
      <c r="CW22" s="12">
        <v>908.702395</v>
      </c>
      <c r="CX22" s="12">
        <f t="shared" si="37"/>
        <v>2566.243146</v>
      </c>
      <c r="CY22" s="90">
        <f t="shared" si="46"/>
        <v>11841.356506</v>
      </c>
      <c r="CZ22" s="12">
        <v>907.468636</v>
      </c>
      <c r="DA22" s="12">
        <v>802.219036</v>
      </c>
      <c r="DB22" s="12">
        <v>994.659346</v>
      </c>
      <c r="DC22" s="12">
        <f t="shared" si="38"/>
        <v>2704.347018</v>
      </c>
      <c r="DD22" s="12">
        <v>1226.803436</v>
      </c>
      <c r="DE22" s="12">
        <v>1574.639135</v>
      </c>
      <c r="DF22" s="12">
        <v>1552.322226</v>
      </c>
      <c r="DG22" s="12">
        <f t="shared" si="60"/>
        <v>4353.764797</v>
      </c>
      <c r="DH22" s="12">
        <v>1510.982677</v>
      </c>
      <c r="DI22" s="12">
        <v>1267.00263</v>
      </c>
      <c r="DJ22" s="12">
        <v>999.084508</v>
      </c>
      <c r="DK22" s="12">
        <f t="shared" si="39"/>
        <v>3777.069815</v>
      </c>
      <c r="DL22" s="12">
        <v>901.228094</v>
      </c>
      <c r="DM22" s="12">
        <v>943.170043</v>
      </c>
      <c r="DN22" s="12">
        <v>1261.176341</v>
      </c>
      <c r="DO22" s="12">
        <f t="shared" si="40"/>
        <v>3105.5744780000005</v>
      </c>
      <c r="DP22" s="59">
        <f t="shared" si="41"/>
        <v>13940.756108</v>
      </c>
      <c r="DQ22" s="12">
        <v>1102.048157</v>
      </c>
      <c r="DR22" s="12">
        <v>929.092361</v>
      </c>
      <c r="DS22" s="12">
        <v>1150.60629</v>
      </c>
      <c r="DT22" s="12">
        <f t="shared" si="42"/>
        <v>3181.746808</v>
      </c>
      <c r="DU22" s="12">
        <v>1486.405604</v>
      </c>
      <c r="DV22" s="12">
        <v>1646.103514</v>
      </c>
      <c r="DW22" s="12">
        <v>1364.163404</v>
      </c>
      <c r="DX22" s="12">
        <f t="shared" si="11"/>
        <v>4496.672522</v>
      </c>
      <c r="DY22" s="12">
        <v>1277.379189</v>
      </c>
      <c r="DZ22" s="12">
        <v>854.658015</v>
      </c>
      <c r="EA22" s="12">
        <v>815.625133</v>
      </c>
      <c r="EB22" s="12">
        <f t="shared" si="43"/>
        <v>2947.662337</v>
      </c>
      <c r="EC22" s="12">
        <v>829.245809</v>
      </c>
      <c r="ED22" s="12">
        <v>847.417793</v>
      </c>
      <c r="EE22" s="12">
        <v>930.89</v>
      </c>
      <c r="EF22" s="12">
        <f t="shared" si="44"/>
        <v>2607.553602</v>
      </c>
      <c r="EG22" s="12">
        <f t="shared" si="45"/>
        <v>13233.635269</v>
      </c>
      <c r="EH22" s="12">
        <v>875.35</v>
      </c>
      <c r="EI22" s="12">
        <v>819.8</v>
      </c>
      <c r="EJ22" s="12">
        <v>919.05</v>
      </c>
      <c r="EK22" s="12">
        <f t="shared" si="69"/>
        <v>2614.2</v>
      </c>
      <c r="EL22" s="12">
        <v>1137.834625</v>
      </c>
      <c r="EM22" s="12">
        <v>1267.738024</v>
      </c>
      <c r="EN22" s="12">
        <v>821.490259</v>
      </c>
      <c r="EO22" s="12">
        <f t="shared" si="70"/>
        <v>3227.062908</v>
      </c>
      <c r="EP22" s="12">
        <v>853.549543</v>
      </c>
      <c r="EQ22" s="12">
        <v>957.777967</v>
      </c>
      <c r="ER22" s="12">
        <v>989.012051</v>
      </c>
      <c r="ES22" s="12">
        <f t="shared" si="71"/>
        <v>2800.3395610000002</v>
      </c>
      <c r="ET22" s="12">
        <v>984.916978</v>
      </c>
      <c r="EU22" s="12">
        <v>1511.840744</v>
      </c>
      <c r="EV22" s="12">
        <v>1115.65131</v>
      </c>
      <c r="EW22" s="12">
        <f t="shared" si="72"/>
        <v>3612.4090320000005</v>
      </c>
      <c r="EX22" s="12">
        <f t="shared" si="73"/>
        <v>12254.011501</v>
      </c>
      <c r="EY22" s="12">
        <v>1117.373187</v>
      </c>
      <c r="EZ22" s="12">
        <v>1150.551485</v>
      </c>
      <c r="FA22" s="12">
        <v>1412.797337</v>
      </c>
      <c r="FB22" s="12">
        <f t="shared" si="74"/>
        <v>3680.722009</v>
      </c>
      <c r="FC22" s="12">
        <v>1557.657857</v>
      </c>
      <c r="FD22" s="12">
        <v>1687.912581</v>
      </c>
      <c r="FE22" s="12">
        <v>1536.114585</v>
      </c>
      <c r="FF22" s="12">
        <f t="shared" si="75"/>
        <v>4781.685023</v>
      </c>
      <c r="FG22" s="12">
        <v>988.303721</v>
      </c>
      <c r="FH22" s="12">
        <v>898.107078</v>
      </c>
      <c r="FI22" s="12">
        <v>883.696065</v>
      </c>
      <c r="FJ22" s="12">
        <f t="shared" si="76"/>
        <v>2770.106864</v>
      </c>
      <c r="FK22" s="12">
        <v>958.799058</v>
      </c>
      <c r="FL22" s="12">
        <v>991.211769</v>
      </c>
      <c r="FM22" s="12">
        <v>934.398421</v>
      </c>
      <c r="FN22" s="12">
        <f t="shared" si="48"/>
        <v>2884.409248</v>
      </c>
      <c r="FO22" s="12">
        <f t="shared" si="16"/>
        <v>14116.923143999999</v>
      </c>
      <c r="FP22" s="12">
        <v>827.39606</v>
      </c>
      <c r="FQ22" s="12">
        <v>723.944667</v>
      </c>
      <c r="FR22" s="12">
        <v>808.887939</v>
      </c>
      <c r="FS22" s="12">
        <f t="shared" si="77"/>
        <v>2360.228666</v>
      </c>
      <c r="FT22" s="12">
        <v>1162.758181</v>
      </c>
      <c r="FU22" s="12">
        <v>1834.970358</v>
      </c>
      <c r="FV22" s="12">
        <v>1119.2733</v>
      </c>
      <c r="FW22" s="12">
        <f t="shared" si="78"/>
        <v>4117.001839</v>
      </c>
      <c r="FX22" s="12">
        <v>865.945379</v>
      </c>
      <c r="FY22" s="12">
        <v>865.741133</v>
      </c>
      <c r="FZ22" s="12">
        <v>753.791718</v>
      </c>
      <c r="GA22" s="12">
        <f t="shared" si="79"/>
        <v>2485.4782299999997</v>
      </c>
      <c r="GB22" s="12">
        <v>758.064945</v>
      </c>
      <c r="GC22" s="12">
        <v>737.420687</v>
      </c>
      <c r="GD22" s="12">
        <v>775.007822</v>
      </c>
      <c r="GE22" s="12">
        <f t="shared" si="80"/>
        <v>2270.493454</v>
      </c>
      <c r="GF22" s="12">
        <f t="shared" si="18"/>
        <v>11233.202189</v>
      </c>
      <c r="GG22" s="12">
        <v>764.8</v>
      </c>
      <c r="GH22" s="12">
        <v>715.97</v>
      </c>
      <c r="GI22" s="12">
        <v>815.13</v>
      </c>
      <c r="GJ22" s="12">
        <f t="shared" si="81"/>
        <v>2295.9</v>
      </c>
      <c r="GK22" s="12">
        <v>1148.88679</v>
      </c>
      <c r="GL22" s="12">
        <v>1733.056606</v>
      </c>
      <c r="GM22" s="12">
        <v>1424.815683</v>
      </c>
      <c r="GN22" s="12">
        <f t="shared" si="82"/>
        <v>4306.759079</v>
      </c>
      <c r="GO22" s="12">
        <v>1005.448247</v>
      </c>
      <c r="GP22" s="12">
        <v>937.337082</v>
      </c>
      <c r="GQ22" s="12">
        <v>801.669996</v>
      </c>
      <c r="GR22" s="12">
        <f t="shared" si="83"/>
        <v>2744.455325</v>
      </c>
      <c r="GS22" s="12">
        <v>815.169238</v>
      </c>
      <c r="GT22" s="12">
        <v>792.464109</v>
      </c>
      <c r="GU22" s="12">
        <v>827.356199</v>
      </c>
      <c r="GV22" s="12">
        <f t="shared" si="84"/>
        <v>2434.989546</v>
      </c>
      <c r="GW22" s="12">
        <f t="shared" si="56"/>
        <v>11782.10395</v>
      </c>
      <c r="GX22" s="12">
        <v>798.867744</v>
      </c>
      <c r="GY22" s="12">
        <v>731.951547</v>
      </c>
      <c r="GZ22" s="12">
        <v>861.256549</v>
      </c>
      <c r="HA22" s="12">
        <f t="shared" si="85"/>
        <v>2392.07584</v>
      </c>
      <c r="HB22" s="12">
        <v>1621.296431</v>
      </c>
      <c r="HC22" s="12">
        <v>1856.795154</v>
      </c>
      <c r="HD22" s="12">
        <v>795.544896</v>
      </c>
      <c r="HE22" s="12">
        <f t="shared" si="86"/>
        <v>4273.6364810000005</v>
      </c>
      <c r="HF22" s="12">
        <v>824.894271</v>
      </c>
      <c r="HG22" s="12">
        <v>829.312099</v>
      </c>
      <c r="HH22" s="12">
        <v>788.179053</v>
      </c>
      <c r="HI22" s="12">
        <f t="shared" si="87"/>
        <v>2442.3854229999997</v>
      </c>
    </row>
    <row r="23" spans="1:217" ht="14.25" outlineLevel="1">
      <c r="A23" s="4" t="s">
        <v>20</v>
      </c>
      <c r="B23" s="7">
        <v>160.539382</v>
      </c>
      <c r="C23" s="7">
        <v>142.89853</v>
      </c>
      <c r="D23" s="7">
        <v>153.809909</v>
      </c>
      <c r="E23" s="21">
        <f t="shared" si="19"/>
        <v>457.247821</v>
      </c>
      <c r="F23" s="6">
        <v>156.0253</v>
      </c>
      <c r="G23" s="6">
        <v>163.297875</v>
      </c>
      <c r="H23" s="6">
        <v>159.056957</v>
      </c>
      <c r="I23" s="21">
        <f t="shared" si="20"/>
        <v>478.380132</v>
      </c>
      <c r="J23" s="6">
        <v>165.99876</v>
      </c>
      <c r="K23" s="6">
        <v>168.464213</v>
      </c>
      <c r="L23" s="6">
        <v>160.353904</v>
      </c>
      <c r="M23" s="21">
        <f t="shared" si="21"/>
        <v>494.81687700000003</v>
      </c>
      <c r="N23" s="20">
        <v>94.336612</v>
      </c>
      <c r="O23" s="20">
        <v>117.690769</v>
      </c>
      <c r="P23" s="20">
        <v>121.934984</v>
      </c>
      <c r="Q23" s="21">
        <f t="shared" si="22"/>
        <v>333.962365</v>
      </c>
      <c r="R23" s="36">
        <f t="shared" si="23"/>
        <v>1764.4071949999998</v>
      </c>
      <c r="S23" s="6">
        <v>120.949386</v>
      </c>
      <c r="T23" s="20">
        <v>108.225557</v>
      </c>
      <c r="U23" s="20">
        <v>114.035251</v>
      </c>
      <c r="V23" s="21">
        <f t="shared" si="24"/>
        <v>343.210194</v>
      </c>
      <c r="W23" s="20">
        <v>113.248377</v>
      </c>
      <c r="X23" s="20">
        <v>122.78001</v>
      </c>
      <c r="Y23" s="20">
        <v>119.681725</v>
      </c>
      <c r="Z23" s="21">
        <f t="shared" si="25"/>
        <v>355.710112</v>
      </c>
      <c r="AA23" s="24">
        <v>120.43207</v>
      </c>
      <c r="AB23" s="24">
        <v>122.851799</v>
      </c>
      <c r="AC23" s="24">
        <v>117.826591</v>
      </c>
      <c r="AD23" s="21">
        <f t="shared" si="26"/>
        <v>361.11046</v>
      </c>
      <c r="AE23" s="20">
        <v>120.517302</v>
      </c>
      <c r="AF23" s="20">
        <v>119.345395</v>
      </c>
      <c r="AG23" s="20">
        <v>121.540079</v>
      </c>
      <c r="AH23" s="21">
        <f t="shared" si="27"/>
        <v>361.402776</v>
      </c>
      <c r="AI23" s="38">
        <f t="shared" si="28"/>
        <v>1421.4335419999998</v>
      </c>
      <c r="AJ23" s="6">
        <v>118.306938</v>
      </c>
      <c r="AK23" s="6">
        <v>106.335679</v>
      </c>
      <c r="AL23" s="6">
        <v>0.17391</v>
      </c>
      <c r="AM23" s="21">
        <f t="shared" si="29"/>
        <v>224.816527</v>
      </c>
      <c r="AN23" s="6">
        <v>119.265501</v>
      </c>
      <c r="AO23" s="6">
        <v>160.559961</v>
      </c>
      <c r="AP23" s="6">
        <v>131.992535</v>
      </c>
      <c r="AQ23" s="21">
        <f t="shared" si="30"/>
        <v>411.817997</v>
      </c>
      <c r="AR23" s="6">
        <v>159.615475</v>
      </c>
      <c r="AS23" s="6">
        <v>155.672057</v>
      </c>
      <c r="AT23" s="6">
        <v>82.883304</v>
      </c>
      <c r="AU23" s="21">
        <f t="shared" si="31"/>
        <v>398.170836</v>
      </c>
      <c r="AV23" s="6">
        <v>132.280844</v>
      </c>
      <c r="AW23" s="6">
        <v>158.160658</v>
      </c>
      <c r="AX23" s="6">
        <v>165.1249</v>
      </c>
      <c r="AY23" s="21">
        <f t="shared" si="32"/>
        <v>455.56640200000004</v>
      </c>
      <c r="AZ23" s="38">
        <f t="shared" si="33"/>
        <v>1490.3717620000002</v>
      </c>
      <c r="BA23" s="6">
        <v>163.412031</v>
      </c>
      <c r="BB23" s="6">
        <v>146.309996</v>
      </c>
      <c r="BC23" s="6">
        <v>164.050775</v>
      </c>
      <c r="BD23" s="21">
        <f t="shared" si="34"/>
        <v>473.772802</v>
      </c>
      <c r="BE23" s="6">
        <v>153.275039</v>
      </c>
      <c r="BF23" s="6">
        <v>165.964151</v>
      </c>
      <c r="BG23" s="6">
        <v>154.607262</v>
      </c>
      <c r="BH23" s="21">
        <f t="shared" si="61"/>
        <v>473.846452</v>
      </c>
      <c r="BI23" s="6">
        <v>149.41469</v>
      </c>
      <c r="BJ23" s="6">
        <v>145.834654</v>
      </c>
      <c r="BK23" s="6">
        <v>149.855938</v>
      </c>
      <c r="BL23" s="21">
        <f t="shared" si="67"/>
        <v>445.105282</v>
      </c>
      <c r="BM23" s="6">
        <v>146.870675</v>
      </c>
      <c r="BN23" s="6">
        <v>156.137254</v>
      </c>
      <c r="BO23" s="6">
        <v>164.017239</v>
      </c>
      <c r="BP23" s="21">
        <f t="shared" si="62"/>
        <v>467.025168</v>
      </c>
      <c r="BQ23" s="38">
        <f t="shared" si="68"/>
        <v>1859.7497039999998</v>
      </c>
      <c r="BR23" s="6">
        <v>161.890248</v>
      </c>
      <c r="BS23" s="6">
        <v>145.278237</v>
      </c>
      <c r="BT23" s="6">
        <v>158.806131</v>
      </c>
      <c r="BU23" s="21">
        <f t="shared" si="63"/>
        <v>465.974616</v>
      </c>
      <c r="BV23" s="6">
        <v>132.628557</v>
      </c>
      <c r="BW23" s="6">
        <v>131.840835</v>
      </c>
      <c r="BX23" s="6">
        <v>149.974872</v>
      </c>
      <c r="BY23" s="21">
        <f t="shared" si="64"/>
        <v>414.444264</v>
      </c>
      <c r="BZ23" s="6">
        <v>160.390798</v>
      </c>
      <c r="CA23" s="6">
        <v>149.144769</v>
      </c>
      <c r="CB23" s="6">
        <v>158.315276</v>
      </c>
      <c r="CC23" s="21">
        <f t="shared" si="65"/>
        <v>467.85084300000005</v>
      </c>
      <c r="CD23" s="6">
        <v>166.52716</v>
      </c>
      <c r="CE23" s="6">
        <v>160.712142</v>
      </c>
      <c r="CF23" s="6">
        <v>165.981554</v>
      </c>
      <c r="CG23" s="21">
        <f t="shared" si="66"/>
        <v>493.220856</v>
      </c>
      <c r="CH23" s="38">
        <f t="shared" si="8"/>
        <v>1841.490579</v>
      </c>
      <c r="CI23" s="12">
        <v>162.20296</v>
      </c>
      <c r="CJ23" s="12">
        <v>149.506531</v>
      </c>
      <c r="CK23" s="12">
        <v>151.79473</v>
      </c>
      <c r="CL23" s="12">
        <f t="shared" si="35"/>
        <v>463.5042209999999</v>
      </c>
      <c r="CM23" s="12">
        <v>140.097173</v>
      </c>
      <c r="CN23" s="12">
        <v>148.390451</v>
      </c>
      <c r="CO23" s="12">
        <v>161.569886</v>
      </c>
      <c r="CP23" s="12">
        <f t="shared" si="9"/>
        <v>450.05751</v>
      </c>
      <c r="CQ23" s="12">
        <v>160.804684</v>
      </c>
      <c r="CR23" s="12">
        <v>153.693013</v>
      </c>
      <c r="CS23" s="12">
        <v>158.040785</v>
      </c>
      <c r="CT23" s="12">
        <f t="shared" si="36"/>
        <v>472.53848200000004</v>
      </c>
      <c r="CU23" s="12">
        <v>165.818645</v>
      </c>
      <c r="CV23" s="12">
        <v>159.589539</v>
      </c>
      <c r="CW23" s="12">
        <v>163.841671</v>
      </c>
      <c r="CX23" s="12">
        <f t="shared" si="37"/>
        <v>489.249855</v>
      </c>
      <c r="CY23" s="90">
        <f t="shared" si="46"/>
        <v>1875.350068</v>
      </c>
      <c r="CZ23" s="12">
        <v>159.902024</v>
      </c>
      <c r="DA23" s="12">
        <v>142.439699</v>
      </c>
      <c r="DB23" s="12">
        <v>160.929144</v>
      </c>
      <c r="DC23" s="12">
        <f t="shared" si="38"/>
        <v>463.270867</v>
      </c>
      <c r="DD23" s="12">
        <v>158.205975</v>
      </c>
      <c r="DE23" s="12">
        <v>160.965791</v>
      </c>
      <c r="DF23" s="12">
        <v>160.329882</v>
      </c>
      <c r="DG23" s="12">
        <f t="shared" si="60"/>
        <v>479.501648</v>
      </c>
      <c r="DH23" s="87">
        <v>166.115246</v>
      </c>
      <c r="DI23" s="87">
        <v>166.376407</v>
      </c>
      <c r="DJ23" s="87">
        <v>157.761343</v>
      </c>
      <c r="DK23" s="12">
        <f t="shared" si="39"/>
        <v>490.25299600000005</v>
      </c>
      <c r="DL23" s="12">
        <v>164.065088</v>
      </c>
      <c r="DM23" s="12">
        <v>160.148299</v>
      </c>
      <c r="DN23" s="12">
        <v>164.228432</v>
      </c>
      <c r="DO23" s="12">
        <f t="shared" si="40"/>
        <v>488.441819</v>
      </c>
      <c r="DP23" s="59">
        <f t="shared" si="41"/>
        <v>1921.46733</v>
      </c>
      <c r="DQ23" s="12">
        <v>164.164445</v>
      </c>
      <c r="DR23" s="12">
        <v>145.470134</v>
      </c>
      <c r="DS23" s="12">
        <v>158.447574</v>
      </c>
      <c r="DT23" s="12">
        <f t="shared" si="42"/>
        <v>468.08215300000006</v>
      </c>
      <c r="DU23" s="12">
        <v>157.697282</v>
      </c>
      <c r="DV23" s="12">
        <v>166.217391</v>
      </c>
      <c r="DW23" s="12">
        <v>156.295099</v>
      </c>
      <c r="DX23" s="12">
        <f t="shared" si="11"/>
        <v>480.209772</v>
      </c>
      <c r="DY23" s="87">
        <v>166.342303</v>
      </c>
      <c r="DZ23" s="87">
        <v>123.495757</v>
      </c>
      <c r="EA23" s="87">
        <v>144.334793</v>
      </c>
      <c r="EB23" s="12">
        <f t="shared" si="43"/>
        <v>434.172853</v>
      </c>
      <c r="EC23" s="12">
        <v>164.409428</v>
      </c>
      <c r="ED23" s="12">
        <v>160.209346</v>
      </c>
      <c r="EE23" s="12">
        <v>164.13</v>
      </c>
      <c r="EF23" s="12">
        <f t="shared" si="44"/>
        <v>488.748774</v>
      </c>
      <c r="EG23" s="12">
        <f t="shared" si="45"/>
        <v>1871.2135520000002</v>
      </c>
      <c r="EH23" s="12">
        <v>161.43</v>
      </c>
      <c r="EI23" s="12">
        <v>144.68</v>
      </c>
      <c r="EJ23" s="12">
        <v>159.98</v>
      </c>
      <c r="EK23" s="12">
        <f t="shared" si="69"/>
        <v>466.09000000000003</v>
      </c>
      <c r="EL23" s="12">
        <v>153.465968</v>
      </c>
      <c r="EM23" s="12">
        <v>166.358594</v>
      </c>
      <c r="EN23" s="12">
        <v>146.875008</v>
      </c>
      <c r="EO23" s="12">
        <f t="shared" si="70"/>
        <v>466.69957</v>
      </c>
      <c r="EP23" s="12">
        <v>131.966084</v>
      </c>
      <c r="EQ23" s="12">
        <v>114.721451</v>
      </c>
      <c r="ER23" s="12">
        <v>134.585285</v>
      </c>
      <c r="ES23" s="12">
        <f t="shared" si="71"/>
        <v>381.27282</v>
      </c>
      <c r="ET23" s="12">
        <v>152.94137</v>
      </c>
      <c r="EU23" s="12">
        <v>146.003587</v>
      </c>
      <c r="EV23" s="12">
        <v>165.259492</v>
      </c>
      <c r="EW23" s="12">
        <f t="shared" si="72"/>
        <v>464.20444900000007</v>
      </c>
      <c r="EX23" s="12">
        <f t="shared" si="73"/>
        <v>1778.2668390000001</v>
      </c>
      <c r="EY23" s="12">
        <v>162.905015</v>
      </c>
      <c r="EZ23" s="12">
        <v>154.17711</v>
      </c>
      <c r="FA23" s="12">
        <v>161.507437</v>
      </c>
      <c r="FB23" s="12">
        <f t="shared" si="74"/>
        <v>478.589562</v>
      </c>
      <c r="FC23" s="12">
        <v>154.083044</v>
      </c>
      <c r="FD23" s="12">
        <v>133.109874</v>
      </c>
      <c r="FE23" s="12">
        <v>122.342412</v>
      </c>
      <c r="FF23" s="12">
        <f t="shared" si="75"/>
        <v>409.53532999999993</v>
      </c>
      <c r="FG23" s="12">
        <v>162.186862</v>
      </c>
      <c r="FH23" s="12">
        <v>113.8701</v>
      </c>
      <c r="FI23" s="12">
        <v>143.44807</v>
      </c>
      <c r="FJ23" s="12">
        <f t="shared" si="76"/>
        <v>419.505032</v>
      </c>
      <c r="FK23" s="12">
        <v>158.051505</v>
      </c>
      <c r="FL23" s="12">
        <v>160.179702</v>
      </c>
      <c r="FM23" s="12">
        <v>164.452311</v>
      </c>
      <c r="FN23" s="12">
        <f t="shared" si="48"/>
        <v>482.683518</v>
      </c>
      <c r="FO23" s="12">
        <f t="shared" si="16"/>
        <v>1790.313442</v>
      </c>
      <c r="FP23" s="12">
        <v>160.872161</v>
      </c>
      <c r="FQ23" s="12">
        <v>134.491181</v>
      </c>
      <c r="FR23" s="12">
        <v>158.319422</v>
      </c>
      <c r="FS23" s="12">
        <f t="shared" si="77"/>
        <v>453.682764</v>
      </c>
      <c r="FT23" s="12">
        <v>152.376176</v>
      </c>
      <c r="FU23" s="12">
        <v>165.207753</v>
      </c>
      <c r="FV23" s="12">
        <v>132.216492</v>
      </c>
      <c r="FW23" s="12">
        <f t="shared" si="78"/>
        <v>449.80042100000003</v>
      </c>
      <c r="FX23" s="12">
        <v>146.788968</v>
      </c>
      <c r="FY23" s="12">
        <v>164.841519</v>
      </c>
      <c r="FZ23" s="12">
        <v>159.803941</v>
      </c>
      <c r="GA23" s="12">
        <f t="shared" si="79"/>
        <v>471.434428</v>
      </c>
      <c r="GB23" s="12">
        <v>165.402491</v>
      </c>
      <c r="GC23" s="12">
        <v>154.876655</v>
      </c>
      <c r="GD23" s="12">
        <v>163.584498</v>
      </c>
      <c r="GE23" s="12">
        <f t="shared" si="80"/>
        <v>483.86364399999997</v>
      </c>
      <c r="GF23" s="12">
        <f t="shared" si="18"/>
        <v>1858.781257</v>
      </c>
      <c r="GG23" s="12">
        <v>160.53</v>
      </c>
      <c r="GH23" s="12">
        <v>144.6</v>
      </c>
      <c r="GI23" s="12">
        <v>160.32</v>
      </c>
      <c r="GJ23" s="12">
        <f t="shared" si="81"/>
        <v>465.45</v>
      </c>
      <c r="GK23" s="12">
        <v>153.217018</v>
      </c>
      <c r="GL23" s="12">
        <v>145.825984</v>
      </c>
      <c r="GM23" s="12">
        <v>161.639434</v>
      </c>
      <c r="GN23" s="12">
        <f t="shared" si="82"/>
        <v>460.682436</v>
      </c>
      <c r="GO23" s="12">
        <v>154.490264</v>
      </c>
      <c r="GP23" s="12">
        <v>162.028206</v>
      </c>
      <c r="GQ23" s="12">
        <v>151.940586</v>
      </c>
      <c r="GR23" s="12">
        <f t="shared" si="83"/>
        <v>468.459056</v>
      </c>
      <c r="GS23" s="12">
        <v>162.52352</v>
      </c>
      <c r="GT23" s="12">
        <v>159.466435</v>
      </c>
      <c r="GU23" s="12">
        <v>163.150101</v>
      </c>
      <c r="GV23" s="12">
        <f t="shared" si="84"/>
        <v>485.140056</v>
      </c>
      <c r="GW23" s="12">
        <f t="shared" si="56"/>
        <v>1879.731548</v>
      </c>
      <c r="GX23" s="12">
        <v>161.550907</v>
      </c>
      <c r="GY23" s="12">
        <v>143.512859</v>
      </c>
      <c r="GZ23" s="12">
        <v>152.004828</v>
      </c>
      <c r="HA23" s="12">
        <f t="shared" si="85"/>
        <v>457.06859399999996</v>
      </c>
      <c r="HB23" s="12">
        <v>154.101433</v>
      </c>
      <c r="HC23" s="12">
        <v>162.065391</v>
      </c>
      <c r="HD23" s="12">
        <v>149.555199</v>
      </c>
      <c r="HE23" s="12">
        <f t="shared" si="86"/>
        <v>465.72202300000004</v>
      </c>
      <c r="HF23" s="12">
        <v>156.203917</v>
      </c>
      <c r="HG23" s="12">
        <v>166.4266644</v>
      </c>
      <c r="HH23" s="12">
        <v>159.332707</v>
      </c>
      <c r="HI23" s="12">
        <f t="shared" si="87"/>
        <v>481.9632884</v>
      </c>
    </row>
    <row r="24" spans="1:217" ht="14.25">
      <c r="A24" s="64" t="s">
        <v>21</v>
      </c>
      <c r="B24" s="65">
        <f>SUM(B25:B29)</f>
        <v>431.347139</v>
      </c>
      <c r="C24" s="65">
        <f>SUM(C25:C29)</f>
        <v>367.472334</v>
      </c>
      <c r="D24" s="65">
        <f>SUM(D25:D29)</f>
        <v>243.251392</v>
      </c>
      <c r="E24" s="66">
        <f t="shared" si="19"/>
        <v>1042.0708650000001</v>
      </c>
      <c r="F24" s="67">
        <f>SUM(F25:F29)</f>
        <v>293.686493</v>
      </c>
      <c r="G24" s="67">
        <f>SUM(G25:G29)</f>
        <v>709.178182</v>
      </c>
      <c r="H24" s="67">
        <f>SUM(H25:H29)</f>
        <v>985.3952529999999</v>
      </c>
      <c r="I24" s="66">
        <f t="shared" si="20"/>
        <v>1988.259928</v>
      </c>
      <c r="J24" s="68">
        <f>SUM(J25:J29)</f>
        <v>995.16317</v>
      </c>
      <c r="K24" s="68">
        <f>SUM(K25:K29)</f>
        <v>806.533518</v>
      </c>
      <c r="L24" s="68">
        <f>SUM(L25:L29)</f>
        <v>545.969977</v>
      </c>
      <c r="M24" s="66">
        <f t="shared" si="21"/>
        <v>2347.6666649999997</v>
      </c>
      <c r="N24" s="68">
        <f>SUM(N25:N29)</f>
        <v>457.11866999999995</v>
      </c>
      <c r="O24" s="68">
        <f>SUM(O25:O29)</f>
        <v>507.99217</v>
      </c>
      <c r="P24" s="68">
        <f>SUM(P25:P29)</f>
        <v>458.94604799999996</v>
      </c>
      <c r="Q24" s="66">
        <f t="shared" si="22"/>
        <v>1424.0568879999998</v>
      </c>
      <c r="R24" s="69">
        <f t="shared" si="23"/>
        <v>6802.054346</v>
      </c>
      <c r="S24" s="67">
        <f>SUM(S25:S29)</f>
        <v>409.63408300000003</v>
      </c>
      <c r="T24" s="67">
        <f>SUM(T25:T29)</f>
        <v>328.163911</v>
      </c>
      <c r="U24" s="67">
        <f>SUM(U25:U29)</f>
        <v>316.484917</v>
      </c>
      <c r="V24" s="66">
        <f t="shared" si="24"/>
        <v>1054.282911</v>
      </c>
      <c r="W24" s="67">
        <f>SUM(W25:W29)</f>
        <v>466.51289299999996</v>
      </c>
      <c r="X24" s="67">
        <f>SUM(X25:X29)</f>
        <v>771.437655</v>
      </c>
      <c r="Y24" s="67">
        <f>SUM(Y25:Y29)</f>
        <v>827.668745</v>
      </c>
      <c r="Z24" s="66">
        <f t="shared" si="25"/>
        <v>2065.6192929999997</v>
      </c>
      <c r="AA24" s="68">
        <f>SUM(AA25:AA29)</f>
        <v>917.663244</v>
      </c>
      <c r="AB24" s="68">
        <f>SUM(AB25:AB29)</f>
        <v>703.146872</v>
      </c>
      <c r="AC24" s="68">
        <f>SUM(AC25:AC29)</f>
        <v>484.70612700000004</v>
      </c>
      <c r="AD24" s="66">
        <f t="shared" si="26"/>
        <v>2105.516243</v>
      </c>
      <c r="AE24" s="68">
        <f>SUM(AE25:AE29)</f>
        <v>414.44397100000003</v>
      </c>
      <c r="AF24" s="68">
        <f>SUM(AF25:AF29)</f>
        <v>431.843172</v>
      </c>
      <c r="AG24" s="68">
        <f>SUM(AG25:AG29)</f>
        <v>485.443689</v>
      </c>
      <c r="AH24" s="66">
        <f t="shared" si="27"/>
        <v>1331.730832</v>
      </c>
      <c r="AI24" s="69">
        <f t="shared" si="28"/>
        <v>6557.149279</v>
      </c>
      <c r="AJ24" s="67">
        <f>SUM(AJ25:AJ29)</f>
        <v>420.34362</v>
      </c>
      <c r="AK24" s="67">
        <f>SUM(AK25:AK29)</f>
        <v>452.44343399999997</v>
      </c>
      <c r="AL24" s="67">
        <f>SUM(AL25:AL29)</f>
        <v>548.571041</v>
      </c>
      <c r="AM24" s="66">
        <f t="shared" si="29"/>
        <v>1421.358095</v>
      </c>
      <c r="AN24" s="67">
        <f>SUM(AN25:AN29)</f>
        <v>591.203478</v>
      </c>
      <c r="AO24" s="67">
        <f>SUM(AO25:AO29)</f>
        <v>865.7795209999999</v>
      </c>
      <c r="AP24" s="67">
        <f>SUM(AP25:AP29)</f>
        <v>911.041618</v>
      </c>
      <c r="AQ24" s="66">
        <f t="shared" si="30"/>
        <v>2368.024617</v>
      </c>
      <c r="AR24" s="67">
        <f>SUM(AR25:AR29)</f>
        <v>999.630066</v>
      </c>
      <c r="AS24" s="67">
        <f>SUM(AS25:AS29)</f>
        <v>981.3754739999999</v>
      </c>
      <c r="AT24" s="67">
        <f>SUM(AT25:AT29)</f>
        <v>785.23558</v>
      </c>
      <c r="AU24" s="66">
        <f t="shared" si="31"/>
        <v>2766.24112</v>
      </c>
      <c r="AV24" s="67">
        <f>SUM(AV25:AV29)</f>
        <v>676.961193</v>
      </c>
      <c r="AW24" s="67">
        <f>SUM(AW25:AW29)</f>
        <v>411.259676</v>
      </c>
      <c r="AX24" s="67">
        <f>SUM(AX25:AX29)</f>
        <v>451.671133</v>
      </c>
      <c r="AY24" s="66">
        <f t="shared" si="32"/>
        <v>1539.892002</v>
      </c>
      <c r="AZ24" s="69">
        <f t="shared" si="33"/>
        <v>8095.515834</v>
      </c>
      <c r="BA24" s="67">
        <f>SUM(BA25:BA29)</f>
        <v>450.70532000000003</v>
      </c>
      <c r="BB24" s="67">
        <f>SUM(BB25:BB29)</f>
        <v>490.632556</v>
      </c>
      <c r="BC24" s="67">
        <f>SUM(BC25:BC29)</f>
        <v>478.168897</v>
      </c>
      <c r="BD24" s="66">
        <f t="shared" si="34"/>
        <v>1419.506773</v>
      </c>
      <c r="BE24" s="67">
        <f>SUM(BE25:BE29)</f>
        <v>396.54459499999996</v>
      </c>
      <c r="BF24" s="67">
        <f>SUM(BF25:BF29)</f>
        <v>646.337322</v>
      </c>
      <c r="BG24" s="67">
        <f>SUM(BG25:BG29)</f>
        <v>663.6462670000001</v>
      </c>
      <c r="BH24" s="66">
        <f t="shared" si="61"/>
        <v>1706.528184</v>
      </c>
      <c r="BI24" s="67">
        <f>SUM(BI25:BI29)</f>
        <v>692.4983689999999</v>
      </c>
      <c r="BJ24" s="67">
        <f>SUM(BJ25:BJ29)</f>
        <v>566.4585569999999</v>
      </c>
      <c r="BK24" s="67">
        <f>SUM(BK25:BK29)</f>
        <v>507.82696</v>
      </c>
      <c r="BL24" s="66">
        <f t="shared" si="67"/>
        <v>1766.7838859999997</v>
      </c>
      <c r="BM24" s="67">
        <f>SUM(BM25:BM29)</f>
        <v>477.622023</v>
      </c>
      <c r="BN24" s="67">
        <f>SUM(BN25:BN29)</f>
        <v>462.980339</v>
      </c>
      <c r="BO24" s="67">
        <f>SUM(BO25:BO29)</f>
        <v>422.94142899999997</v>
      </c>
      <c r="BP24" s="66">
        <f t="shared" si="62"/>
        <v>1363.543791</v>
      </c>
      <c r="BQ24" s="69">
        <f aca="true" t="shared" si="88" ref="BQ24:BQ30">BP24+BL24+BH24+BD24</f>
        <v>6256.362634</v>
      </c>
      <c r="BR24" s="67">
        <f>SUM(BR25:BR29)</f>
        <v>401.71204</v>
      </c>
      <c r="BS24" s="67">
        <f>SUM(BS25:BS29)</f>
        <v>328.178196</v>
      </c>
      <c r="BT24" s="67">
        <f>SUM(BT25:BT29)</f>
        <v>307.593075</v>
      </c>
      <c r="BU24" s="66">
        <f t="shared" si="63"/>
        <v>1037.483311</v>
      </c>
      <c r="BV24" s="67">
        <f>SUM(BV25:BV29)</f>
        <v>283.815115</v>
      </c>
      <c r="BW24" s="67">
        <f>SUM(BW25:BW29)</f>
        <v>777.672165</v>
      </c>
      <c r="BX24" s="67">
        <f>SUM(BX25:BX29)</f>
        <v>1229.7529359999999</v>
      </c>
      <c r="BY24" s="66">
        <f t="shared" si="64"/>
        <v>2291.2402159999997</v>
      </c>
      <c r="BZ24" s="67">
        <f>SUM(BZ25:BZ29)</f>
        <v>845.3667269999999</v>
      </c>
      <c r="CA24" s="67">
        <f>SUM(CA25:CA29)</f>
        <v>652.3567519999999</v>
      </c>
      <c r="CB24" s="67">
        <f>SUM(CB25:CB29)</f>
        <v>522.6701800000001</v>
      </c>
      <c r="CC24" s="66">
        <f t="shared" si="65"/>
        <v>2020.3936589999998</v>
      </c>
      <c r="CD24" s="67">
        <f>SUM(CD25:CD29)</f>
        <v>469.382064</v>
      </c>
      <c r="CE24" s="67">
        <f>SUM(CE25:CE29)</f>
        <v>352.458489</v>
      </c>
      <c r="CF24" s="67">
        <f>SUM(CF25:CF29)</f>
        <v>407.186921</v>
      </c>
      <c r="CG24" s="66">
        <f t="shared" si="66"/>
        <v>1229.027474</v>
      </c>
      <c r="CH24" s="69">
        <f t="shared" si="8"/>
        <v>6578.14466</v>
      </c>
      <c r="CI24" s="62">
        <f>SUM(CI25:CI29)</f>
        <v>460.007095</v>
      </c>
      <c r="CJ24" s="62">
        <f>SUM(CJ25:CJ29)</f>
        <v>516.752492</v>
      </c>
      <c r="CK24" s="62">
        <f>SUM(CK25:CK29)</f>
        <v>622.478801</v>
      </c>
      <c r="CL24" s="63">
        <f t="shared" si="35"/>
        <v>1599.238388</v>
      </c>
      <c r="CM24" s="63">
        <f>SUM(CM25:CM29)</f>
        <v>557.552426</v>
      </c>
      <c r="CN24" s="63">
        <f>SUM(CN25:CN29)</f>
        <v>882.778874</v>
      </c>
      <c r="CO24" s="63">
        <f>SUM(CO25:CO29)</f>
        <v>1146.6478299999999</v>
      </c>
      <c r="CP24" s="63">
        <f t="shared" si="9"/>
        <v>2586.9791299999997</v>
      </c>
      <c r="CQ24" s="63">
        <f>SUM(CQ25:CQ29)</f>
        <v>1318.509418</v>
      </c>
      <c r="CR24" s="63">
        <f>SUM(CR25:CR29)</f>
        <v>797.147423</v>
      </c>
      <c r="CS24" s="63">
        <f>SUM(CS25:CS29)</f>
        <v>551.534368</v>
      </c>
      <c r="CT24" s="63">
        <f t="shared" si="36"/>
        <v>2667.191209</v>
      </c>
      <c r="CU24" s="63">
        <f>SUM(CU25:CU29)</f>
        <v>431.6490150000001</v>
      </c>
      <c r="CV24" s="63">
        <f>SUM(CV25:CV29)</f>
        <v>459.108298</v>
      </c>
      <c r="CW24" s="63">
        <f>SUM(CW25:CW29)</f>
        <v>494.952829</v>
      </c>
      <c r="CX24" s="63">
        <f t="shared" si="37"/>
        <v>1385.7101420000001</v>
      </c>
      <c r="CY24" s="92">
        <f>CX24+CT24+CP24+CL24</f>
        <v>8239.118869</v>
      </c>
      <c r="CZ24" s="62">
        <f>SUM(CZ25:CZ29)</f>
        <v>357.832676</v>
      </c>
      <c r="DA24" s="62">
        <f>SUM(DA25:DA29)</f>
        <v>370.242962</v>
      </c>
      <c r="DB24" s="62">
        <f>SUM(DB25:DB29)</f>
        <v>475.49822800000004</v>
      </c>
      <c r="DC24" s="63">
        <f t="shared" si="38"/>
        <v>1203.5738660000002</v>
      </c>
      <c r="DD24" s="63">
        <f>SUM(DD25:DD29)</f>
        <v>364.82896400000004</v>
      </c>
      <c r="DE24" s="63">
        <f>SUM(DE25:DE29)</f>
        <v>879.4386489999999</v>
      </c>
      <c r="DF24" s="63">
        <f>SUM(DF25:DF29)</f>
        <v>1006.368653</v>
      </c>
      <c r="DG24" s="63">
        <f>DG25+DG26+DG27+DG28+DG29</f>
        <v>2250.636266</v>
      </c>
      <c r="DH24" s="63">
        <f>SUM(DH25:DH29)</f>
        <v>946.209523</v>
      </c>
      <c r="DI24" s="63">
        <f>SUM(DI25:DI29)</f>
        <v>724.034556</v>
      </c>
      <c r="DJ24" s="63">
        <f>SUM(DJ25:DJ29)</f>
        <v>580.228352</v>
      </c>
      <c r="DK24" s="63">
        <f t="shared" si="39"/>
        <v>2250.472431</v>
      </c>
      <c r="DL24" s="63">
        <f>SUM(DL25:DL29)</f>
        <v>403.898404</v>
      </c>
      <c r="DM24" s="63">
        <f>SUM(DM25:DM29)</f>
        <v>358.28479</v>
      </c>
      <c r="DN24" s="63">
        <f>SUM(DN25:DN29)</f>
        <v>358.779535</v>
      </c>
      <c r="DO24" s="63">
        <f t="shared" si="40"/>
        <v>1120.9627289999999</v>
      </c>
      <c r="DP24" s="106">
        <f t="shared" si="41"/>
        <v>6825.645292</v>
      </c>
      <c r="DQ24" s="62">
        <f>SUM(DQ25:DQ29)</f>
        <v>351.015929</v>
      </c>
      <c r="DR24" s="62">
        <f>SUM(DR25:DR29)</f>
        <v>282.822932</v>
      </c>
      <c r="DS24" s="62">
        <f>SUM(DS25:DS29)</f>
        <v>506.276809</v>
      </c>
      <c r="DT24" s="63">
        <f t="shared" si="42"/>
        <v>1140.11567</v>
      </c>
      <c r="DU24" s="63">
        <f>SUM(DU25:DU29)</f>
        <v>600.072842</v>
      </c>
      <c r="DV24" s="63">
        <f>SUM(DV25:DV29)</f>
        <v>898.082607</v>
      </c>
      <c r="DW24" s="63">
        <f>SUM(DW25:DW29)</f>
        <v>969.6851160000001</v>
      </c>
      <c r="DX24" s="63">
        <f>DX25+DX26+DX27+DX28+DX29</f>
        <v>2467.840565</v>
      </c>
      <c r="DY24" s="63">
        <f>SUM(DY25:DY29)</f>
        <v>900.005096</v>
      </c>
      <c r="DZ24" s="63">
        <f>SUM(DZ25:DZ29)</f>
        <v>1029.156223</v>
      </c>
      <c r="EA24" s="63">
        <f>SUM(EA25:EA29)</f>
        <v>564.668827</v>
      </c>
      <c r="EB24" s="63">
        <f t="shared" si="43"/>
        <v>2493.830146</v>
      </c>
      <c r="EC24" s="63">
        <f>SUM(EC25:EC29)</f>
        <v>497.146577</v>
      </c>
      <c r="ED24" s="63">
        <f>SUM(ED25:ED29)</f>
        <v>401.21900800000003</v>
      </c>
      <c r="EE24" s="63">
        <f>SUM(EE25:EE29)</f>
        <v>446.98</v>
      </c>
      <c r="EF24" s="63">
        <f t="shared" si="44"/>
        <v>1345.345585</v>
      </c>
      <c r="EG24" s="63">
        <f t="shared" si="45"/>
        <v>7447.131966</v>
      </c>
      <c r="EH24" s="62">
        <f>SUM(EH25:EH29)</f>
        <v>409.38</v>
      </c>
      <c r="EI24" s="62">
        <f>SUM(EI25:EI29)</f>
        <v>365.28</v>
      </c>
      <c r="EJ24" s="62">
        <f>SUM(EJ25:EJ29)</f>
        <v>394.65000000000003</v>
      </c>
      <c r="EK24" s="62">
        <f>+EH24+EI24+EJ24</f>
        <v>1169.31</v>
      </c>
      <c r="EL24" s="62">
        <f>SUM(EL25:EL29)</f>
        <v>373.58301400000005</v>
      </c>
      <c r="EM24" s="62">
        <f>SUM(EM25:EM29)</f>
        <v>798.798419</v>
      </c>
      <c r="EN24" s="62">
        <f>SUM(EN25:EN29)</f>
        <v>973.700474</v>
      </c>
      <c r="EO24" s="62">
        <f>+EL24+EM24+EN24</f>
        <v>2146.081907</v>
      </c>
      <c r="EP24" s="62">
        <f>SUM(EP25:EP29)</f>
        <v>1067.450878</v>
      </c>
      <c r="EQ24" s="62">
        <f>SUM(EQ25:EQ29)</f>
        <v>630.843516</v>
      </c>
      <c r="ER24" s="62">
        <f>SUM(ER25:ER29)</f>
        <v>484.44196600000004</v>
      </c>
      <c r="ES24" s="62">
        <f>+EP24+EQ24+ER24</f>
        <v>2182.73636</v>
      </c>
      <c r="ET24" s="62">
        <f>SUM(ET25:ET29)</f>
        <v>332.915624</v>
      </c>
      <c r="EU24" s="62">
        <f>SUM(EU25:EU29)</f>
        <v>332.72031</v>
      </c>
      <c r="EV24" s="62">
        <f>SUM(EV25:EV29)</f>
        <v>364.355523</v>
      </c>
      <c r="EW24" s="62">
        <f aca="true" t="shared" si="89" ref="EW24:EW30">SUM(ET24:EV24)</f>
        <v>1029.9914569999999</v>
      </c>
      <c r="EX24" s="63">
        <f aca="true" t="shared" si="90" ref="EX24:EX30">+EK24+EO24+ES24+EW24</f>
        <v>6528.119724</v>
      </c>
      <c r="EY24" s="62">
        <f>SUM(EY25:EY29)</f>
        <v>368.73926099999994</v>
      </c>
      <c r="EZ24" s="62">
        <f>SUM(EZ25:EZ29)</f>
        <v>439.318928</v>
      </c>
      <c r="FA24" s="62">
        <f>SUM(FA25:FA29)</f>
        <v>460.83384</v>
      </c>
      <c r="FB24" s="62">
        <f aca="true" t="shared" si="91" ref="FB24:FB30">SUM(EY24:FA24)</f>
        <v>1268.892029</v>
      </c>
      <c r="FC24" s="62">
        <f>SUM(FC25:FC29)</f>
        <v>321.113721</v>
      </c>
      <c r="FD24" s="62">
        <f>SUM(FD25:FD29)</f>
        <v>710.0733829999999</v>
      </c>
      <c r="FE24" s="62">
        <f>SUM(FE25:FE29)</f>
        <v>981.856738</v>
      </c>
      <c r="FF24" s="62">
        <f aca="true" t="shared" si="92" ref="FF24:FF30">SUM(FC24:FE24)</f>
        <v>2013.0438419999998</v>
      </c>
      <c r="FG24" s="62">
        <f>SUM(FG25:FG29)</f>
        <v>826.845471</v>
      </c>
      <c r="FH24" s="62">
        <f>SUM(FH25:FH29)</f>
        <v>693.536531</v>
      </c>
      <c r="FI24" s="62">
        <f>SUM(FI25:FI29)</f>
        <v>507.897329</v>
      </c>
      <c r="FJ24" s="62">
        <f aca="true" t="shared" si="93" ref="FJ24:FJ30">SUM(FG24:FI24)</f>
        <v>2028.2793309999997</v>
      </c>
      <c r="FK24" s="62">
        <f>SUM(FK25:FK29)</f>
        <v>309.10472400000003</v>
      </c>
      <c r="FL24" s="62">
        <f>SUM(FL25:FL29)</f>
        <v>322.42735</v>
      </c>
      <c r="FM24" s="62">
        <f>SUM(FM25:FM29)</f>
        <v>389.041874</v>
      </c>
      <c r="FN24" s="62">
        <f t="shared" si="48"/>
        <v>1020.573948</v>
      </c>
      <c r="FO24" s="63">
        <f t="shared" si="16"/>
        <v>6330.78915</v>
      </c>
      <c r="FP24" s="62">
        <f>SUM(FP25:FP29)</f>
        <v>334.563512</v>
      </c>
      <c r="FQ24" s="62">
        <f>SUM(FQ25:FQ29)</f>
        <v>409.863366</v>
      </c>
      <c r="FR24" s="62">
        <f>SUM(FR25:FR29)</f>
        <v>440.996628</v>
      </c>
      <c r="FS24" s="62">
        <f aca="true" t="shared" si="94" ref="FS24:FS30">SUM(FP24:FR24)</f>
        <v>1185.423506</v>
      </c>
      <c r="FT24" s="62">
        <f>SUM(FT25:FT29)</f>
        <v>508.77353600000004</v>
      </c>
      <c r="FU24" s="62">
        <f>SUM(FU25:FU29)</f>
        <v>1057.992131</v>
      </c>
      <c r="FV24" s="62">
        <f>SUM(FV25:FV29)</f>
        <v>973.593317</v>
      </c>
      <c r="FW24" s="62">
        <f aca="true" t="shared" si="95" ref="FW24:FW30">SUM(FT24:FV24)</f>
        <v>2540.358984</v>
      </c>
      <c r="FX24" s="62">
        <f>SUM(FX25:FX29)</f>
        <v>890.852714</v>
      </c>
      <c r="FY24" s="62">
        <f>SUM(FY25:FY29)</f>
        <v>791.422245</v>
      </c>
      <c r="FZ24" s="62">
        <f>SUM(FZ25:FZ29)</f>
        <v>727.016973</v>
      </c>
      <c r="GA24" s="62">
        <f aca="true" t="shared" si="96" ref="GA24:GA30">SUM(FX24:FZ24)</f>
        <v>2409.291932</v>
      </c>
      <c r="GB24" s="62">
        <f>SUM(GB25:GB29)</f>
        <v>834.6547410000001</v>
      </c>
      <c r="GC24" s="62">
        <f>SUM(GC25:GC29)</f>
        <v>460.23290299999996</v>
      </c>
      <c r="GD24" s="62">
        <f>SUM(GD25:GD29)</f>
        <v>450.957538</v>
      </c>
      <c r="GE24" s="62">
        <f aca="true" t="shared" si="97" ref="GE24:GE30">SUM(GB24:GD24)</f>
        <v>1745.845182</v>
      </c>
      <c r="GF24" s="63">
        <f t="shared" si="18"/>
        <v>7880.919604</v>
      </c>
      <c r="GG24" s="62">
        <f>SUM(GG25:GG29)</f>
        <v>507.65999999999997</v>
      </c>
      <c r="GH24" s="62">
        <f>SUM(GH25:GH29)</f>
        <v>426.67</v>
      </c>
      <c r="GI24" s="62">
        <f>SUM(GI25:GI29)</f>
        <v>419.78000000000003</v>
      </c>
      <c r="GJ24" s="62">
        <f aca="true" t="shared" si="98" ref="GJ24:GJ30">SUM(GG24:GI24)</f>
        <v>1354.11</v>
      </c>
      <c r="GK24" s="62">
        <f>SUM(GK25:GK29)</f>
        <v>551.0176211</v>
      </c>
      <c r="GL24" s="62">
        <f>SUM(GL25:GL29)</f>
        <v>853.043445</v>
      </c>
      <c r="GM24" s="62">
        <f>SUM(GM25:GM29)</f>
        <v>1298.8708390000002</v>
      </c>
      <c r="GN24" s="62">
        <f aca="true" t="shared" si="99" ref="GN24:GN30">SUM(GK24:GM24)</f>
        <v>2702.9319051</v>
      </c>
      <c r="GO24" s="62">
        <f>SUM(GO25:GO29)</f>
        <v>1126.868741</v>
      </c>
      <c r="GP24" s="62">
        <f>SUM(GP25:GP29)</f>
        <v>709.17332</v>
      </c>
      <c r="GQ24" s="62">
        <f>SUM(GQ25:GQ29)</f>
        <v>490.622182</v>
      </c>
      <c r="GR24" s="62">
        <f aca="true" t="shared" si="100" ref="GR24:GR30">SUM(GO24:GQ24)</f>
        <v>2326.664243</v>
      </c>
      <c r="GS24" s="62">
        <f>SUM(GS25:GS29)</f>
        <v>427.592489</v>
      </c>
      <c r="GT24" s="62">
        <f>SUM(GT25:GT29)</f>
        <v>358.835047</v>
      </c>
      <c r="GU24" s="62">
        <f>SUM(GU25:GU29)</f>
        <v>417.723568</v>
      </c>
      <c r="GV24" s="62">
        <f aca="true" t="shared" si="101" ref="GV24:GV30">SUM(GS24:GU24)</f>
        <v>1204.151104</v>
      </c>
      <c r="GW24" s="63">
        <f t="shared" si="56"/>
        <v>7587.857252100001</v>
      </c>
      <c r="GX24" s="62">
        <f>SUM(GX25:GX29)</f>
        <v>458.769812</v>
      </c>
      <c r="GY24" s="62">
        <f>SUM(GY25:GY29)</f>
        <v>399.37617300000005</v>
      </c>
      <c r="GZ24" s="62">
        <f>SUM(GZ25:GZ29)</f>
        <v>470.67841100000004</v>
      </c>
      <c r="HA24" s="62">
        <f aca="true" t="shared" si="102" ref="HA24:HA30">SUM(GX24:GZ24)</f>
        <v>1328.8243960000002</v>
      </c>
      <c r="HB24" s="62">
        <f>SUM(HB25:HB29)</f>
        <v>516.502472</v>
      </c>
      <c r="HC24" s="62">
        <f>SUM(HC25:HC29)</f>
        <v>971.3924830000001</v>
      </c>
      <c r="HD24" s="62">
        <f>SUM(HD25:HD29)</f>
        <v>1390.834037</v>
      </c>
      <c r="HE24" s="62">
        <f aca="true" t="shared" si="103" ref="HE24:HE30">SUM(HB24:HD24)</f>
        <v>2878.7289920000003</v>
      </c>
      <c r="HF24" s="62">
        <f>SUM(HF25:HF29)</f>
        <v>1138.895197</v>
      </c>
      <c r="HG24" s="62">
        <f>SUM(HG25:HG29)</f>
        <v>778.767368</v>
      </c>
      <c r="HH24" s="62">
        <f>SUM(HH25:HH29)</f>
        <v>586.272212</v>
      </c>
      <c r="HI24" s="62">
        <f aca="true" t="shared" si="104" ref="HI24:HI30">SUM(HF24:HH24)</f>
        <v>2503.934777</v>
      </c>
    </row>
    <row r="25" spans="1:217" ht="14.25" outlineLevel="1">
      <c r="A25" s="4" t="s">
        <v>22</v>
      </c>
      <c r="B25" s="7">
        <v>61.136237</v>
      </c>
      <c r="C25" s="7">
        <v>53.009364</v>
      </c>
      <c r="D25" s="7">
        <v>60.619178</v>
      </c>
      <c r="E25" s="21">
        <f t="shared" si="19"/>
        <v>174.764779</v>
      </c>
      <c r="F25" s="6">
        <v>96.006593</v>
      </c>
      <c r="G25" s="6">
        <v>178.390182</v>
      </c>
      <c r="H25" s="6">
        <v>216.7822</v>
      </c>
      <c r="I25" s="21">
        <f t="shared" si="20"/>
        <v>491.178975</v>
      </c>
      <c r="J25" s="6">
        <v>230.848639</v>
      </c>
      <c r="K25" s="6">
        <v>171.494937</v>
      </c>
      <c r="L25" s="6">
        <v>82.190068</v>
      </c>
      <c r="M25" s="21">
        <f t="shared" si="21"/>
        <v>484.533644</v>
      </c>
      <c r="N25" s="20">
        <v>91.745984</v>
      </c>
      <c r="O25" s="20">
        <v>98.060486</v>
      </c>
      <c r="P25" s="20">
        <v>76.567755</v>
      </c>
      <c r="Q25" s="21">
        <f t="shared" si="22"/>
        <v>266.374225</v>
      </c>
      <c r="R25" s="36">
        <f t="shared" si="23"/>
        <v>1416.851623</v>
      </c>
      <c r="S25" s="6">
        <v>53.920693</v>
      </c>
      <c r="T25" s="20">
        <v>52.095915</v>
      </c>
      <c r="U25" s="20">
        <v>58.795255</v>
      </c>
      <c r="V25" s="21">
        <f t="shared" si="24"/>
        <v>164.811863</v>
      </c>
      <c r="W25" s="20">
        <v>93.186893</v>
      </c>
      <c r="X25" s="20">
        <v>179.012655</v>
      </c>
      <c r="Y25" s="20">
        <v>212.007745</v>
      </c>
      <c r="Z25" s="21">
        <f t="shared" si="25"/>
        <v>484.207293</v>
      </c>
      <c r="AA25" s="24">
        <v>219.389299</v>
      </c>
      <c r="AB25" s="24">
        <v>199.925432</v>
      </c>
      <c r="AC25" s="24">
        <v>131.161769</v>
      </c>
      <c r="AD25" s="21">
        <f t="shared" si="26"/>
        <v>550.4765</v>
      </c>
      <c r="AE25" s="20">
        <v>92.354034</v>
      </c>
      <c r="AF25" s="20">
        <v>91.94279</v>
      </c>
      <c r="AG25" s="20">
        <v>74.069762</v>
      </c>
      <c r="AH25" s="21">
        <f t="shared" si="27"/>
        <v>258.366586</v>
      </c>
      <c r="AI25" s="38">
        <f t="shared" si="28"/>
        <v>1457.8622420000002</v>
      </c>
      <c r="AJ25" s="6">
        <v>67.183114</v>
      </c>
      <c r="AK25" s="6">
        <v>61.868722</v>
      </c>
      <c r="AL25" s="6">
        <v>59.611733</v>
      </c>
      <c r="AM25" s="21">
        <f t="shared" si="29"/>
        <v>188.663569</v>
      </c>
      <c r="AN25" s="6">
        <v>85.630281</v>
      </c>
      <c r="AO25" s="6">
        <v>171.603871</v>
      </c>
      <c r="AP25" s="6">
        <v>206.482342</v>
      </c>
      <c r="AQ25" s="21">
        <f t="shared" si="30"/>
        <v>463.716494</v>
      </c>
      <c r="AR25" s="6">
        <v>214.069357</v>
      </c>
      <c r="AS25" s="6">
        <v>182.352197</v>
      </c>
      <c r="AT25" s="6">
        <v>162.571445</v>
      </c>
      <c r="AU25" s="21">
        <f t="shared" si="31"/>
        <v>558.992999</v>
      </c>
      <c r="AV25" s="6">
        <v>116.43114</v>
      </c>
      <c r="AW25" s="6">
        <v>86.813893</v>
      </c>
      <c r="AX25" s="6">
        <v>69.599906</v>
      </c>
      <c r="AY25" s="21">
        <f t="shared" si="32"/>
        <v>272.84493899999995</v>
      </c>
      <c r="AZ25" s="38">
        <f t="shared" si="33"/>
        <v>1484.2180010000002</v>
      </c>
      <c r="BA25" s="6">
        <v>64.265815</v>
      </c>
      <c r="BB25" s="6">
        <v>59.728755</v>
      </c>
      <c r="BC25" s="6">
        <v>68.324815</v>
      </c>
      <c r="BD25" s="21">
        <f>BA25+BB25+BC25</f>
        <v>192.319385</v>
      </c>
      <c r="BE25" s="6">
        <v>85.455502</v>
      </c>
      <c r="BF25" s="6">
        <v>169.910967</v>
      </c>
      <c r="BG25" s="6">
        <v>186.711964</v>
      </c>
      <c r="BH25" s="21">
        <f>BE25+BF25+BG25</f>
        <v>442.078433</v>
      </c>
      <c r="BI25" s="6">
        <v>196.239892</v>
      </c>
      <c r="BJ25" s="6">
        <v>153.976014</v>
      </c>
      <c r="BK25" s="6">
        <v>130.661167</v>
      </c>
      <c r="BL25" s="21">
        <f>BI25+BJ25+BK25</f>
        <v>480.877073</v>
      </c>
      <c r="BM25" s="6">
        <v>111.212884</v>
      </c>
      <c r="BN25" s="6">
        <v>86.474217</v>
      </c>
      <c r="BO25" s="6">
        <v>70.608706</v>
      </c>
      <c r="BP25" s="21">
        <f>BM25+BN25+BO25</f>
        <v>268.29580699999997</v>
      </c>
      <c r="BQ25" s="38">
        <f t="shared" si="88"/>
        <v>1383.570698</v>
      </c>
      <c r="BR25" s="6">
        <v>63.253786</v>
      </c>
      <c r="BS25" s="6">
        <v>52.163513</v>
      </c>
      <c r="BT25" s="6">
        <v>58.832346</v>
      </c>
      <c r="BU25" s="21">
        <f>BR25+BS25+BT25</f>
        <v>174.249645</v>
      </c>
      <c r="BV25" s="6">
        <v>65.76998</v>
      </c>
      <c r="BW25" s="6">
        <v>150.326716</v>
      </c>
      <c r="BX25" s="6">
        <v>193.084901</v>
      </c>
      <c r="BY25" s="21">
        <f>BV25+BW25+BX25</f>
        <v>409.181597</v>
      </c>
      <c r="BZ25" s="6">
        <v>198.303374</v>
      </c>
      <c r="CA25" s="6">
        <v>177.268175</v>
      </c>
      <c r="CB25" s="6">
        <v>124.06443</v>
      </c>
      <c r="CC25" s="21">
        <f>BZ25+CA25+CB25</f>
        <v>499.635979</v>
      </c>
      <c r="CD25" s="6">
        <v>83.240059</v>
      </c>
      <c r="CE25" s="6">
        <v>67.910216</v>
      </c>
      <c r="CF25" s="6">
        <v>64.838194</v>
      </c>
      <c r="CG25" s="21">
        <f>CD25+CE25+CF25</f>
        <v>215.988469</v>
      </c>
      <c r="CH25" s="38">
        <f t="shared" si="8"/>
        <v>1299.0556900000001</v>
      </c>
      <c r="CI25" s="12">
        <v>64.967425</v>
      </c>
      <c r="CJ25" s="12">
        <v>61.148722</v>
      </c>
      <c r="CK25" s="12">
        <v>70.152788</v>
      </c>
      <c r="CL25" s="12">
        <f t="shared" si="35"/>
        <v>196.268935</v>
      </c>
      <c r="CM25" s="12">
        <v>80.240762</v>
      </c>
      <c r="CN25" s="12">
        <v>122.851504</v>
      </c>
      <c r="CO25" s="12">
        <v>173.494966</v>
      </c>
      <c r="CP25" s="12">
        <f t="shared" si="9"/>
        <v>376.587232</v>
      </c>
      <c r="CQ25" s="12">
        <v>205.130475</v>
      </c>
      <c r="CR25" s="12">
        <v>208.868119</v>
      </c>
      <c r="CS25" s="12">
        <v>144.700506</v>
      </c>
      <c r="CT25" s="12">
        <f t="shared" si="36"/>
        <v>558.6991</v>
      </c>
      <c r="CU25" s="12">
        <v>85.810926</v>
      </c>
      <c r="CV25" s="12">
        <v>78.462075</v>
      </c>
      <c r="CW25" s="12">
        <v>67.601857</v>
      </c>
      <c r="CX25" s="12">
        <f t="shared" si="37"/>
        <v>231.874858</v>
      </c>
      <c r="CY25" s="90">
        <f t="shared" si="46"/>
        <v>1363.430125</v>
      </c>
      <c r="CZ25" s="12">
        <v>57.251021</v>
      </c>
      <c r="DA25" s="12">
        <v>55.160552</v>
      </c>
      <c r="DB25" s="12">
        <v>72.143557</v>
      </c>
      <c r="DC25" s="12">
        <f t="shared" si="38"/>
        <v>184.55513000000002</v>
      </c>
      <c r="DD25" s="12">
        <v>88.807698</v>
      </c>
      <c r="DE25" s="12">
        <v>157.58233</v>
      </c>
      <c r="DF25" s="12">
        <v>206.047448</v>
      </c>
      <c r="DG25" s="12">
        <f t="shared" si="60"/>
        <v>452.43747600000006</v>
      </c>
      <c r="DH25" s="87">
        <v>208.458535</v>
      </c>
      <c r="DI25" s="87">
        <v>189.262827</v>
      </c>
      <c r="DJ25" s="87">
        <v>147.365012</v>
      </c>
      <c r="DK25" s="12">
        <f t="shared" si="39"/>
        <v>545.086374</v>
      </c>
      <c r="DL25" s="12">
        <v>96.030716</v>
      </c>
      <c r="DM25" s="12">
        <v>82.054046</v>
      </c>
      <c r="DN25" s="12">
        <v>72.657502</v>
      </c>
      <c r="DO25" s="12">
        <f t="shared" si="40"/>
        <v>250.742264</v>
      </c>
      <c r="DP25" s="59">
        <f t="shared" si="41"/>
        <v>1432.821244</v>
      </c>
      <c r="DQ25" s="12">
        <v>65.665197</v>
      </c>
      <c r="DR25" s="12">
        <v>61.010144</v>
      </c>
      <c r="DS25" s="12">
        <v>83.55839</v>
      </c>
      <c r="DT25" s="12">
        <f t="shared" si="42"/>
        <v>210.233731</v>
      </c>
      <c r="DU25" s="12">
        <v>117.635728</v>
      </c>
      <c r="DV25" s="12">
        <v>175.489868</v>
      </c>
      <c r="DW25" s="12">
        <v>200.234103</v>
      </c>
      <c r="DX25" s="12">
        <f aca="true" t="shared" si="105" ref="DX25:DX44">DU25+DV25+DW25</f>
        <v>493.359699</v>
      </c>
      <c r="DY25" s="87">
        <v>201.42143</v>
      </c>
      <c r="DZ25" s="87">
        <v>178.979629</v>
      </c>
      <c r="EA25" s="87">
        <v>133.668347</v>
      </c>
      <c r="EB25" s="12">
        <f t="shared" si="43"/>
        <v>514.069406</v>
      </c>
      <c r="EC25" s="12">
        <v>104.74977</v>
      </c>
      <c r="ED25" s="12">
        <v>72.916</v>
      </c>
      <c r="EE25" s="12">
        <v>68.61</v>
      </c>
      <c r="EF25" s="12">
        <f t="shared" si="44"/>
        <v>246.27577000000002</v>
      </c>
      <c r="EG25" s="12">
        <f t="shared" si="45"/>
        <v>1463.938606</v>
      </c>
      <c r="EH25" s="12">
        <v>62.95</v>
      </c>
      <c r="EI25" s="12">
        <v>51.94</v>
      </c>
      <c r="EJ25" s="12">
        <v>59.25</v>
      </c>
      <c r="EK25" s="12">
        <f aca="true" t="shared" si="106" ref="EK25:EK40">SUM(EH25:EJ25)</f>
        <v>174.14</v>
      </c>
      <c r="EL25" s="12">
        <v>63.048666</v>
      </c>
      <c r="EM25" s="12">
        <v>157.145935</v>
      </c>
      <c r="EN25" s="12">
        <v>203.642742</v>
      </c>
      <c r="EO25" s="12">
        <f>SUM(EL25:EN25)</f>
        <v>423.83734300000003</v>
      </c>
      <c r="EP25" s="12">
        <v>211.236778</v>
      </c>
      <c r="EQ25" s="12">
        <v>169.279935</v>
      </c>
      <c r="ER25" s="12">
        <v>119.675824</v>
      </c>
      <c r="ES25" s="12">
        <f>SUM(EP25:ER25)</f>
        <v>500.192537</v>
      </c>
      <c r="ET25" s="12">
        <v>82.861648</v>
      </c>
      <c r="EU25" s="12">
        <v>72.230117</v>
      </c>
      <c r="EV25" s="12">
        <v>61.629772</v>
      </c>
      <c r="EW25" s="12">
        <f t="shared" si="89"/>
        <v>216.721537</v>
      </c>
      <c r="EX25" s="12">
        <f t="shared" si="90"/>
        <v>1314.8914169999998</v>
      </c>
      <c r="EY25" s="12">
        <v>61.158047</v>
      </c>
      <c r="EZ25" s="12">
        <v>56.33326</v>
      </c>
      <c r="FA25" s="12">
        <v>61.52801</v>
      </c>
      <c r="FB25" s="12">
        <f t="shared" si="91"/>
        <v>179.019317</v>
      </c>
      <c r="FC25" s="12">
        <v>51.564963</v>
      </c>
      <c r="FD25" s="12">
        <v>62.689455</v>
      </c>
      <c r="FE25" s="12">
        <v>153.160731</v>
      </c>
      <c r="FF25" s="12">
        <f t="shared" si="92"/>
        <v>267.415149</v>
      </c>
      <c r="FG25" s="12">
        <v>192.974389</v>
      </c>
      <c r="FH25" s="12">
        <v>94.660715</v>
      </c>
      <c r="FI25" s="12">
        <v>84.227262</v>
      </c>
      <c r="FJ25" s="12">
        <f t="shared" si="93"/>
        <v>371.862366</v>
      </c>
      <c r="FK25" s="12">
        <v>75.0853</v>
      </c>
      <c r="FL25" s="12">
        <v>60.197701</v>
      </c>
      <c r="FM25" s="12">
        <v>49.590378</v>
      </c>
      <c r="FN25" s="12">
        <f t="shared" si="48"/>
        <v>184.873379</v>
      </c>
      <c r="FO25" s="12">
        <f t="shared" si="16"/>
        <v>1003.170211</v>
      </c>
      <c r="FP25" s="12">
        <v>50.482067</v>
      </c>
      <c r="FQ25" s="12">
        <v>45.081653</v>
      </c>
      <c r="FR25" s="12">
        <v>51.568494</v>
      </c>
      <c r="FS25" s="12">
        <f t="shared" si="94"/>
        <v>147.132214</v>
      </c>
      <c r="FT25" s="12">
        <v>73.432427</v>
      </c>
      <c r="FU25" s="12">
        <v>173.804186</v>
      </c>
      <c r="FV25" s="12">
        <v>196.632029</v>
      </c>
      <c r="FW25" s="12">
        <f t="shared" si="95"/>
        <v>443.86864199999997</v>
      </c>
      <c r="FX25" s="12">
        <v>200.78402</v>
      </c>
      <c r="FY25" s="12">
        <v>182.129596</v>
      </c>
      <c r="FZ25" s="12">
        <v>122.328527</v>
      </c>
      <c r="GA25" s="12">
        <f t="shared" si="96"/>
        <v>505.242143</v>
      </c>
      <c r="GB25" s="12">
        <v>77.48805</v>
      </c>
      <c r="GC25" s="12">
        <v>64.377597</v>
      </c>
      <c r="GD25" s="12">
        <v>42.080022</v>
      </c>
      <c r="GE25" s="12">
        <f t="shared" si="97"/>
        <v>183.945669</v>
      </c>
      <c r="GF25" s="12">
        <f t="shared" si="18"/>
        <v>1280.188668</v>
      </c>
      <c r="GG25" s="12">
        <v>52.52</v>
      </c>
      <c r="GH25" s="12">
        <v>45.9</v>
      </c>
      <c r="GI25" s="12">
        <v>52.75</v>
      </c>
      <c r="GJ25" s="12">
        <f t="shared" si="98"/>
        <v>151.17000000000002</v>
      </c>
      <c r="GK25" s="12">
        <v>69.280775</v>
      </c>
      <c r="GL25" s="12">
        <v>136.357228</v>
      </c>
      <c r="GM25" s="12">
        <v>191.139216</v>
      </c>
      <c r="GN25" s="12">
        <f t="shared" si="99"/>
        <v>396.777219</v>
      </c>
      <c r="GO25" s="12">
        <v>201.337691</v>
      </c>
      <c r="GP25" s="12">
        <v>142.73596</v>
      </c>
      <c r="GQ25" s="12">
        <v>92.599557</v>
      </c>
      <c r="GR25" s="12">
        <f t="shared" si="100"/>
        <v>436.67320800000005</v>
      </c>
      <c r="GS25" s="12">
        <v>83.254633</v>
      </c>
      <c r="GT25" s="12">
        <v>57.531751</v>
      </c>
      <c r="GU25" s="12">
        <v>59.535404</v>
      </c>
      <c r="GV25" s="12">
        <f t="shared" si="101"/>
        <v>200.321788</v>
      </c>
      <c r="GW25" s="12">
        <f t="shared" si="56"/>
        <v>1184.942215</v>
      </c>
      <c r="GX25" s="12">
        <v>59.727796</v>
      </c>
      <c r="GY25" s="12">
        <v>55.675392</v>
      </c>
      <c r="GZ25" s="12">
        <v>66.369867</v>
      </c>
      <c r="HA25" s="12">
        <f t="shared" si="102"/>
        <v>181.773055</v>
      </c>
      <c r="HB25" s="12">
        <v>89.04325</v>
      </c>
      <c r="HC25" s="12">
        <v>148.262373</v>
      </c>
      <c r="HD25" s="12">
        <v>160.522461</v>
      </c>
      <c r="HE25" s="12">
        <f t="shared" si="103"/>
        <v>397.828084</v>
      </c>
      <c r="HF25" s="12">
        <v>183.860249</v>
      </c>
      <c r="HG25" s="12">
        <v>156.447443</v>
      </c>
      <c r="HH25" s="12">
        <v>96.022054</v>
      </c>
      <c r="HI25" s="12">
        <f t="shared" si="104"/>
        <v>436.329746</v>
      </c>
    </row>
    <row r="26" spans="1:217" ht="14.25" outlineLevel="1">
      <c r="A26" s="50" t="s">
        <v>23</v>
      </c>
      <c r="B26" s="7">
        <v>0</v>
      </c>
      <c r="C26" s="7">
        <v>0</v>
      </c>
      <c r="D26" s="7">
        <v>0</v>
      </c>
      <c r="E26" s="21">
        <f t="shared" si="19"/>
        <v>0</v>
      </c>
      <c r="F26" s="6">
        <v>14.3119</v>
      </c>
      <c r="G26" s="6">
        <v>69.43</v>
      </c>
      <c r="H26" s="6">
        <v>98.775</v>
      </c>
      <c r="I26" s="21">
        <f t="shared" si="20"/>
        <v>182.51690000000002</v>
      </c>
      <c r="J26" s="6">
        <v>102.201</v>
      </c>
      <c r="K26" s="6">
        <v>64.078</v>
      </c>
      <c r="L26" s="6">
        <v>25.608</v>
      </c>
      <c r="M26" s="21">
        <f t="shared" si="21"/>
        <v>191.887</v>
      </c>
      <c r="N26" s="20">
        <v>25.130496</v>
      </c>
      <c r="O26" s="20">
        <v>0</v>
      </c>
      <c r="P26" s="20">
        <v>0.013621</v>
      </c>
      <c r="Q26" s="21">
        <f t="shared" si="22"/>
        <v>25.144117</v>
      </c>
      <c r="R26" s="36">
        <f t="shared" si="23"/>
        <v>399.548017</v>
      </c>
      <c r="S26" s="6">
        <v>0</v>
      </c>
      <c r="T26" s="20">
        <v>0.165313</v>
      </c>
      <c r="U26" s="20">
        <v>0.036662</v>
      </c>
      <c r="V26" s="21">
        <f t="shared" si="24"/>
        <v>0.201975</v>
      </c>
      <c r="W26" s="20">
        <v>33.843</v>
      </c>
      <c r="X26" s="20">
        <v>84.683</v>
      </c>
      <c r="Y26" s="20">
        <v>95.188</v>
      </c>
      <c r="Z26" s="21">
        <f t="shared" si="25"/>
        <v>213.714</v>
      </c>
      <c r="AA26" s="24">
        <v>92.719945</v>
      </c>
      <c r="AB26" s="24">
        <v>80.85544</v>
      </c>
      <c r="AC26" s="24">
        <v>34.329358</v>
      </c>
      <c r="AD26" s="21">
        <f t="shared" si="26"/>
        <v>207.904743</v>
      </c>
      <c r="AE26" s="6">
        <v>25.586</v>
      </c>
      <c r="AF26" s="6">
        <v>0</v>
      </c>
      <c r="AG26" s="6">
        <v>0.110927</v>
      </c>
      <c r="AH26" s="21">
        <f t="shared" si="27"/>
        <v>25.696927</v>
      </c>
      <c r="AI26" s="38">
        <f t="shared" si="28"/>
        <v>447.517645</v>
      </c>
      <c r="AJ26" s="6">
        <v>0.226666</v>
      </c>
      <c r="AK26" s="6">
        <v>0.216475</v>
      </c>
      <c r="AL26" s="6">
        <v>0.226162</v>
      </c>
      <c r="AM26" s="21">
        <f t="shared" si="29"/>
        <v>0.669303</v>
      </c>
      <c r="AN26" s="6">
        <v>33.691686000000004</v>
      </c>
      <c r="AO26" s="6">
        <v>82.82652599999999</v>
      </c>
      <c r="AP26" s="6">
        <v>95.25008</v>
      </c>
      <c r="AQ26" s="21">
        <f t="shared" si="30"/>
        <v>211.76829199999997</v>
      </c>
      <c r="AR26" s="6">
        <v>90.786</v>
      </c>
      <c r="AS26" s="6">
        <v>61.368</v>
      </c>
      <c r="AT26" s="6">
        <v>64.333</v>
      </c>
      <c r="AU26" s="21">
        <f t="shared" si="31"/>
        <v>216.487</v>
      </c>
      <c r="AV26" s="6">
        <v>41.117</v>
      </c>
      <c r="AW26" s="6">
        <v>0</v>
      </c>
      <c r="AX26" s="6">
        <v>0</v>
      </c>
      <c r="AY26" s="21">
        <f t="shared" si="32"/>
        <v>41.117</v>
      </c>
      <c r="AZ26" s="38">
        <f t="shared" si="33"/>
        <v>470.041595</v>
      </c>
      <c r="BA26" s="6">
        <v>0</v>
      </c>
      <c r="BB26" s="6">
        <v>0</v>
      </c>
      <c r="BC26" s="6">
        <v>0</v>
      </c>
      <c r="BD26" s="21">
        <f>BA26+BB26+BC26</f>
        <v>0</v>
      </c>
      <c r="BE26" s="6">
        <v>0</v>
      </c>
      <c r="BF26" s="6">
        <v>0</v>
      </c>
      <c r="BG26" s="6">
        <v>0</v>
      </c>
      <c r="BH26" s="21">
        <f>BE26+BF26+BG26</f>
        <v>0</v>
      </c>
      <c r="BI26" s="6">
        <v>0</v>
      </c>
      <c r="BJ26" s="6">
        <v>0</v>
      </c>
      <c r="BK26" s="6">
        <v>0</v>
      </c>
      <c r="BL26" s="21">
        <f>BI26+BJ26+BK26</f>
        <v>0</v>
      </c>
      <c r="BM26" s="6">
        <v>0.229511</v>
      </c>
      <c r="BN26" s="6">
        <v>0.224112</v>
      </c>
      <c r="BO26" s="6">
        <v>0.127369</v>
      </c>
      <c r="BP26" s="21">
        <f>BM26+BN26+BO26</f>
        <v>0.580992</v>
      </c>
      <c r="BQ26" s="38">
        <f t="shared" si="88"/>
        <v>0.580992</v>
      </c>
      <c r="BR26" s="6">
        <f>0+0.00353</f>
        <v>0.00353</v>
      </c>
      <c r="BS26" s="6">
        <f>0+0.15084</f>
        <v>0.15084</v>
      </c>
      <c r="BT26" s="6">
        <f>0+0.076151</f>
        <v>0.076151</v>
      </c>
      <c r="BU26" s="21">
        <f>BR26+BS26+BT26</f>
        <v>0.230521</v>
      </c>
      <c r="BV26" s="6">
        <v>19.119667</v>
      </c>
      <c r="BW26" s="6">
        <v>72.452806</v>
      </c>
      <c r="BX26" s="6">
        <v>92.12742499999999</v>
      </c>
      <c r="BY26" s="21">
        <f>BV26+BW26+BX26</f>
        <v>183.699898</v>
      </c>
      <c r="BZ26" s="6">
        <v>64.392377</v>
      </c>
      <c r="CA26" s="6">
        <v>51.617687</v>
      </c>
      <c r="CB26" s="6">
        <v>26.505</v>
      </c>
      <c r="CC26" s="21">
        <f>BZ26+CA26+CB26</f>
        <v>142.515064</v>
      </c>
      <c r="CD26" s="6">
        <v>9.792</v>
      </c>
      <c r="CE26" s="6">
        <v>0</v>
      </c>
      <c r="CF26" s="6">
        <v>0</v>
      </c>
      <c r="CG26" s="21">
        <f>CD26+CE26+CF26</f>
        <v>9.792</v>
      </c>
      <c r="CH26" s="53">
        <f t="shared" si="8"/>
        <v>336.237483</v>
      </c>
      <c r="CI26" s="12">
        <v>0</v>
      </c>
      <c r="CJ26" s="12">
        <v>0</v>
      </c>
      <c r="CK26" s="12">
        <v>0</v>
      </c>
      <c r="CL26" s="12">
        <f t="shared" si="35"/>
        <v>0</v>
      </c>
      <c r="CM26" s="12">
        <v>20.402</v>
      </c>
      <c r="CN26" s="12">
        <v>67.633</v>
      </c>
      <c r="CO26" s="12">
        <v>0.035</v>
      </c>
      <c r="CP26" s="12">
        <f t="shared" si="9"/>
        <v>88.07</v>
      </c>
      <c r="CQ26" s="12">
        <v>0</v>
      </c>
      <c r="CR26" s="12">
        <v>0</v>
      </c>
      <c r="CS26" s="12">
        <v>0</v>
      </c>
      <c r="CT26" s="12">
        <f t="shared" si="36"/>
        <v>0</v>
      </c>
      <c r="CU26" s="12">
        <v>1.568</v>
      </c>
      <c r="CV26" s="12">
        <v>0</v>
      </c>
      <c r="CW26" s="12">
        <v>0</v>
      </c>
      <c r="CX26" s="12">
        <f t="shared" si="37"/>
        <v>1.568</v>
      </c>
      <c r="CY26" s="90">
        <f t="shared" si="46"/>
        <v>89.63799999999999</v>
      </c>
      <c r="CZ26" s="12">
        <v>11.802</v>
      </c>
      <c r="DA26" s="12">
        <v>11.664</v>
      </c>
      <c r="DB26" s="12">
        <v>7.563247</v>
      </c>
      <c r="DC26" s="12">
        <f t="shared" si="38"/>
        <v>31.029247</v>
      </c>
      <c r="DD26" s="12">
        <v>13.913</v>
      </c>
      <c r="DE26" s="12">
        <v>66.95700000000001</v>
      </c>
      <c r="DF26" s="12">
        <v>82.663</v>
      </c>
      <c r="DG26" s="12">
        <f t="shared" si="60"/>
        <v>163.53300000000002</v>
      </c>
      <c r="DH26" s="87">
        <v>78.938</v>
      </c>
      <c r="DI26" s="87">
        <v>59.456</v>
      </c>
      <c r="DJ26" s="87">
        <v>33.782</v>
      </c>
      <c r="DK26" s="12">
        <f t="shared" si="39"/>
        <v>172.176</v>
      </c>
      <c r="DL26" s="12">
        <v>19.451</v>
      </c>
      <c r="DM26" s="12">
        <v>11.603</v>
      </c>
      <c r="DN26" s="12">
        <v>12.495</v>
      </c>
      <c r="DO26" s="12">
        <f t="shared" si="40"/>
        <v>43.549</v>
      </c>
      <c r="DP26" s="59">
        <f t="shared" si="41"/>
        <v>410.287247</v>
      </c>
      <c r="DQ26" s="12">
        <v>11.352</v>
      </c>
      <c r="DR26" s="12">
        <v>10.753</v>
      </c>
      <c r="DS26" s="12">
        <v>12.602</v>
      </c>
      <c r="DT26" s="12">
        <f t="shared" si="42"/>
        <v>34.707</v>
      </c>
      <c r="DU26" s="12">
        <v>29.382</v>
      </c>
      <c r="DV26" s="12">
        <v>74.92</v>
      </c>
      <c r="DW26" s="12">
        <v>85.48400000000001</v>
      </c>
      <c r="DX26" s="12">
        <f t="shared" si="105"/>
        <v>189.786</v>
      </c>
      <c r="DY26" s="87">
        <v>82.635</v>
      </c>
      <c r="DZ26" s="87">
        <v>61.501</v>
      </c>
      <c r="EA26" s="87">
        <v>42.463</v>
      </c>
      <c r="EB26" s="12">
        <f t="shared" si="43"/>
        <v>186.599</v>
      </c>
      <c r="EC26" s="48">
        <v>24.518</v>
      </c>
      <c r="ED26" s="48">
        <v>12.503</v>
      </c>
      <c r="EE26" s="48">
        <v>13.03</v>
      </c>
      <c r="EF26" s="12">
        <f t="shared" si="44"/>
        <v>50.051</v>
      </c>
      <c r="EG26" s="12">
        <f t="shared" si="45"/>
        <v>461.143</v>
      </c>
      <c r="EH26" s="12">
        <v>13.02</v>
      </c>
      <c r="EI26" s="12">
        <v>11.54</v>
      </c>
      <c r="EJ26" s="12">
        <v>13.02</v>
      </c>
      <c r="EK26" s="12">
        <f t="shared" si="106"/>
        <v>37.58</v>
      </c>
      <c r="EL26" s="12">
        <v>24.189</v>
      </c>
      <c r="EM26" s="12">
        <v>74.308</v>
      </c>
      <c r="EN26" s="12">
        <v>83.17999999999999</v>
      </c>
      <c r="EO26" s="12">
        <f>SUM(EL26:EN26)</f>
        <v>181.67700000000002</v>
      </c>
      <c r="EP26" s="12">
        <v>88.133</v>
      </c>
      <c r="EQ26" s="12">
        <v>57.03</v>
      </c>
      <c r="ER26" s="12">
        <v>27.987000000000002</v>
      </c>
      <c r="ES26" s="12">
        <f>SUM(EP26:ER26)</f>
        <v>173.15</v>
      </c>
      <c r="ET26" s="12">
        <v>28.893</v>
      </c>
      <c r="EU26" s="12">
        <v>11.575999999999999</v>
      </c>
      <c r="EV26" s="12">
        <v>12.734</v>
      </c>
      <c r="EW26" s="12">
        <f t="shared" si="89"/>
        <v>53.203</v>
      </c>
      <c r="EX26" s="12">
        <f t="shared" si="90"/>
        <v>445.61</v>
      </c>
      <c r="EY26" s="12">
        <v>13.292952</v>
      </c>
      <c r="EZ26" s="12">
        <v>11.759</v>
      </c>
      <c r="FA26" s="12">
        <v>13.578114</v>
      </c>
      <c r="FB26" s="12">
        <f t="shared" si="91"/>
        <v>38.630066</v>
      </c>
      <c r="FC26" s="12">
        <v>17.038</v>
      </c>
      <c r="FD26" s="12">
        <v>47.793232</v>
      </c>
      <c r="FE26" s="12">
        <v>69.495388</v>
      </c>
      <c r="FF26" s="12">
        <f t="shared" si="92"/>
        <v>134.32662</v>
      </c>
      <c r="FG26" s="12">
        <v>57.187369</v>
      </c>
      <c r="FH26" s="12">
        <v>29.877595</v>
      </c>
      <c r="FI26" s="12">
        <v>22.850004</v>
      </c>
      <c r="FJ26" s="12">
        <f t="shared" si="93"/>
        <v>109.914968</v>
      </c>
      <c r="FK26" s="12">
        <v>16.174</v>
      </c>
      <c r="FL26" s="12">
        <v>13.165178</v>
      </c>
      <c r="FM26" s="12">
        <v>13.017</v>
      </c>
      <c r="FN26" s="12">
        <f t="shared" si="48"/>
        <v>42.356178</v>
      </c>
      <c r="FO26" s="12">
        <f t="shared" si="16"/>
        <v>325.227832</v>
      </c>
      <c r="FP26" s="12">
        <v>12.8434</v>
      </c>
      <c r="FQ26" s="12">
        <v>11.496549</v>
      </c>
      <c r="FR26" s="12">
        <v>13.153431</v>
      </c>
      <c r="FS26" s="12">
        <f t="shared" si="94"/>
        <v>37.49338</v>
      </c>
      <c r="FT26" s="12">
        <v>30.04055</v>
      </c>
      <c r="FU26" s="12">
        <v>84.974473</v>
      </c>
      <c r="FV26" s="12">
        <v>88.212529</v>
      </c>
      <c r="FW26" s="12">
        <f t="shared" si="95"/>
        <v>203.227552</v>
      </c>
      <c r="FX26" s="12">
        <v>80.941463</v>
      </c>
      <c r="FY26" s="12">
        <v>63.291055</v>
      </c>
      <c r="FZ26" s="12">
        <v>31.087888</v>
      </c>
      <c r="GA26" s="12">
        <f t="shared" si="96"/>
        <v>175.320406</v>
      </c>
      <c r="GB26" s="12">
        <v>16.216897</v>
      </c>
      <c r="GC26" s="12">
        <v>4.591387</v>
      </c>
      <c r="GD26" s="12">
        <v>3.969042</v>
      </c>
      <c r="GE26" s="12">
        <f t="shared" si="97"/>
        <v>24.777326000000002</v>
      </c>
      <c r="GF26" s="12">
        <f t="shared" si="18"/>
        <v>440.818664</v>
      </c>
      <c r="GG26" s="12">
        <v>6.8</v>
      </c>
      <c r="GH26" s="12">
        <v>6.54</v>
      </c>
      <c r="GI26" s="12">
        <v>3.63</v>
      </c>
      <c r="GJ26" s="12">
        <f t="shared" si="98"/>
        <v>16.97</v>
      </c>
      <c r="GK26" s="12">
        <v>29.757357</v>
      </c>
      <c r="GL26" s="12">
        <v>50.9904</v>
      </c>
      <c r="GM26" s="12">
        <v>88.583264</v>
      </c>
      <c r="GN26" s="12">
        <f t="shared" si="99"/>
        <v>169.33102100000002</v>
      </c>
      <c r="GO26" s="12">
        <v>80.590178</v>
      </c>
      <c r="GP26" s="12">
        <v>51.914889</v>
      </c>
      <c r="GQ26" s="12">
        <v>30.413149</v>
      </c>
      <c r="GR26" s="12">
        <f t="shared" si="100"/>
        <v>162.918216</v>
      </c>
      <c r="GS26" s="12">
        <v>35.293117</v>
      </c>
      <c r="GT26" s="12">
        <v>5.646631</v>
      </c>
      <c r="GU26" s="12">
        <v>4.5369019999999995</v>
      </c>
      <c r="GV26" s="12">
        <f t="shared" si="101"/>
        <v>45.47665</v>
      </c>
      <c r="GW26" s="12">
        <f t="shared" si="56"/>
        <v>394.695887</v>
      </c>
      <c r="GX26" s="12">
        <v>8.306748</v>
      </c>
      <c r="GY26" s="12">
        <v>6.716703</v>
      </c>
      <c r="GZ26" s="12">
        <v>8.733998</v>
      </c>
      <c r="HA26" s="12">
        <f t="shared" si="102"/>
        <v>23.757449</v>
      </c>
      <c r="HB26" s="12">
        <v>28.328623</v>
      </c>
      <c r="HC26" s="12">
        <v>81.927983</v>
      </c>
      <c r="HD26" s="12">
        <v>115.688941</v>
      </c>
      <c r="HE26" s="12">
        <f t="shared" si="103"/>
        <v>225.945547</v>
      </c>
      <c r="HF26" s="12">
        <v>101.311167</v>
      </c>
      <c r="HG26" s="12">
        <v>62.110046</v>
      </c>
      <c r="HH26" s="12">
        <v>16.794975</v>
      </c>
      <c r="HI26" s="12">
        <f t="shared" si="104"/>
        <v>180.216188</v>
      </c>
    </row>
    <row r="27" spans="1:217" ht="14.25" outlineLevel="1">
      <c r="A27" s="4" t="s">
        <v>24</v>
      </c>
      <c r="B27" s="7">
        <v>13.436069</v>
      </c>
      <c r="C27" s="7">
        <v>6.780013</v>
      </c>
      <c r="D27" s="7">
        <v>10.093994</v>
      </c>
      <c r="E27" s="21">
        <f t="shared" si="19"/>
        <v>30.310076000000002</v>
      </c>
      <c r="F27" s="6">
        <v>13.659</v>
      </c>
      <c r="G27" s="6">
        <v>32.507</v>
      </c>
      <c r="H27" s="6">
        <v>52.796</v>
      </c>
      <c r="I27" s="21">
        <f t="shared" si="20"/>
        <v>98.96199999999999</v>
      </c>
      <c r="J27" s="6">
        <v>73.901</v>
      </c>
      <c r="K27" s="6">
        <v>76.579</v>
      </c>
      <c r="L27" s="6">
        <v>53.372</v>
      </c>
      <c r="M27" s="21">
        <f t="shared" si="21"/>
        <v>203.85199999999998</v>
      </c>
      <c r="N27" s="20">
        <v>28.735004</v>
      </c>
      <c r="O27" s="20">
        <v>19.152796</v>
      </c>
      <c r="P27" s="20">
        <v>13.656055</v>
      </c>
      <c r="Q27" s="21">
        <f t="shared" si="22"/>
        <v>61.543855</v>
      </c>
      <c r="R27" s="36">
        <f t="shared" si="23"/>
        <v>394.66793099999995</v>
      </c>
      <c r="S27" s="6">
        <v>11.964</v>
      </c>
      <c r="T27" s="20">
        <v>8.565</v>
      </c>
      <c r="U27" s="20">
        <v>9.887</v>
      </c>
      <c r="V27" s="21">
        <f t="shared" si="24"/>
        <v>30.416</v>
      </c>
      <c r="W27" s="20">
        <v>21.473</v>
      </c>
      <c r="X27" s="20">
        <v>51.346</v>
      </c>
      <c r="Y27" s="20">
        <v>77.678</v>
      </c>
      <c r="Z27" s="21">
        <f t="shared" si="25"/>
        <v>150.49699999999999</v>
      </c>
      <c r="AA27" s="24">
        <v>82.114</v>
      </c>
      <c r="AB27" s="24">
        <v>76.489</v>
      </c>
      <c r="AC27" s="24">
        <v>60.035</v>
      </c>
      <c r="AD27" s="21">
        <f t="shared" si="26"/>
        <v>218.638</v>
      </c>
      <c r="AE27" s="20">
        <v>35.351</v>
      </c>
      <c r="AF27" s="20">
        <v>25.303</v>
      </c>
      <c r="AG27" s="20">
        <v>19.296</v>
      </c>
      <c r="AH27" s="21">
        <f t="shared" si="27"/>
        <v>79.94999999999999</v>
      </c>
      <c r="AI27" s="38">
        <f t="shared" si="28"/>
        <v>479.501</v>
      </c>
      <c r="AJ27" s="6">
        <v>17.514</v>
      </c>
      <c r="AK27" s="6">
        <v>14.145</v>
      </c>
      <c r="AL27" s="6">
        <v>16.545</v>
      </c>
      <c r="AM27" s="21">
        <f t="shared" si="29"/>
        <v>48.204</v>
      </c>
      <c r="AN27" s="6">
        <v>23.321511</v>
      </c>
      <c r="AO27" s="6">
        <v>59.329872</v>
      </c>
      <c r="AP27" s="6">
        <v>85.841334</v>
      </c>
      <c r="AQ27" s="21">
        <f t="shared" si="30"/>
        <v>168.49271700000003</v>
      </c>
      <c r="AR27" s="6">
        <v>99.307</v>
      </c>
      <c r="AS27" s="6">
        <v>86.346</v>
      </c>
      <c r="AT27" s="6">
        <v>74.906</v>
      </c>
      <c r="AU27" s="21">
        <f t="shared" si="31"/>
        <v>260.559</v>
      </c>
      <c r="AV27" s="6">
        <v>45.463302</v>
      </c>
      <c r="AW27" s="6">
        <v>29.90046</v>
      </c>
      <c r="AX27" s="6">
        <v>22.531072</v>
      </c>
      <c r="AY27" s="21">
        <f t="shared" si="32"/>
        <v>97.894834</v>
      </c>
      <c r="AZ27" s="38">
        <f t="shared" si="33"/>
        <v>575.1505510000001</v>
      </c>
      <c r="BA27" s="6">
        <v>19.319</v>
      </c>
      <c r="BB27" s="6">
        <v>14.313</v>
      </c>
      <c r="BC27" s="6">
        <v>16.979</v>
      </c>
      <c r="BD27" s="21">
        <f>BA27+BB27+BC27</f>
        <v>50.611</v>
      </c>
      <c r="BE27" s="6">
        <v>19.457</v>
      </c>
      <c r="BF27" s="6">
        <v>73.613</v>
      </c>
      <c r="BG27" s="6">
        <v>87.605</v>
      </c>
      <c r="BH27" s="21">
        <f>BE27+BF27+BG27</f>
        <v>180.675</v>
      </c>
      <c r="BI27" s="6">
        <v>97.844</v>
      </c>
      <c r="BJ27" s="6">
        <v>85.839</v>
      </c>
      <c r="BK27" s="6">
        <v>72.574</v>
      </c>
      <c r="BL27" s="21">
        <f>BI27+BJ27+BK27</f>
        <v>256.257</v>
      </c>
      <c r="BM27" s="6">
        <v>36.58</v>
      </c>
      <c r="BN27" s="6">
        <v>20.596</v>
      </c>
      <c r="BO27" s="6">
        <v>19.971</v>
      </c>
      <c r="BP27" s="21">
        <f>BM27+BN27+BO27</f>
        <v>77.147</v>
      </c>
      <c r="BQ27" s="38">
        <f t="shared" si="88"/>
        <v>564.6899999999999</v>
      </c>
      <c r="BR27" s="6">
        <v>16.909759</v>
      </c>
      <c r="BS27" s="6">
        <v>13.508</v>
      </c>
      <c r="BT27" s="6">
        <v>16.532</v>
      </c>
      <c r="BU27" s="21">
        <f>BR27+BS27+BT27</f>
        <v>46.949759</v>
      </c>
      <c r="BV27" s="6">
        <v>19.264182</v>
      </c>
      <c r="BW27" s="6">
        <v>54.743</v>
      </c>
      <c r="BX27" s="6">
        <v>81.678</v>
      </c>
      <c r="BY27" s="21">
        <f>BV27+BW27+BX27</f>
        <v>155.685182</v>
      </c>
      <c r="BZ27" s="6">
        <v>92.785</v>
      </c>
      <c r="CA27" s="6">
        <v>93.17</v>
      </c>
      <c r="CB27" s="6">
        <v>17.175</v>
      </c>
      <c r="CC27" s="21">
        <f>BZ27+CA27+CB27</f>
        <v>203.13</v>
      </c>
      <c r="CD27" s="6">
        <v>31.343</v>
      </c>
      <c r="CE27" s="6">
        <v>23.141</v>
      </c>
      <c r="CF27" s="6">
        <v>18.436</v>
      </c>
      <c r="CG27" s="21">
        <f>CD27+CE27+CF27</f>
        <v>72.91999999999999</v>
      </c>
      <c r="CH27" s="38">
        <f t="shared" si="8"/>
        <v>478.684941</v>
      </c>
      <c r="CI27" s="12">
        <v>13.1567</v>
      </c>
      <c r="CJ27" s="12">
        <v>14.232</v>
      </c>
      <c r="CK27" s="12">
        <v>16.033</v>
      </c>
      <c r="CL27" s="12">
        <f t="shared" si="35"/>
        <v>43.4217</v>
      </c>
      <c r="CM27" s="12">
        <v>20.591</v>
      </c>
      <c r="CN27" s="12">
        <v>55.971</v>
      </c>
      <c r="CO27" s="12">
        <v>71.719</v>
      </c>
      <c r="CP27" s="12">
        <f t="shared" si="9"/>
        <v>148.281</v>
      </c>
      <c r="CQ27" s="12">
        <v>84.114</v>
      </c>
      <c r="CR27" s="12">
        <v>91.466</v>
      </c>
      <c r="CS27" s="12">
        <v>69.833</v>
      </c>
      <c r="CT27" s="12">
        <f t="shared" si="36"/>
        <v>245.41299999999998</v>
      </c>
      <c r="CU27" s="12">
        <v>23.262</v>
      </c>
      <c r="CV27" s="12">
        <v>24.967</v>
      </c>
      <c r="CW27" s="12">
        <v>18.122</v>
      </c>
      <c r="CX27" s="12">
        <f t="shared" si="37"/>
        <v>66.351</v>
      </c>
      <c r="CY27" s="90">
        <f t="shared" si="46"/>
        <v>503.4667</v>
      </c>
      <c r="CZ27" s="12">
        <v>17.017623</v>
      </c>
      <c r="DA27" s="12">
        <v>14.963</v>
      </c>
      <c r="DB27" s="12">
        <v>19.04183</v>
      </c>
      <c r="DC27" s="12">
        <f t="shared" si="38"/>
        <v>51.022453</v>
      </c>
      <c r="DD27" s="12">
        <v>21.162</v>
      </c>
      <c r="DE27" s="12">
        <v>64.216</v>
      </c>
      <c r="DF27" s="12">
        <v>77.111</v>
      </c>
      <c r="DG27" s="12">
        <f t="shared" si="60"/>
        <v>162.48899999999998</v>
      </c>
      <c r="DH27" s="87">
        <v>83.992</v>
      </c>
      <c r="DI27" s="87">
        <v>82.202</v>
      </c>
      <c r="DJ27" s="87">
        <v>74.359</v>
      </c>
      <c r="DK27" s="12">
        <f t="shared" si="39"/>
        <v>240.553</v>
      </c>
      <c r="DL27" s="12">
        <v>23.466</v>
      </c>
      <c r="DM27" s="12">
        <v>10.856</v>
      </c>
      <c r="DN27" s="12">
        <v>22.327</v>
      </c>
      <c r="DO27" s="12">
        <f t="shared" si="40"/>
        <v>56.649</v>
      </c>
      <c r="DP27" s="59">
        <f t="shared" si="41"/>
        <v>510.71345299999996</v>
      </c>
      <c r="DQ27" s="12">
        <v>18.894126</v>
      </c>
      <c r="DR27" s="12">
        <v>11.424</v>
      </c>
      <c r="DS27" s="12">
        <v>16.731</v>
      </c>
      <c r="DT27" s="12">
        <f t="shared" si="42"/>
        <v>47.049126</v>
      </c>
      <c r="DU27" s="12">
        <v>26.742</v>
      </c>
      <c r="DV27" s="12">
        <v>54.351</v>
      </c>
      <c r="DW27" s="12">
        <v>69.048</v>
      </c>
      <c r="DX27" s="12">
        <f t="shared" si="105"/>
        <v>150.14100000000002</v>
      </c>
      <c r="DY27" s="87">
        <v>89.584</v>
      </c>
      <c r="DZ27" s="87">
        <v>73.743</v>
      </c>
      <c r="EA27" s="87">
        <v>73.68</v>
      </c>
      <c r="EB27" s="12">
        <f t="shared" si="43"/>
        <v>237.007</v>
      </c>
      <c r="EC27" s="48">
        <v>0.74142</v>
      </c>
      <c r="ED27" s="48">
        <v>18.72</v>
      </c>
      <c r="EE27" s="48">
        <v>16.11</v>
      </c>
      <c r="EF27" s="12">
        <f t="shared" si="44"/>
        <v>35.57142</v>
      </c>
      <c r="EG27" s="12">
        <f t="shared" si="45"/>
        <v>469.768546</v>
      </c>
      <c r="EH27" s="12">
        <v>13.55</v>
      </c>
      <c r="EI27" s="12">
        <v>11.12</v>
      </c>
      <c r="EJ27" s="12">
        <v>12.98</v>
      </c>
      <c r="EK27" s="12">
        <f t="shared" si="106"/>
        <v>37.650000000000006</v>
      </c>
      <c r="EL27" s="12">
        <v>15.908</v>
      </c>
      <c r="EM27" s="12">
        <v>54.526</v>
      </c>
      <c r="EN27" s="12">
        <v>66.578</v>
      </c>
      <c r="EO27" s="12">
        <f>SUM(EL27:EN27)</f>
        <v>137.012</v>
      </c>
      <c r="EP27" s="12">
        <v>67.291</v>
      </c>
      <c r="EQ27" s="12">
        <v>64.108</v>
      </c>
      <c r="ER27" s="12">
        <v>54.358</v>
      </c>
      <c r="ES27" s="12">
        <f>SUM(EP27:ER27)</f>
        <v>185.757</v>
      </c>
      <c r="ET27" s="12">
        <v>7.664</v>
      </c>
      <c r="EU27" s="12">
        <v>20.357</v>
      </c>
      <c r="EV27" s="12">
        <v>20.483</v>
      </c>
      <c r="EW27" s="12">
        <f t="shared" si="89"/>
        <v>48.504000000000005</v>
      </c>
      <c r="EX27" s="12">
        <f t="shared" si="90"/>
        <v>408.923</v>
      </c>
      <c r="EY27" s="12">
        <v>17.259073</v>
      </c>
      <c r="EZ27" s="12">
        <v>5.962</v>
      </c>
      <c r="FA27" s="12">
        <v>15.547</v>
      </c>
      <c r="FB27" s="12">
        <f t="shared" si="91"/>
        <v>38.768073</v>
      </c>
      <c r="FC27" s="12">
        <v>12.89</v>
      </c>
      <c r="FD27" s="12">
        <v>52.226</v>
      </c>
      <c r="FE27" s="12">
        <v>82.281938</v>
      </c>
      <c r="FF27" s="12">
        <f t="shared" si="92"/>
        <v>147.397938</v>
      </c>
      <c r="FG27" s="12">
        <v>95.082</v>
      </c>
      <c r="FH27" s="12">
        <v>96.581559</v>
      </c>
      <c r="FI27" s="12">
        <v>97.529</v>
      </c>
      <c r="FJ27" s="12">
        <f t="shared" si="93"/>
        <v>289.19255899999996</v>
      </c>
      <c r="FK27" s="12">
        <v>8.204519</v>
      </c>
      <c r="FL27" s="12">
        <v>25.510806</v>
      </c>
      <c r="FM27" s="12">
        <v>20.574785</v>
      </c>
      <c r="FN27" s="12">
        <f t="shared" si="48"/>
        <v>54.29011</v>
      </c>
      <c r="FO27" s="12">
        <f t="shared" si="16"/>
        <v>529.64868</v>
      </c>
      <c r="FP27" s="12">
        <v>16.762656</v>
      </c>
      <c r="FQ27" s="12">
        <v>12.693789</v>
      </c>
      <c r="FR27" s="12">
        <v>15.81509</v>
      </c>
      <c r="FS27" s="12">
        <f t="shared" si="94"/>
        <v>45.271535</v>
      </c>
      <c r="FT27" s="12">
        <v>29.474562</v>
      </c>
      <c r="FU27" s="12">
        <v>80.181034</v>
      </c>
      <c r="FV27" s="12">
        <v>81.789854</v>
      </c>
      <c r="FW27" s="12">
        <f t="shared" si="95"/>
        <v>191.44545</v>
      </c>
      <c r="FX27" s="12">
        <v>95.103181</v>
      </c>
      <c r="FY27" s="12">
        <v>97.053265</v>
      </c>
      <c r="FZ27" s="12">
        <v>76.749</v>
      </c>
      <c r="GA27" s="12">
        <f t="shared" si="96"/>
        <v>268.905446</v>
      </c>
      <c r="GB27" s="12">
        <v>10.855416</v>
      </c>
      <c r="GC27" s="12">
        <v>22.247249</v>
      </c>
      <c r="GD27" s="12">
        <v>17.450141</v>
      </c>
      <c r="GE27" s="12">
        <f t="shared" si="97"/>
        <v>50.552806000000004</v>
      </c>
      <c r="GF27" s="12">
        <f t="shared" si="18"/>
        <v>556.175237</v>
      </c>
      <c r="GG27" s="12">
        <v>13.79</v>
      </c>
      <c r="GH27" s="12">
        <v>12.39</v>
      </c>
      <c r="GI27" s="12">
        <v>15.88</v>
      </c>
      <c r="GJ27" s="12">
        <f t="shared" si="98"/>
        <v>42.06</v>
      </c>
      <c r="GK27" s="12">
        <v>26.284272</v>
      </c>
      <c r="GL27" s="12">
        <v>64.313437</v>
      </c>
      <c r="GM27" s="12">
        <v>98.999</v>
      </c>
      <c r="GN27" s="12">
        <f t="shared" si="99"/>
        <v>189.59670899999998</v>
      </c>
      <c r="GO27" s="12">
        <v>106.105755</v>
      </c>
      <c r="GP27" s="12">
        <v>111.486956</v>
      </c>
      <c r="GQ27" s="12">
        <v>90.651081</v>
      </c>
      <c r="GR27" s="12">
        <f t="shared" si="100"/>
        <v>308.243792</v>
      </c>
      <c r="GS27" s="12">
        <v>48.029</v>
      </c>
      <c r="GT27" s="12">
        <v>31.230321</v>
      </c>
      <c r="GU27" s="12">
        <v>20.173438</v>
      </c>
      <c r="GV27" s="12">
        <f t="shared" si="101"/>
        <v>99.432759</v>
      </c>
      <c r="GW27" s="12">
        <f t="shared" si="56"/>
        <v>639.33326</v>
      </c>
      <c r="GX27" s="12">
        <v>15.974051</v>
      </c>
      <c r="GY27" s="12">
        <v>12.989899</v>
      </c>
      <c r="GZ27" s="12">
        <v>18.605583</v>
      </c>
      <c r="HA27" s="12">
        <f t="shared" si="102"/>
        <v>47.56953299999999</v>
      </c>
      <c r="HB27" s="12">
        <v>23.79687</v>
      </c>
      <c r="HC27" s="12">
        <v>80.682384</v>
      </c>
      <c r="HD27" s="12">
        <v>101.143225</v>
      </c>
      <c r="HE27" s="12">
        <f t="shared" si="103"/>
        <v>205.622479</v>
      </c>
      <c r="HF27" s="12">
        <v>116.30518</v>
      </c>
      <c r="HG27" s="12">
        <v>113.877536</v>
      </c>
      <c r="HH27" s="12">
        <v>80.902408</v>
      </c>
      <c r="HI27" s="12">
        <f t="shared" si="104"/>
        <v>311.085124</v>
      </c>
    </row>
    <row r="28" spans="1:217" ht="14.25" outlineLevel="1">
      <c r="A28" s="4" t="s">
        <v>25</v>
      </c>
      <c r="B28" s="7">
        <v>15.123139</v>
      </c>
      <c r="C28" s="7">
        <v>12.176937</v>
      </c>
      <c r="D28" s="7">
        <v>13.486775</v>
      </c>
      <c r="E28" s="21">
        <f t="shared" si="19"/>
        <v>40.786851</v>
      </c>
      <c r="F28" s="6">
        <v>15.995</v>
      </c>
      <c r="G28" s="6">
        <v>47.6</v>
      </c>
      <c r="H28" s="6">
        <v>54.632887</v>
      </c>
      <c r="I28" s="21">
        <f t="shared" si="20"/>
        <v>118.227887</v>
      </c>
      <c r="J28" s="6">
        <v>57.99</v>
      </c>
      <c r="K28" s="6">
        <v>49.85</v>
      </c>
      <c r="L28" s="6">
        <v>31.91</v>
      </c>
      <c r="M28" s="21">
        <f t="shared" si="21"/>
        <v>139.75</v>
      </c>
      <c r="N28" s="20">
        <v>15.557111</v>
      </c>
      <c r="O28" s="20">
        <v>15.685448</v>
      </c>
      <c r="P28" s="20">
        <v>14.501902</v>
      </c>
      <c r="Q28" s="21">
        <f t="shared" si="22"/>
        <v>45.744461</v>
      </c>
      <c r="R28" s="36">
        <f t="shared" si="23"/>
        <v>344.50919899999997</v>
      </c>
      <c r="S28" s="6">
        <v>9.45</v>
      </c>
      <c r="T28" s="20">
        <v>8.292</v>
      </c>
      <c r="U28" s="20">
        <v>1.516</v>
      </c>
      <c r="V28" s="21">
        <f t="shared" si="24"/>
        <v>19.257999999999996</v>
      </c>
      <c r="W28" s="20">
        <v>10.85</v>
      </c>
      <c r="X28" s="20">
        <v>46.046</v>
      </c>
      <c r="Y28" s="20">
        <v>51.865</v>
      </c>
      <c r="Z28" s="21">
        <f t="shared" si="25"/>
        <v>108.761</v>
      </c>
      <c r="AA28" s="24">
        <v>55.01</v>
      </c>
      <c r="AB28" s="24">
        <v>51.137</v>
      </c>
      <c r="AC28" s="24">
        <v>28.38</v>
      </c>
      <c r="AD28" s="21">
        <f t="shared" si="26"/>
        <v>134.527</v>
      </c>
      <c r="AE28" s="20">
        <v>14.978</v>
      </c>
      <c r="AF28" s="20">
        <v>21.366</v>
      </c>
      <c r="AG28" s="20">
        <v>15.897</v>
      </c>
      <c r="AH28" s="21">
        <f t="shared" si="27"/>
        <v>52.241</v>
      </c>
      <c r="AI28" s="38">
        <f t="shared" si="28"/>
        <v>314.787</v>
      </c>
      <c r="AJ28" s="6">
        <v>13.51</v>
      </c>
      <c r="AK28" s="6">
        <v>11.29</v>
      </c>
      <c r="AL28" s="6">
        <v>12.34</v>
      </c>
      <c r="AM28" s="21">
        <f t="shared" si="29"/>
        <v>37.14</v>
      </c>
      <c r="AN28" s="6">
        <v>15.24</v>
      </c>
      <c r="AO28" s="6">
        <v>48.81</v>
      </c>
      <c r="AP28" s="6">
        <v>49.817827</v>
      </c>
      <c r="AQ28" s="21">
        <f t="shared" si="30"/>
        <v>113.867827</v>
      </c>
      <c r="AR28" s="6">
        <v>55.063709</v>
      </c>
      <c r="AS28" s="6">
        <v>53.548277</v>
      </c>
      <c r="AT28" s="6">
        <v>37.279361</v>
      </c>
      <c r="AU28" s="21">
        <f t="shared" si="31"/>
        <v>145.891347</v>
      </c>
      <c r="AV28" s="6">
        <v>22.815927</v>
      </c>
      <c r="AW28" s="6">
        <v>20.740212</v>
      </c>
      <c r="AX28" s="6">
        <v>17.045651</v>
      </c>
      <c r="AY28" s="21">
        <f t="shared" si="32"/>
        <v>60.60179</v>
      </c>
      <c r="AZ28" s="38">
        <f t="shared" si="33"/>
        <v>357.500964</v>
      </c>
      <c r="BA28" s="6">
        <v>14.933037</v>
      </c>
      <c r="BB28" s="6">
        <v>12.30821</v>
      </c>
      <c r="BC28" s="6">
        <v>11.865082</v>
      </c>
      <c r="BD28" s="21">
        <f>BA28+BB28+BC28</f>
        <v>39.106329</v>
      </c>
      <c r="BE28" s="6">
        <v>8.523372</v>
      </c>
      <c r="BF28" s="6">
        <v>35.064881</v>
      </c>
      <c r="BG28" s="6">
        <v>43.649986</v>
      </c>
      <c r="BH28" s="21">
        <f>BE28+BF28+BG28</f>
        <v>87.238239</v>
      </c>
      <c r="BI28" s="6">
        <v>54.138124</v>
      </c>
      <c r="BJ28" s="6">
        <v>40.136412</v>
      </c>
      <c r="BK28" s="6">
        <v>33.072406</v>
      </c>
      <c r="BL28" s="21">
        <f>BI28+BJ28+BK28</f>
        <v>127.346942</v>
      </c>
      <c r="BM28" s="6">
        <v>9.800554</v>
      </c>
      <c r="BN28" s="6">
        <v>13.945067</v>
      </c>
      <c r="BO28" s="6">
        <v>16.012338</v>
      </c>
      <c r="BP28" s="21">
        <f>BM28+BN28+BO28</f>
        <v>39.757959</v>
      </c>
      <c r="BQ28" s="38">
        <f t="shared" si="88"/>
        <v>293.44946899999997</v>
      </c>
      <c r="BR28" s="6">
        <v>14.065321</v>
      </c>
      <c r="BS28" s="6">
        <v>12.140579</v>
      </c>
      <c r="BT28" s="6">
        <v>1.424014</v>
      </c>
      <c r="BU28" s="21">
        <f>BR28+BS28+BT28</f>
        <v>27.629914</v>
      </c>
      <c r="BV28" s="6">
        <v>11.723439</v>
      </c>
      <c r="BW28" s="6">
        <v>39.811831</v>
      </c>
      <c r="BX28" s="6">
        <v>48.427214</v>
      </c>
      <c r="BY28" s="21">
        <f>BV28+BW28+BX28</f>
        <v>99.96248399999999</v>
      </c>
      <c r="BZ28" s="6">
        <v>50.971009</v>
      </c>
      <c r="CA28" s="6">
        <v>46.941227</v>
      </c>
      <c r="CB28" s="6">
        <v>31.388001</v>
      </c>
      <c r="CC28" s="21">
        <f>BZ28+CA28+CB28</f>
        <v>129.300237</v>
      </c>
      <c r="CD28" s="6">
        <v>3.79166</v>
      </c>
      <c r="CE28" s="6">
        <v>4.056406</v>
      </c>
      <c r="CF28" s="6">
        <v>2.659282</v>
      </c>
      <c r="CG28" s="21">
        <f>CD28+CE28+CF28</f>
        <v>10.507348</v>
      </c>
      <c r="CH28" s="38">
        <f t="shared" si="8"/>
        <v>267.399983</v>
      </c>
      <c r="CI28" s="12">
        <v>1.964423</v>
      </c>
      <c r="CJ28" s="12">
        <v>1.935386</v>
      </c>
      <c r="CK28" s="12">
        <v>2.363013</v>
      </c>
      <c r="CL28" s="12">
        <f t="shared" si="35"/>
        <v>6.262822</v>
      </c>
      <c r="CM28" s="12">
        <v>3.341757</v>
      </c>
      <c r="CN28" s="12">
        <v>13.063489</v>
      </c>
      <c r="CO28" s="12">
        <v>23.175917</v>
      </c>
      <c r="CP28" s="12">
        <f t="shared" si="9"/>
        <v>39.581163000000004</v>
      </c>
      <c r="CQ28" s="12">
        <v>25.455519</v>
      </c>
      <c r="CR28" s="12">
        <v>21.959739</v>
      </c>
      <c r="CS28" s="12">
        <v>30.738398</v>
      </c>
      <c r="CT28" s="12">
        <f t="shared" si="36"/>
        <v>78.153656</v>
      </c>
      <c r="CU28" s="12">
        <v>23.175826</v>
      </c>
      <c r="CV28" s="12">
        <v>14.702864</v>
      </c>
      <c r="CW28" s="12">
        <v>12.991886</v>
      </c>
      <c r="CX28" s="12">
        <f t="shared" si="37"/>
        <v>50.870576</v>
      </c>
      <c r="CY28" s="90">
        <f t="shared" si="46"/>
        <v>174.868217</v>
      </c>
      <c r="CZ28" s="12">
        <v>11.151618</v>
      </c>
      <c r="DA28" s="12">
        <v>9.200256</v>
      </c>
      <c r="DB28" s="12">
        <v>10.290888</v>
      </c>
      <c r="DC28" s="12">
        <f t="shared" si="38"/>
        <v>30.642761999999998</v>
      </c>
      <c r="DD28" s="12">
        <v>12.203712</v>
      </c>
      <c r="DE28" s="12">
        <v>38.009355</v>
      </c>
      <c r="DF28" s="12">
        <v>42.755229</v>
      </c>
      <c r="DG28" s="12">
        <f t="shared" si="60"/>
        <v>92.968296</v>
      </c>
      <c r="DH28" s="87">
        <v>47.10134</v>
      </c>
      <c r="DI28" s="87">
        <v>45.36057</v>
      </c>
      <c r="DJ28" s="87">
        <v>29.742164</v>
      </c>
      <c r="DK28" s="12">
        <f t="shared" si="39"/>
        <v>122.204074</v>
      </c>
      <c r="DL28" s="12">
        <v>15.873101</v>
      </c>
      <c r="DM28" s="12">
        <v>13.835894</v>
      </c>
      <c r="DN28" s="12">
        <v>11.902203</v>
      </c>
      <c r="DO28" s="12">
        <f t="shared" si="40"/>
        <v>41.611198</v>
      </c>
      <c r="DP28" s="59">
        <f t="shared" si="41"/>
        <v>287.42633</v>
      </c>
      <c r="DQ28" s="12">
        <v>11.672897</v>
      </c>
      <c r="DR28" s="12">
        <v>10.087091</v>
      </c>
      <c r="DS28" s="12">
        <v>10.906017</v>
      </c>
      <c r="DT28" s="12">
        <f t="shared" si="42"/>
        <v>32.666005</v>
      </c>
      <c r="DU28" s="12">
        <v>23.500322</v>
      </c>
      <c r="DV28" s="12">
        <v>47.310661</v>
      </c>
      <c r="DW28" s="12">
        <v>52.756474</v>
      </c>
      <c r="DX28" s="12">
        <f t="shared" si="105"/>
        <v>123.567457</v>
      </c>
      <c r="DY28" s="87">
        <v>53.002245</v>
      </c>
      <c r="DZ28" s="87">
        <v>44.406513</v>
      </c>
      <c r="EA28" s="87">
        <v>26.647051</v>
      </c>
      <c r="EB28" s="12">
        <f t="shared" si="43"/>
        <v>124.05580900000001</v>
      </c>
      <c r="EC28" s="48">
        <v>16.392317</v>
      </c>
      <c r="ED28" s="48">
        <v>11.780008</v>
      </c>
      <c r="EE28" s="48">
        <v>14.81</v>
      </c>
      <c r="EF28" s="12">
        <f t="shared" si="44"/>
        <v>42.982325</v>
      </c>
      <c r="EG28" s="12">
        <f t="shared" si="45"/>
        <v>323.271596</v>
      </c>
      <c r="EH28" s="12">
        <v>12.82</v>
      </c>
      <c r="EI28" s="12">
        <v>11.3</v>
      </c>
      <c r="EJ28" s="12">
        <v>9.43</v>
      </c>
      <c r="EK28" s="12">
        <f t="shared" si="106"/>
        <v>33.55</v>
      </c>
      <c r="EL28" s="12">
        <v>7.639988</v>
      </c>
      <c r="EM28" s="12">
        <v>38.913641</v>
      </c>
      <c r="EN28" s="12">
        <v>44.374348</v>
      </c>
      <c r="EO28" s="12">
        <f>SUM(EL28:EN28)</f>
        <v>90.927977</v>
      </c>
      <c r="EP28" s="12">
        <v>50.094596</v>
      </c>
      <c r="EQ28" s="12">
        <v>48.239069</v>
      </c>
      <c r="ER28" s="12">
        <v>25.124275</v>
      </c>
      <c r="ES28" s="12">
        <f>SUM(EP28:ER28)</f>
        <v>123.45794</v>
      </c>
      <c r="ET28" s="12">
        <v>20.871304</v>
      </c>
      <c r="EU28" s="12">
        <v>13.217778</v>
      </c>
      <c r="EV28" s="12">
        <v>13.758632</v>
      </c>
      <c r="EW28" s="12">
        <f t="shared" si="89"/>
        <v>47.847713999999996</v>
      </c>
      <c r="EX28" s="12">
        <f t="shared" si="90"/>
        <v>295.783631</v>
      </c>
      <c r="EY28" s="12">
        <v>11.405935</v>
      </c>
      <c r="EZ28" s="12">
        <v>12.712218</v>
      </c>
      <c r="FA28" s="12">
        <v>23.489247</v>
      </c>
      <c r="FB28" s="12">
        <f t="shared" si="91"/>
        <v>47.6074</v>
      </c>
      <c r="FC28" s="12">
        <v>31.359718</v>
      </c>
      <c r="FD28" s="12">
        <v>118.747737</v>
      </c>
      <c r="FE28" s="12">
        <v>197.325561</v>
      </c>
      <c r="FF28" s="12">
        <f t="shared" si="92"/>
        <v>347.433016</v>
      </c>
      <c r="FG28" s="12">
        <v>144.505628</v>
      </c>
      <c r="FH28" s="12">
        <v>100.615737</v>
      </c>
      <c r="FI28" s="12">
        <v>65.915863</v>
      </c>
      <c r="FJ28" s="12">
        <f t="shared" si="93"/>
        <v>311.037228</v>
      </c>
      <c r="FK28" s="12">
        <v>11.616974</v>
      </c>
      <c r="FL28" s="12">
        <v>20.432735</v>
      </c>
      <c r="FM28" s="12">
        <v>24.560367</v>
      </c>
      <c r="FN28" s="12">
        <f t="shared" si="48"/>
        <v>56.610076</v>
      </c>
      <c r="FO28" s="12">
        <f t="shared" si="16"/>
        <v>762.68772</v>
      </c>
      <c r="FP28" s="12">
        <v>20.129503</v>
      </c>
      <c r="FQ28" s="12">
        <v>14.457391</v>
      </c>
      <c r="FR28" s="12">
        <v>18.956764</v>
      </c>
      <c r="FS28" s="12">
        <f t="shared" si="94"/>
        <v>53.543658</v>
      </c>
      <c r="FT28" s="12">
        <v>57.286177</v>
      </c>
      <c r="FU28" s="12">
        <v>154.950114</v>
      </c>
      <c r="FV28" s="12">
        <v>164.840394</v>
      </c>
      <c r="FW28" s="12">
        <f t="shared" si="95"/>
        <v>377.076685</v>
      </c>
      <c r="FX28" s="12">
        <v>131.724021</v>
      </c>
      <c r="FY28" s="12">
        <v>80.285368</v>
      </c>
      <c r="FZ28" s="12">
        <v>54.188093</v>
      </c>
      <c r="GA28" s="12">
        <f t="shared" si="96"/>
        <v>266.197482</v>
      </c>
      <c r="GB28" s="12">
        <v>56.179</v>
      </c>
      <c r="GC28" s="12">
        <v>33.6599</v>
      </c>
      <c r="GD28" s="12">
        <v>25.207479</v>
      </c>
      <c r="GE28" s="12">
        <f t="shared" si="97"/>
        <v>115.046379</v>
      </c>
      <c r="GF28" s="12">
        <f t="shared" si="18"/>
        <v>811.864204</v>
      </c>
      <c r="GG28" s="12">
        <v>14.35</v>
      </c>
      <c r="GH28" s="12">
        <v>14.03</v>
      </c>
      <c r="GI28" s="12">
        <v>13.66</v>
      </c>
      <c r="GJ28" s="12">
        <f t="shared" si="98"/>
        <v>42.04</v>
      </c>
      <c r="GK28" s="12">
        <v>73.428877</v>
      </c>
      <c r="GL28" s="12">
        <v>137.189071</v>
      </c>
      <c r="GM28" s="12">
        <v>197.228472</v>
      </c>
      <c r="GN28" s="12">
        <f t="shared" si="99"/>
        <v>407.84642</v>
      </c>
      <c r="GO28" s="12">
        <v>149.199754</v>
      </c>
      <c r="GP28" s="12">
        <v>84.144859</v>
      </c>
      <c r="GQ28" s="12">
        <v>44.849764</v>
      </c>
      <c r="GR28" s="12">
        <f t="shared" si="100"/>
        <v>278.19437700000003</v>
      </c>
      <c r="GS28" s="12">
        <v>8.480091</v>
      </c>
      <c r="GT28" s="12">
        <v>5.731275</v>
      </c>
      <c r="GU28" s="12">
        <v>7.082001</v>
      </c>
      <c r="GV28" s="12">
        <f t="shared" si="101"/>
        <v>21.293367</v>
      </c>
      <c r="GW28" s="12">
        <f t="shared" si="56"/>
        <v>749.3741640000001</v>
      </c>
      <c r="GX28" s="12">
        <v>15.492977</v>
      </c>
      <c r="GY28" s="12">
        <v>13.246239</v>
      </c>
      <c r="GZ28" s="12">
        <v>21.326908</v>
      </c>
      <c r="HA28" s="12">
        <f t="shared" si="102"/>
        <v>50.066124</v>
      </c>
      <c r="HB28" s="12">
        <v>31.437291</v>
      </c>
      <c r="HC28" s="12">
        <v>189.662459</v>
      </c>
      <c r="HD28" s="12">
        <v>239.863626</v>
      </c>
      <c r="HE28" s="12">
        <f t="shared" si="103"/>
        <v>460.96337600000004</v>
      </c>
      <c r="HF28" s="12">
        <v>100.979276</v>
      </c>
      <c r="HG28" s="12">
        <v>68.066354</v>
      </c>
      <c r="HH28" s="12">
        <v>47.698346</v>
      </c>
      <c r="HI28" s="12">
        <f t="shared" si="104"/>
        <v>216.74397600000003</v>
      </c>
    </row>
    <row r="29" spans="1:217" ht="14.25" outlineLevel="1">
      <c r="A29" s="4" t="s">
        <v>26</v>
      </c>
      <c r="B29" s="7">
        <v>341.651694</v>
      </c>
      <c r="C29" s="7">
        <v>295.50602</v>
      </c>
      <c r="D29" s="7">
        <v>159.051445</v>
      </c>
      <c r="E29" s="21">
        <f t="shared" si="19"/>
        <v>796.209159</v>
      </c>
      <c r="F29" s="6">
        <v>153.714</v>
      </c>
      <c r="G29" s="6">
        <v>381.251</v>
      </c>
      <c r="H29" s="6">
        <v>562.409166</v>
      </c>
      <c r="I29" s="21">
        <f t="shared" si="20"/>
        <v>1097.374166</v>
      </c>
      <c r="J29" s="6">
        <v>530.222531</v>
      </c>
      <c r="K29" s="6">
        <v>444.531581</v>
      </c>
      <c r="L29" s="6">
        <v>352.889909</v>
      </c>
      <c r="M29" s="21">
        <f t="shared" si="21"/>
        <v>1327.644021</v>
      </c>
      <c r="N29" s="20">
        <v>295.95007499999997</v>
      </c>
      <c r="O29" s="20">
        <v>375.09344</v>
      </c>
      <c r="P29" s="20">
        <v>354.206715</v>
      </c>
      <c r="Q29" s="21">
        <f t="shared" si="22"/>
        <v>1025.2502299999999</v>
      </c>
      <c r="R29" s="36">
        <f t="shared" si="23"/>
        <v>4246.477576</v>
      </c>
      <c r="S29" s="6">
        <v>334.29939</v>
      </c>
      <c r="T29" s="20">
        <v>259.045683</v>
      </c>
      <c r="U29" s="20">
        <v>246.25</v>
      </c>
      <c r="V29" s="21">
        <f t="shared" si="24"/>
        <v>839.595073</v>
      </c>
      <c r="W29" s="20">
        <v>307.15999999999997</v>
      </c>
      <c r="X29" s="20">
        <v>410.35</v>
      </c>
      <c r="Y29" s="20">
        <v>390.93</v>
      </c>
      <c r="Z29" s="21">
        <f t="shared" si="25"/>
        <v>1108.44</v>
      </c>
      <c r="AA29" s="24">
        <v>468.42999999999995</v>
      </c>
      <c r="AB29" s="24">
        <v>294.74</v>
      </c>
      <c r="AC29" s="24">
        <v>230.8</v>
      </c>
      <c r="AD29" s="21">
        <f t="shared" si="26"/>
        <v>993.97</v>
      </c>
      <c r="AE29" s="20">
        <v>246.174937</v>
      </c>
      <c r="AF29" s="20">
        <v>293.231382</v>
      </c>
      <c r="AG29" s="20">
        <v>376.07</v>
      </c>
      <c r="AH29" s="21">
        <f t="shared" si="27"/>
        <v>915.4763189999999</v>
      </c>
      <c r="AI29" s="38">
        <f t="shared" si="28"/>
        <v>3857.481392</v>
      </c>
      <c r="AJ29" s="6">
        <v>321.90984</v>
      </c>
      <c r="AK29" s="6">
        <v>364.923237</v>
      </c>
      <c r="AL29" s="6">
        <v>459.848146</v>
      </c>
      <c r="AM29" s="21">
        <f t="shared" si="29"/>
        <v>1146.681223</v>
      </c>
      <c r="AN29" s="6">
        <v>433.32</v>
      </c>
      <c r="AO29" s="6">
        <v>503.209252</v>
      </c>
      <c r="AP29" s="6">
        <v>473.650035</v>
      </c>
      <c r="AQ29" s="21">
        <f t="shared" si="30"/>
        <v>1410.179287</v>
      </c>
      <c r="AR29" s="6">
        <v>540.404</v>
      </c>
      <c r="AS29" s="6">
        <v>597.761</v>
      </c>
      <c r="AT29" s="6">
        <v>446.145774</v>
      </c>
      <c r="AU29" s="21">
        <f t="shared" si="31"/>
        <v>1584.310774</v>
      </c>
      <c r="AV29" s="6">
        <v>451.133824</v>
      </c>
      <c r="AW29" s="6">
        <v>273.805111</v>
      </c>
      <c r="AX29" s="6">
        <v>342.494504</v>
      </c>
      <c r="AY29" s="21">
        <f t="shared" si="32"/>
        <v>1067.433439</v>
      </c>
      <c r="AZ29" s="38">
        <f t="shared" si="33"/>
        <v>5208.604723</v>
      </c>
      <c r="BA29" s="6">
        <v>352.187468</v>
      </c>
      <c r="BB29" s="6">
        <v>404.282591</v>
      </c>
      <c r="BC29" s="6">
        <v>381</v>
      </c>
      <c r="BD29" s="21">
        <f>BA29+BB29+BC29</f>
        <v>1137.470059</v>
      </c>
      <c r="BE29" s="6">
        <v>283.108721</v>
      </c>
      <c r="BF29" s="6">
        <v>367.748474</v>
      </c>
      <c r="BG29" s="6">
        <v>345.679317</v>
      </c>
      <c r="BH29" s="21">
        <f>BE29+BF29+BG29</f>
        <v>996.5365120000001</v>
      </c>
      <c r="BI29" s="6">
        <v>344.276353</v>
      </c>
      <c r="BJ29" s="6">
        <v>286.507131</v>
      </c>
      <c r="BK29" s="6">
        <v>271.519387</v>
      </c>
      <c r="BL29" s="21">
        <f>BI29+BJ29+BK29</f>
        <v>902.3028710000001</v>
      </c>
      <c r="BM29" s="6">
        <v>319.799074</v>
      </c>
      <c r="BN29" s="6">
        <v>341.740943</v>
      </c>
      <c r="BO29" s="6">
        <v>316.222016</v>
      </c>
      <c r="BP29" s="21">
        <f>BM29+BN29+BO29</f>
        <v>977.762033</v>
      </c>
      <c r="BQ29" s="38">
        <f t="shared" si="88"/>
        <v>4014.0714750000006</v>
      </c>
      <c r="BR29" s="6">
        <v>307.479644</v>
      </c>
      <c r="BS29" s="6">
        <v>250.215264</v>
      </c>
      <c r="BT29" s="6">
        <v>230.728564</v>
      </c>
      <c r="BU29" s="21">
        <f>BR29+BS29+BT29</f>
        <v>788.423472</v>
      </c>
      <c r="BV29" s="6">
        <v>167.937847</v>
      </c>
      <c r="BW29" s="6">
        <v>460.337812</v>
      </c>
      <c r="BX29" s="6">
        <v>814.435396</v>
      </c>
      <c r="BY29" s="21">
        <f>BV29+BW29+BX29</f>
        <v>1442.711055</v>
      </c>
      <c r="BZ29" s="6">
        <v>438.914967</v>
      </c>
      <c r="CA29" s="6">
        <v>283.359663</v>
      </c>
      <c r="CB29" s="6">
        <v>323.537749</v>
      </c>
      <c r="CC29" s="21">
        <f>BZ29+CA29+CB29</f>
        <v>1045.812379</v>
      </c>
      <c r="CD29" s="6">
        <v>341.215345</v>
      </c>
      <c r="CE29" s="6">
        <v>257.350867</v>
      </c>
      <c r="CF29" s="6">
        <v>321.253445</v>
      </c>
      <c r="CG29" s="21">
        <f>CD29+CE29+CF29</f>
        <v>919.819657</v>
      </c>
      <c r="CH29" s="38">
        <f t="shared" si="8"/>
        <v>4196.766562999999</v>
      </c>
      <c r="CI29" s="12">
        <v>379.918547</v>
      </c>
      <c r="CJ29" s="12">
        <v>439.436384</v>
      </c>
      <c r="CK29" s="12">
        <v>533.93</v>
      </c>
      <c r="CL29" s="12">
        <f t="shared" si="35"/>
        <v>1353.284931</v>
      </c>
      <c r="CM29" s="12">
        <v>432.976907</v>
      </c>
      <c r="CN29" s="12">
        <v>623.259881</v>
      </c>
      <c r="CO29" s="12">
        <v>878.222947</v>
      </c>
      <c r="CP29" s="12">
        <f t="shared" si="9"/>
        <v>1934.459735</v>
      </c>
      <c r="CQ29" s="12">
        <v>1003.809424</v>
      </c>
      <c r="CR29" s="12">
        <v>474.853565</v>
      </c>
      <c r="CS29" s="12">
        <v>306.262464</v>
      </c>
      <c r="CT29" s="12">
        <f t="shared" si="36"/>
        <v>1784.9254529999998</v>
      </c>
      <c r="CU29" s="12">
        <v>297.83226300000007</v>
      </c>
      <c r="CV29" s="12">
        <v>340.976359</v>
      </c>
      <c r="CW29" s="12">
        <v>396.23708600000003</v>
      </c>
      <c r="CX29" s="12">
        <f t="shared" si="37"/>
        <v>1035.045708</v>
      </c>
      <c r="CY29" s="90">
        <f t="shared" si="46"/>
        <v>6107.715827</v>
      </c>
      <c r="CZ29" s="12">
        <v>260.610414</v>
      </c>
      <c r="DA29" s="12">
        <v>279.255154</v>
      </c>
      <c r="DB29" s="12">
        <v>366.458706</v>
      </c>
      <c r="DC29" s="12">
        <f t="shared" si="38"/>
        <v>906.324274</v>
      </c>
      <c r="DD29" s="12">
        <v>228.742554</v>
      </c>
      <c r="DE29" s="12">
        <v>552.673964</v>
      </c>
      <c r="DF29" s="12">
        <v>597.791976</v>
      </c>
      <c r="DG29" s="12">
        <f t="shared" si="60"/>
        <v>1379.208494</v>
      </c>
      <c r="DH29" s="87">
        <v>527.719648</v>
      </c>
      <c r="DI29" s="87">
        <v>347.753159</v>
      </c>
      <c r="DJ29" s="87">
        <v>294.980176</v>
      </c>
      <c r="DK29" s="12">
        <f t="shared" si="39"/>
        <v>1170.452983</v>
      </c>
      <c r="DL29" s="12">
        <v>249.077587</v>
      </c>
      <c r="DM29" s="12">
        <v>239.93585</v>
      </c>
      <c r="DN29" s="12">
        <v>239.39783</v>
      </c>
      <c r="DO29" s="12">
        <f t="shared" si="40"/>
        <v>728.411267</v>
      </c>
      <c r="DP29" s="59">
        <f t="shared" si="41"/>
        <v>4184.397018</v>
      </c>
      <c r="DQ29" s="12">
        <v>243.431709</v>
      </c>
      <c r="DR29" s="12">
        <v>189.548697</v>
      </c>
      <c r="DS29" s="12">
        <v>382.479402</v>
      </c>
      <c r="DT29" s="12">
        <f t="shared" si="42"/>
        <v>815.4598080000001</v>
      </c>
      <c r="DU29" s="12">
        <v>402.812792</v>
      </c>
      <c r="DV29" s="12">
        <v>546.011078</v>
      </c>
      <c r="DW29" s="12">
        <v>562.162539</v>
      </c>
      <c r="DX29" s="12">
        <f t="shared" si="105"/>
        <v>1510.986409</v>
      </c>
      <c r="DY29" s="87">
        <v>473.362421</v>
      </c>
      <c r="DZ29" s="87">
        <v>670.526081</v>
      </c>
      <c r="EA29" s="87">
        <v>288.210429</v>
      </c>
      <c r="EB29" s="12">
        <f t="shared" si="43"/>
        <v>1432.098931</v>
      </c>
      <c r="EC29" s="48">
        <v>350.74507</v>
      </c>
      <c r="ED29" s="48">
        <v>285.3</v>
      </c>
      <c r="EE29" s="48">
        <v>334.42</v>
      </c>
      <c r="EF29" s="12">
        <f t="shared" si="44"/>
        <v>970.46507</v>
      </c>
      <c r="EG29" s="12">
        <f t="shared" si="45"/>
        <v>4729.010218</v>
      </c>
      <c r="EH29" s="12">
        <v>307.04</v>
      </c>
      <c r="EI29" s="12">
        <v>279.38</v>
      </c>
      <c r="EJ29" s="12">
        <v>299.97</v>
      </c>
      <c r="EK29" s="12">
        <f t="shared" si="106"/>
        <v>886.3900000000001</v>
      </c>
      <c r="EL29" s="12">
        <v>262.79736</v>
      </c>
      <c r="EM29" s="12">
        <v>473.904843</v>
      </c>
      <c r="EN29" s="12">
        <v>575.925384</v>
      </c>
      <c r="EO29" s="12">
        <f>SUM(EL29:EN29)</f>
        <v>1312.627587</v>
      </c>
      <c r="EP29" s="12">
        <v>650.695504</v>
      </c>
      <c r="EQ29" s="12">
        <v>292.186512</v>
      </c>
      <c r="ER29" s="12">
        <v>257.296867</v>
      </c>
      <c r="ES29" s="12">
        <f>SUM(EP29:ER29)</f>
        <v>1200.178883</v>
      </c>
      <c r="ET29" s="12">
        <v>192.625672</v>
      </c>
      <c r="EU29" s="12">
        <v>215.339415</v>
      </c>
      <c r="EV29" s="12">
        <v>255.750119</v>
      </c>
      <c r="EW29" s="12">
        <f t="shared" si="89"/>
        <v>663.7152060000001</v>
      </c>
      <c r="EX29" s="12">
        <f t="shared" si="90"/>
        <v>4062.9116760000006</v>
      </c>
      <c r="EY29" s="12">
        <v>265.623254</v>
      </c>
      <c r="EZ29" s="12">
        <v>352.55245</v>
      </c>
      <c r="FA29" s="12">
        <v>346.691469</v>
      </c>
      <c r="FB29" s="12">
        <f t="shared" si="91"/>
        <v>964.867173</v>
      </c>
      <c r="FC29" s="12">
        <v>208.26104</v>
      </c>
      <c r="FD29" s="12">
        <v>428.616959</v>
      </c>
      <c r="FE29" s="12">
        <v>479.59312</v>
      </c>
      <c r="FF29" s="12">
        <f t="shared" si="92"/>
        <v>1116.471119</v>
      </c>
      <c r="FG29" s="12">
        <v>337.096085</v>
      </c>
      <c r="FH29" s="12">
        <v>371.800925</v>
      </c>
      <c r="FI29" s="12">
        <v>237.3752</v>
      </c>
      <c r="FJ29" s="12">
        <f t="shared" si="93"/>
        <v>946.2722100000001</v>
      </c>
      <c r="FK29" s="12">
        <v>198.023931</v>
      </c>
      <c r="FL29" s="12">
        <v>203.12093</v>
      </c>
      <c r="FM29" s="12">
        <v>281.299344</v>
      </c>
      <c r="FN29" s="12">
        <f t="shared" si="48"/>
        <v>682.444205</v>
      </c>
      <c r="FO29" s="12">
        <f t="shared" si="16"/>
        <v>3710.0547070000002</v>
      </c>
      <c r="FP29" s="12">
        <v>234.345886</v>
      </c>
      <c r="FQ29" s="12">
        <v>326.133984</v>
      </c>
      <c r="FR29" s="12">
        <v>341.502849</v>
      </c>
      <c r="FS29" s="12">
        <f t="shared" si="94"/>
        <v>901.9827190000001</v>
      </c>
      <c r="FT29" s="12">
        <v>318.53982</v>
      </c>
      <c r="FU29" s="12">
        <v>564.082324</v>
      </c>
      <c r="FV29" s="12">
        <v>442.118511</v>
      </c>
      <c r="FW29" s="12">
        <f t="shared" si="95"/>
        <v>1324.740655</v>
      </c>
      <c r="FX29" s="12">
        <v>382.300029</v>
      </c>
      <c r="FY29" s="12">
        <v>368.662961</v>
      </c>
      <c r="FZ29" s="12">
        <v>442.663465</v>
      </c>
      <c r="GA29" s="12">
        <f t="shared" si="96"/>
        <v>1193.626455</v>
      </c>
      <c r="GB29" s="12">
        <v>673.915378</v>
      </c>
      <c r="GC29" s="12">
        <v>335.35677</v>
      </c>
      <c r="GD29" s="12">
        <v>362.250854</v>
      </c>
      <c r="GE29" s="12">
        <f t="shared" si="97"/>
        <v>1371.523002</v>
      </c>
      <c r="GF29" s="12">
        <f t="shared" si="18"/>
        <v>4791.872831000001</v>
      </c>
      <c r="GG29" s="12">
        <v>420.2</v>
      </c>
      <c r="GH29" s="12">
        <v>347.81</v>
      </c>
      <c r="GI29" s="12">
        <v>333.86</v>
      </c>
      <c r="GJ29" s="12">
        <f t="shared" si="98"/>
        <v>1101.87</v>
      </c>
      <c r="GK29" s="12">
        <v>352.2663401</v>
      </c>
      <c r="GL29" s="12">
        <v>464.193309</v>
      </c>
      <c r="GM29" s="12">
        <v>722.920887</v>
      </c>
      <c r="GN29" s="12">
        <f t="shared" si="99"/>
        <v>1539.3805361</v>
      </c>
      <c r="GO29" s="12">
        <v>589.635363</v>
      </c>
      <c r="GP29" s="12">
        <v>318.890656</v>
      </c>
      <c r="GQ29" s="12">
        <v>232.108631</v>
      </c>
      <c r="GR29" s="12">
        <f t="shared" si="100"/>
        <v>1140.63465</v>
      </c>
      <c r="GS29" s="12">
        <v>252.535648</v>
      </c>
      <c r="GT29" s="12">
        <v>258.695069</v>
      </c>
      <c r="GU29" s="12">
        <v>326.395823</v>
      </c>
      <c r="GV29" s="12">
        <f t="shared" si="101"/>
        <v>837.62654</v>
      </c>
      <c r="GW29" s="12">
        <f t="shared" si="56"/>
        <v>4619.5117261</v>
      </c>
      <c r="GX29" s="12">
        <v>359.26824</v>
      </c>
      <c r="GY29" s="12">
        <v>310.74794</v>
      </c>
      <c r="GZ29" s="12">
        <v>355.642055</v>
      </c>
      <c r="HA29" s="12">
        <f t="shared" si="102"/>
        <v>1025.658235</v>
      </c>
      <c r="HB29" s="12">
        <v>343.896438</v>
      </c>
      <c r="HC29" s="12">
        <v>470.857284</v>
      </c>
      <c r="HD29" s="12">
        <v>773.615784</v>
      </c>
      <c r="HE29" s="12">
        <f t="shared" si="103"/>
        <v>1588.369506</v>
      </c>
      <c r="HF29" s="12">
        <v>636.439325</v>
      </c>
      <c r="HG29" s="12">
        <v>378.265989</v>
      </c>
      <c r="HH29" s="12">
        <v>344.854429</v>
      </c>
      <c r="HI29" s="12">
        <f t="shared" si="104"/>
        <v>1359.559743</v>
      </c>
    </row>
    <row r="30" spans="1:217" ht="14.25">
      <c r="A30" s="140" t="s">
        <v>69</v>
      </c>
      <c r="B30" s="68">
        <f>SUM(B31:B40)</f>
        <v>2927.331423</v>
      </c>
      <c r="C30" s="68">
        <f>SUM(C31:C40)</f>
        <v>2567.7484079999995</v>
      </c>
      <c r="D30" s="68">
        <f>SUM(D31:D40)</f>
        <v>2519.3032389999994</v>
      </c>
      <c r="E30" s="66">
        <f>SUM(B30:D30)</f>
        <v>8014.383069999998</v>
      </c>
      <c r="F30" s="68">
        <f>SUM(F31:F40)</f>
        <v>2028.280892</v>
      </c>
      <c r="G30" s="68">
        <f>SUM(G31:G40)</f>
        <v>1785.7372169999999</v>
      </c>
      <c r="H30" s="68">
        <f>SUM(H31:H40)</f>
        <v>1482.513515</v>
      </c>
      <c r="I30" s="66">
        <f>SUM(F30:H30)</f>
        <v>5296.531623999999</v>
      </c>
      <c r="J30" s="68">
        <f>SUM(J31:J40)</f>
        <v>1466.8542689999997</v>
      </c>
      <c r="K30" s="68">
        <f>SUM(K31:K40)</f>
        <v>1471.814733</v>
      </c>
      <c r="L30" s="68">
        <f>SUM(L31:L40)</f>
        <v>1641.8269340000002</v>
      </c>
      <c r="M30" s="66">
        <f>SUM(J30:L30)</f>
        <v>4580.495935999999</v>
      </c>
      <c r="N30" s="68">
        <f>SUM(N31:N40)</f>
        <v>2102.170987</v>
      </c>
      <c r="O30" s="68">
        <f>SUM(O31:O40)</f>
        <v>2467.0617119999997</v>
      </c>
      <c r="P30" s="68">
        <f>SUM(P31:P40)</f>
        <v>2947.8139999999994</v>
      </c>
      <c r="Q30" s="66">
        <f>SUM(N30:P30)</f>
        <v>7517.0466989999995</v>
      </c>
      <c r="R30" s="69">
        <f>E30+I30+M30+Q30</f>
        <v>25408.457328999997</v>
      </c>
      <c r="S30" s="68">
        <f>SUM(S31:S40)</f>
        <v>3106.2102210000003</v>
      </c>
      <c r="T30" s="68">
        <f>SUM(T31:T40)</f>
        <v>2819.8653310000004</v>
      </c>
      <c r="U30" s="68">
        <f>SUM(U31:U40)</f>
        <v>2696.0171170000003</v>
      </c>
      <c r="V30" s="66">
        <f>SUM(S30:U30)</f>
        <v>8622.092669000001</v>
      </c>
      <c r="W30" s="68">
        <f>SUM(W31:W40)</f>
        <v>2225.3428109999995</v>
      </c>
      <c r="X30" s="68">
        <f>SUM(X31:X40)</f>
        <v>1916.5069360000002</v>
      </c>
      <c r="Y30" s="68">
        <f>SUM(Y31:Y40)</f>
        <v>1569.7472870000004</v>
      </c>
      <c r="Z30" s="66">
        <f>SUM(W30:Y30)</f>
        <v>5711.597034</v>
      </c>
      <c r="AA30" s="68">
        <f>SUM(AA31:AA40)</f>
        <v>1532.6959660000002</v>
      </c>
      <c r="AB30" s="68">
        <f>SUM(AB31:AB40)</f>
        <v>1615.601064</v>
      </c>
      <c r="AC30" s="68">
        <f>SUM(AC31:AC40)</f>
        <v>1591.1502770000002</v>
      </c>
      <c r="AD30" s="66">
        <f>SUM(AA30:AC30)</f>
        <v>4739.447307</v>
      </c>
      <c r="AE30" s="68">
        <f>SUM(AE31:AE40)</f>
        <v>2002.1779099999999</v>
      </c>
      <c r="AF30" s="68">
        <f>SUM(AF31:AF40)</f>
        <v>2465.215241</v>
      </c>
      <c r="AG30" s="68">
        <f>SUM(AG31:AG40)</f>
        <v>2975.1717000000003</v>
      </c>
      <c r="AH30" s="66">
        <f>SUM(AE30:AG30)</f>
        <v>7442.564851000001</v>
      </c>
      <c r="AI30" s="69">
        <f>V30+Z30+AD30+AH30</f>
        <v>26515.701861</v>
      </c>
      <c r="AJ30" s="68">
        <f>SUM(AJ31:AJ40)</f>
        <v>3001.067763</v>
      </c>
      <c r="AK30" s="68">
        <f>SUM(AK31:AK40)</f>
        <v>2564.030072</v>
      </c>
      <c r="AL30" s="68">
        <f>SUM(AL31:AL40)</f>
        <v>2694.996996</v>
      </c>
      <c r="AM30" s="66">
        <f>SUM(AJ30:AL30)</f>
        <v>8260.094831</v>
      </c>
      <c r="AN30" s="71">
        <f>SUM(AN31:AN40)</f>
        <v>2202.0018569999997</v>
      </c>
      <c r="AO30" s="71">
        <f>SUM(AO31:AO40)</f>
        <v>1820.6022790000002</v>
      </c>
      <c r="AP30" s="71">
        <f>SUM(AP31:AP40)</f>
        <v>1431.521477</v>
      </c>
      <c r="AQ30" s="66">
        <f>SUM(AN30:AP30)</f>
        <v>5454.125613</v>
      </c>
      <c r="AR30" s="71">
        <f>SUM(AR31:AR40)</f>
        <v>1442.8588029999999</v>
      </c>
      <c r="AS30" s="71">
        <f>SUM(AS31:AS40)</f>
        <v>1431.8536790000003</v>
      </c>
      <c r="AT30" s="71">
        <f>SUM(AT31:AT40)</f>
        <v>1580.644331</v>
      </c>
      <c r="AU30" s="66">
        <f>SUM(AR30:AT30)</f>
        <v>4455.356813</v>
      </c>
      <c r="AV30" s="71">
        <f>SUM(AV31:AV40)</f>
        <v>2033.822571</v>
      </c>
      <c r="AW30" s="71">
        <f>SUM(AW31:AW40)</f>
        <v>2313.886758</v>
      </c>
      <c r="AX30" s="71">
        <f>SUM(AX31:AX40)</f>
        <v>2772.655073</v>
      </c>
      <c r="AY30" s="66">
        <f>SUM(AV30:AX30)</f>
        <v>7120.364402</v>
      </c>
      <c r="AZ30" s="69">
        <f>AM30+AQ30+AU30+AY30</f>
        <v>25289.941659</v>
      </c>
      <c r="BA30" s="68">
        <f>SUM(BA31:BA40)</f>
        <v>2884.3057259999996</v>
      </c>
      <c r="BB30" s="68">
        <f>SUM(BB31:BB40)</f>
        <v>2528.924371</v>
      </c>
      <c r="BC30" s="68">
        <f>SUM(BC31:BC40)</f>
        <v>2531.945754</v>
      </c>
      <c r="BD30" s="66">
        <f>SUM(BA30:BC30)</f>
        <v>7945.175851</v>
      </c>
      <c r="BE30" s="71">
        <f>SUM(BE31:BE40)</f>
        <v>1968.9433989999998</v>
      </c>
      <c r="BF30" s="71">
        <f>SUM(BF31:BF40)</f>
        <v>1799.0526829999997</v>
      </c>
      <c r="BG30" s="71">
        <f>SUM(BG31:BG40)</f>
        <v>1511.418505</v>
      </c>
      <c r="BH30" s="66">
        <f>SUM(BE30:BG30)</f>
        <v>5279.414586999999</v>
      </c>
      <c r="BI30" s="71">
        <f>SUM(BI31:BI40)</f>
        <v>1455.9205989999998</v>
      </c>
      <c r="BJ30" s="71">
        <f>SUM(BJ31:BJ40)</f>
        <v>1494.9868120000003</v>
      </c>
      <c r="BK30" s="71">
        <f>SUM(BK31:BK40)</f>
        <v>1728.3023239999998</v>
      </c>
      <c r="BL30" s="66">
        <f>SUM(BI30:BK30)</f>
        <v>4679.209735</v>
      </c>
      <c r="BM30" s="71">
        <f>SUM(BM31:BM40)</f>
        <v>2337.9532729999996</v>
      </c>
      <c r="BN30" s="71">
        <f>SUM(BN31:BN40)</f>
        <v>2679.866732</v>
      </c>
      <c r="BO30" s="71">
        <f>SUM(BO31:BO40)</f>
        <v>3305.8532779999996</v>
      </c>
      <c r="BP30" s="66">
        <f>SUM(BM30:BO30)</f>
        <v>8323.673283</v>
      </c>
      <c r="BQ30" s="69">
        <f t="shared" si="88"/>
        <v>26227.473456</v>
      </c>
      <c r="BR30" s="68">
        <f>SUM(BR31:BR40)</f>
        <v>3314.216305000001</v>
      </c>
      <c r="BS30" s="68">
        <f>SUM(BS31:BS40)</f>
        <v>2816.8284969999995</v>
      </c>
      <c r="BT30" s="68">
        <f>SUM(BT31:BT40)</f>
        <v>2702.501636</v>
      </c>
      <c r="BU30" s="66">
        <f>SUM(BR30:BT30)</f>
        <v>8833.546438000001</v>
      </c>
      <c r="BV30" s="68">
        <f>SUM(BV31:BV40)</f>
        <v>2302.1055610000008</v>
      </c>
      <c r="BW30" s="68">
        <f>SUM(BW31:BW40)</f>
        <v>1945.5796630000002</v>
      </c>
      <c r="BX30" s="68">
        <f>SUM(BX31:BX40)</f>
        <v>1667.1943320000003</v>
      </c>
      <c r="BY30" s="66">
        <f>SUM(BV30:BX30)</f>
        <v>5914.879556000001</v>
      </c>
      <c r="BZ30" s="68">
        <f>SUM(BZ31:BZ40)</f>
        <v>1613.516942</v>
      </c>
      <c r="CA30" s="68">
        <f>SUM(CA31:CA40)</f>
        <v>1775.932398</v>
      </c>
      <c r="CB30" s="68">
        <f>SUM(CB31:CB40)</f>
        <v>1841.6313579999999</v>
      </c>
      <c r="CC30" s="66">
        <f>SUM(BZ30:CB30)</f>
        <v>5231.080698</v>
      </c>
      <c r="CD30" s="68">
        <f>SUM(CD31:CD40)</f>
        <v>2279.823194</v>
      </c>
      <c r="CE30" s="68">
        <f>SUM(CE31:CE40)</f>
        <v>2699.821355</v>
      </c>
      <c r="CF30" s="68">
        <f>SUM(CF31:CF40)</f>
        <v>3072.6399720000004</v>
      </c>
      <c r="CG30" s="66">
        <f>SUM(CD30:CF30)</f>
        <v>8052.284521000001</v>
      </c>
      <c r="CH30" s="69">
        <f t="shared" si="8"/>
        <v>28031.791213000004</v>
      </c>
      <c r="CI30" s="62">
        <f>SUM(CI31:CI40)</f>
        <v>3093.025252</v>
      </c>
      <c r="CJ30" s="62">
        <f>SUM(CJ31:CJ40)</f>
        <v>2863.859051</v>
      </c>
      <c r="CK30" s="62">
        <f>SUM(CK31:CK40)</f>
        <v>2660.629584</v>
      </c>
      <c r="CL30" s="63">
        <f t="shared" si="35"/>
        <v>8617.513887</v>
      </c>
      <c r="CM30" s="63">
        <f>SUM(CM31:CM40)</f>
        <v>2206.440752</v>
      </c>
      <c r="CN30" s="63">
        <f>SUM(CN31:CN40)</f>
        <v>2097.197014</v>
      </c>
      <c r="CO30" s="63">
        <f>SUM(CO31:CO40)</f>
        <v>1521.955679</v>
      </c>
      <c r="CP30" s="63">
        <f t="shared" si="9"/>
        <v>5825.5934449999995</v>
      </c>
      <c r="CQ30" s="63">
        <f>SUM(CQ31:CQ40)</f>
        <v>1349.9444519999997</v>
      </c>
      <c r="CR30" s="63">
        <f>SUM(CR31:CR40)</f>
        <v>1455.1619899999998</v>
      </c>
      <c r="CS30" s="63">
        <f>SUM(CS31:CS40)</f>
        <v>1520.647677</v>
      </c>
      <c r="CT30" s="63">
        <f t="shared" si="36"/>
        <v>4325.754118999999</v>
      </c>
      <c r="CU30" s="63">
        <f>SUM(CU31:CU40)</f>
        <v>2173.7013859999997</v>
      </c>
      <c r="CV30" s="63">
        <f>SUM(CV31:CV40)</f>
        <v>2773.7209650000004</v>
      </c>
      <c r="CW30" s="63">
        <f>SUM(CW31:CW40)</f>
        <v>2960.226961</v>
      </c>
      <c r="CX30" s="63">
        <f t="shared" si="37"/>
        <v>7907.649312</v>
      </c>
      <c r="CY30" s="92">
        <f>CX30+CT30+CP30+CL30</f>
        <v>26676.510763</v>
      </c>
      <c r="CZ30" s="62">
        <f>SUM(CZ31:CZ40)</f>
        <v>2972.9464990000006</v>
      </c>
      <c r="DA30" s="62">
        <f>SUM(DA31:DA40)</f>
        <v>2529.5365620000002</v>
      </c>
      <c r="DB30" s="62">
        <f>SUM(DB31:DB40)</f>
        <v>2456.9903560000002</v>
      </c>
      <c r="DC30" s="63">
        <f t="shared" si="38"/>
        <v>7959.473417000001</v>
      </c>
      <c r="DD30" s="63">
        <f>SUM(DD31:DD40)</f>
        <v>2278.178616</v>
      </c>
      <c r="DE30" s="63">
        <f>SUM(DE31:DE40)</f>
        <v>1893.8142139999998</v>
      </c>
      <c r="DF30" s="63">
        <f>SUM(DF31:DF40)</f>
        <v>1723.803292</v>
      </c>
      <c r="DG30" s="63">
        <f t="shared" si="60"/>
        <v>5895.796122</v>
      </c>
      <c r="DH30" s="63">
        <f>SUM(DH31:DH40)</f>
        <v>1564.991734</v>
      </c>
      <c r="DI30" s="63">
        <f>SUM(DI31:DI40)</f>
        <v>1733.3445600000005</v>
      </c>
      <c r="DJ30" s="63">
        <f>SUM(DJ31:DJ40)</f>
        <v>1859.8545809999998</v>
      </c>
      <c r="DK30" s="63">
        <f t="shared" si="39"/>
        <v>5158.190875</v>
      </c>
      <c r="DL30" s="63">
        <f>SUM(DL31:DL40)</f>
        <v>2352.1269650000004</v>
      </c>
      <c r="DM30" s="63">
        <f>SUM(DM31:DM40)</f>
        <v>2813.7378870000002</v>
      </c>
      <c r="DN30" s="63">
        <f>SUM(DN31:DN40)</f>
        <v>3272.405347</v>
      </c>
      <c r="DO30" s="63">
        <f t="shared" si="40"/>
        <v>8438.270199</v>
      </c>
      <c r="DP30" s="106">
        <f t="shared" si="41"/>
        <v>27451.730613</v>
      </c>
      <c r="DQ30" s="62">
        <f>SUM(DQ31:DQ40)</f>
        <v>3287.090671</v>
      </c>
      <c r="DR30" s="62">
        <f>SUM(DR31:DR40)</f>
        <v>2893.3855729999996</v>
      </c>
      <c r="DS30" s="62">
        <f>SUM(DS31:DS40)</f>
        <v>2698.221925</v>
      </c>
      <c r="DT30" s="63">
        <f t="shared" si="42"/>
        <v>8878.698169</v>
      </c>
      <c r="DU30" s="63">
        <f>SUM(DU31:DU40)</f>
        <v>2309.6031319999997</v>
      </c>
      <c r="DV30" s="63">
        <f>SUM(DV31:DV40)</f>
        <v>2102.736931</v>
      </c>
      <c r="DW30" s="63">
        <f>SUM(DW31:DW40)</f>
        <v>1923.0001110000003</v>
      </c>
      <c r="DX30" s="63">
        <f t="shared" si="105"/>
        <v>6335.340174</v>
      </c>
      <c r="DY30" s="63">
        <f>SUM(DY31:DY40)</f>
        <v>1747.2072660000003</v>
      </c>
      <c r="DZ30" s="63">
        <f>SUM(DZ31:DZ40)</f>
        <v>1719.1601170000004</v>
      </c>
      <c r="EA30" s="63">
        <f>SUM(EA31:EA40)</f>
        <v>1957.796251</v>
      </c>
      <c r="EB30" s="63">
        <f t="shared" si="43"/>
        <v>5424.1636340000005</v>
      </c>
      <c r="EC30" s="63">
        <f>SUM(EC31:EC40)</f>
        <v>2286.255499000001</v>
      </c>
      <c r="ED30" s="63">
        <f>SUM(ED31:ED40)</f>
        <v>2753.1039819999996</v>
      </c>
      <c r="EE30" s="63">
        <f>SUM(EE31:EE40)</f>
        <v>3261.725958</v>
      </c>
      <c r="EF30" s="63">
        <f t="shared" si="44"/>
        <v>8301.085439</v>
      </c>
      <c r="EG30" s="63">
        <f t="shared" si="45"/>
        <v>28939.287416</v>
      </c>
      <c r="EH30" s="62">
        <f>SUM(EH31:EH40)-EH35+EH56</f>
        <v>3461.076717</v>
      </c>
      <c r="EI30" s="62">
        <f>SUM(EI31:EI40)-EI35+EI56</f>
        <v>2957.5547600000004</v>
      </c>
      <c r="EJ30" s="62">
        <f>SUM(EJ31:EJ40)-EJ35+EJ56</f>
        <v>2751.9099810000007</v>
      </c>
      <c r="EK30" s="62">
        <f>+EH30+EI30+EJ30</f>
        <v>9170.541458000002</v>
      </c>
      <c r="EL30" s="62">
        <f>SUM(EL31:EL40)-EL35+EL56</f>
        <v>2483.0832830000004</v>
      </c>
      <c r="EM30" s="62">
        <f>SUM(EM31:EM40)-EM35+EM56</f>
        <v>2098.932472</v>
      </c>
      <c r="EN30" s="62">
        <f>SUM(EN31:EN40)-EN35+EN56</f>
        <v>1886.435078</v>
      </c>
      <c r="EO30" s="62">
        <f>+EL30+EM30+EN30</f>
        <v>6468.450833000001</v>
      </c>
      <c r="EP30" s="62">
        <f>SUM(EP31:EP40)-EP35+EP56</f>
        <v>1838.8101230000004</v>
      </c>
      <c r="EQ30" s="62">
        <f>SUM(EQ31:EQ40)-EQ35+EQ56</f>
        <v>1790.640553</v>
      </c>
      <c r="ER30" s="62">
        <f>SUM(ER31:ER40)-ER35+ER56</f>
        <v>1876.817286</v>
      </c>
      <c r="ES30" s="62">
        <f>+EP30+EQ30+ER30</f>
        <v>5506.267962</v>
      </c>
      <c r="ET30" s="62">
        <f>SUM(ET31:ET40)-ET35+ET56</f>
        <v>2260.754328</v>
      </c>
      <c r="EU30" s="62">
        <f>SUM(EU31:EU40)-EU35+EU56</f>
        <v>2830.672864</v>
      </c>
      <c r="EV30" s="62">
        <f>SUM(EV31:EV40)-EV35+EV56</f>
        <v>3333.979023</v>
      </c>
      <c r="EW30" s="62">
        <f t="shared" si="89"/>
        <v>8425.406214999999</v>
      </c>
      <c r="EX30" s="63">
        <f t="shared" si="90"/>
        <v>29570.666468</v>
      </c>
      <c r="EY30" s="62">
        <f>SUM(EY31:EY40)-EY35</f>
        <v>3227.79925</v>
      </c>
      <c r="EZ30" s="62">
        <f>SUM(EZ31:EZ40)-EZ35</f>
        <v>2849.558187</v>
      </c>
      <c r="FA30" s="62">
        <f>SUM(FA31:FA40)-FA35</f>
        <v>2709.56432</v>
      </c>
      <c r="FB30" s="62">
        <f t="shared" si="91"/>
        <v>8786.921757</v>
      </c>
      <c r="FC30" s="62">
        <f>SUM(FC31:FC40)-FC35</f>
        <v>2372.1907300000003</v>
      </c>
      <c r="FD30" s="62">
        <f>SUM(FD31:FD40)-FD35</f>
        <v>2249.480501</v>
      </c>
      <c r="FE30" s="62">
        <f>SUM(FE31:FE40)-FE35</f>
        <v>2005.6509989999997</v>
      </c>
      <c r="FF30" s="62">
        <f t="shared" si="92"/>
        <v>6627.32223</v>
      </c>
      <c r="FG30" s="62">
        <f>SUM(FG31:FG40)-FG35</f>
        <v>2089.980266</v>
      </c>
      <c r="FH30" s="62">
        <f>SUM(FH31:FH40)-FH35</f>
        <v>1934.8458190000001</v>
      </c>
      <c r="FI30" s="62">
        <f>SUM(FI31:FI40)-FI35</f>
        <v>1902.9334000000001</v>
      </c>
      <c r="FJ30" s="62">
        <f t="shared" si="93"/>
        <v>5927.7594850000005</v>
      </c>
      <c r="FK30" s="62">
        <f>SUM(FK31:FK40)-FK35</f>
        <v>2151.400753</v>
      </c>
      <c r="FL30" s="62">
        <f>SUM(FL31:FL40)-FL35</f>
        <v>2653.199777</v>
      </c>
      <c r="FM30" s="62">
        <f>SUM(FM31:FM40)-FM35</f>
        <v>3226.409615</v>
      </c>
      <c r="FN30" s="62">
        <f t="shared" si="48"/>
        <v>8031.010145</v>
      </c>
      <c r="FO30" s="63">
        <f t="shared" si="16"/>
        <v>29373.013617</v>
      </c>
      <c r="FP30" s="62">
        <f>SUM(FP31:FP40)-FP35</f>
        <v>3430.699974</v>
      </c>
      <c r="FQ30" s="62">
        <f>SUM(FQ31:FQ40)-FQ35</f>
        <v>2912.526209999999</v>
      </c>
      <c r="FR30" s="62">
        <f>SUM(FR31:FR40)-FR35</f>
        <v>3022.770576</v>
      </c>
      <c r="FS30" s="62">
        <f t="shared" si="94"/>
        <v>9365.996759999998</v>
      </c>
      <c r="FT30" s="124">
        <f>SUM(FT31:FT40)-FT35</f>
        <v>2527.761485</v>
      </c>
      <c r="FU30" s="62">
        <f>SUM(FU31:FU40)-FU35</f>
        <v>2051.628035</v>
      </c>
      <c r="FV30" s="62">
        <f>SUM(FV31:FV40)-FV35</f>
        <v>1634.3380979999997</v>
      </c>
      <c r="FW30" s="62">
        <f t="shared" si="95"/>
        <v>6213.727618000001</v>
      </c>
      <c r="FX30" s="124">
        <f>SUM(FX31:FX40)-FX35</f>
        <v>1671.0142290000001</v>
      </c>
      <c r="FY30" s="62">
        <f>SUM(FY31:FY40)-FY35</f>
        <v>1715.397402</v>
      </c>
      <c r="FZ30" s="62">
        <f>SUM(FZ31:FZ40)-FZ35</f>
        <v>1823.9838799999995</v>
      </c>
      <c r="GA30" s="62">
        <f t="shared" si="96"/>
        <v>5210.395511</v>
      </c>
      <c r="GB30" s="62">
        <f>SUM(GB31:GB40)-GB35</f>
        <v>2525.8396689999995</v>
      </c>
      <c r="GC30" s="62">
        <f>SUM(GC31:GC40)-GC35</f>
        <v>2882.991816</v>
      </c>
      <c r="GD30" s="62">
        <f>SUM(GD31:GD40)-GD35</f>
        <v>3478.1538610000002</v>
      </c>
      <c r="GE30" s="62">
        <f t="shared" si="97"/>
        <v>8886.985346</v>
      </c>
      <c r="GF30" s="63">
        <f t="shared" si="18"/>
        <v>29677.105234999995</v>
      </c>
      <c r="GG30" s="62">
        <f>SUM(GG31:GG40)-GG35</f>
        <v>3510.4217699999995</v>
      </c>
      <c r="GH30" s="62">
        <f>SUM(GH31:GH40)-GH35</f>
        <v>3113.1160959999997</v>
      </c>
      <c r="GI30" s="62">
        <f>SUM(GI31:GI40)-GI35</f>
        <v>3122.5590389999998</v>
      </c>
      <c r="GJ30" s="62">
        <f t="shared" si="98"/>
        <v>9746.096904999999</v>
      </c>
      <c r="GK30" s="62">
        <f>SUM(GK31:GK40)-GK35</f>
        <v>2585.8503590000005</v>
      </c>
      <c r="GL30" s="62">
        <f>SUM(GL31:GL40)-GL35</f>
        <v>2316.5933819999996</v>
      </c>
      <c r="GM30" s="62">
        <f>SUM(GM31:GM40)-GM35</f>
        <v>1784.3448110000004</v>
      </c>
      <c r="GN30" s="62">
        <f t="shared" si="99"/>
        <v>6686.788552</v>
      </c>
      <c r="GO30" s="62">
        <f>SUM(GO31:GO40)-GO35</f>
        <v>1861.1099149999995</v>
      </c>
      <c r="GP30" s="62">
        <f>SUM(GP31:GP40)-GP35</f>
        <v>1876.5065509999997</v>
      </c>
      <c r="GQ30" s="62">
        <f>SUM(GQ31:GQ40)-GQ35</f>
        <v>1837.7428530000002</v>
      </c>
      <c r="GR30" s="62">
        <f t="shared" si="100"/>
        <v>5575.359318999999</v>
      </c>
      <c r="GS30" s="62">
        <f>SUM(GS31:GS40)-GS35</f>
        <v>2352.818613</v>
      </c>
      <c r="GT30" s="62">
        <f>SUM(GT31:GT40)-GT35</f>
        <v>2910.1634400000003</v>
      </c>
      <c r="GU30" s="62">
        <f>SUM(GU31:GU40)-GU35</f>
        <v>3434.168669000001</v>
      </c>
      <c r="GV30" s="62">
        <f t="shared" si="101"/>
        <v>8697.150722</v>
      </c>
      <c r="GW30" s="63">
        <f t="shared" si="56"/>
        <v>30705.395497999998</v>
      </c>
      <c r="GX30" s="62">
        <f>SUM(GX31:GX40)-GX35</f>
        <v>3689.179367</v>
      </c>
      <c r="GY30" s="62">
        <f>SUM(GY31:GY40)-GY35</f>
        <v>3171.57997</v>
      </c>
      <c r="GZ30" s="62">
        <f>SUM(GZ31:GZ40)-GZ35</f>
        <v>3330.717518</v>
      </c>
      <c r="HA30" s="62">
        <f t="shared" si="102"/>
        <v>10191.476854999999</v>
      </c>
      <c r="HB30" s="62">
        <f>SUM(HB31:HB40)-HB35</f>
        <v>2890.944631</v>
      </c>
      <c r="HC30" s="62">
        <f>SUM(HC31:HC40)-HC35</f>
        <v>2561.132305</v>
      </c>
      <c r="HD30" s="62">
        <f>SUM(HD31:HD40)-HD35</f>
        <v>2032.8349939999994</v>
      </c>
      <c r="HE30" s="62">
        <f t="shared" si="103"/>
        <v>7484.911929999998</v>
      </c>
      <c r="HF30" s="62">
        <f>SUM(HF31:HF40)-HF35</f>
        <v>2056.3357579999997</v>
      </c>
      <c r="HG30" s="62">
        <f>SUM(HG31:HG40)-HG35</f>
        <v>2142.2719899999997</v>
      </c>
      <c r="HH30" s="62">
        <f>SUM(HH31:HH40)-HH35</f>
        <v>2209.58052</v>
      </c>
      <c r="HI30" s="62">
        <f t="shared" si="104"/>
        <v>6408.188268</v>
      </c>
    </row>
    <row r="31" spans="1:217" ht="14.25" outlineLevel="1">
      <c r="A31" t="s">
        <v>28</v>
      </c>
      <c r="B31" s="20">
        <v>1986.957549</v>
      </c>
      <c r="C31" s="20">
        <v>1721.8078400000002</v>
      </c>
      <c r="D31" s="20">
        <v>1704.1930270000003</v>
      </c>
      <c r="E31" s="21">
        <f t="shared" si="19"/>
        <v>5412.958416</v>
      </c>
      <c r="F31" s="20">
        <v>1336.875242</v>
      </c>
      <c r="G31" s="20">
        <v>1182.546569</v>
      </c>
      <c r="H31" s="20">
        <v>1004.119203</v>
      </c>
      <c r="I31" s="21">
        <f t="shared" si="20"/>
        <v>3523.5410140000004</v>
      </c>
      <c r="J31" s="20">
        <v>1020.17939</v>
      </c>
      <c r="K31" s="20">
        <v>983.9333500000001</v>
      </c>
      <c r="L31" s="20">
        <v>1060.91797</v>
      </c>
      <c r="M31" s="21">
        <f t="shared" si="21"/>
        <v>3065.03071</v>
      </c>
      <c r="N31" s="20">
        <v>1382.5685599999997</v>
      </c>
      <c r="O31" s="20">
        <v>1640.78136</v>
      </c>
      <c r="P31" s="20">
        <v>1998.75</v>
      </c>
      <c r="Q31" s="21">
        <f t="shared" si="22"/>
        <v>5022.09992</v>
      </c>
      <c r="R31" s="36">
        <f>E31+I31+M31+Q31</f>
        <v>17023.63006</v>
      </c>
      <c r="S31" s="20">
        <v>2157.061343</v>
      </c>
      <c r="T31" s="20">
        <v>1958.5721170000002</v>
      </c>
      <c r="U31" s="20">
        <v>1841.623215</v>
      </c>
      <c r="V31" s="21">
        <f t="shared" si="24"/>
        <v>5957.2566750000005</v>
      </c>
      <c r="W31" s="20">
        <v>1509.8387469999998</v>
      </c>
      <c r="X31" s="20">
        <v>1304.8314220000002</v>
      </c>
      <c r="Y31" s="20">
        <v>1090.5835190000003</v>
      </c>
      <c r="Z31" s="21">
        <f t="shared" si="25"/>
        <v>3905.2536880000002</v>
      </c>
      <c r="AA31" s="20">
        <v>1078.00559</v>
      </c>
      <c r="AB31" s="20">
        <v>1125.29088</v>
      </c>
      <c r="AC31" s="20">
        <v>1054.5740600000001</v>
      </c>
      <c r="AD31" s="21">
        <f t="shared" si="26"/>
        <v>3257.87053</v>
      </c>
      <c r="AE31" s="20">
        <v>1268.98785</v>
      </c>
      <c r="AF31" s="20">
        <v>1627.52545</v>
      </c>
      <c r="AG31" s="20">
        <v>2029.5417</v>
      </c>
      <c r="AH31" s="21">
        <f t="shared" si="27"/>
        <v>4926.055</v>
      </c>
      <c r="AI31" s="38">
        <f>V31+Z31+AD31+AH31</f>
        <v>18046.435893</v>
      </c>
      <c r="AJ31" s="20">
        <v>2064.363752</v>
      </c>
      <c r="AK31" s="20">
        <v>1753.05273</v>
      </c>
      <c r="AL31" s="20">
        <v>1878.51555</v>
      </c>
      <c r="AM31" s="21">
        <f t="shared" si="29"/>
        <v>5695.932032000001</v>
      </c>
      <c r="AN31" s="20">
        <v>1537.715091</v>
      </c>
      <c r="AO31" s="20">
        <v>1266.74145</v>
      </c>
      <c r="AP31" s="20">
        <v>989.25677</v>
      </c>
      <c r="AQ31" s="21">
        <f t="shared" si="30"/>
        <v>3793.713311</v>
      </c>
      <c r="AR31" s="20">
        <v>1004.26381</v>
      </c>
      <c r="AS31" s="20">
        <v>963.1911600000001</v>
      </c>
      <c r="AT31" s="20">
        <v>1034.5045799999998</v>
      </c>
      <c r="AU31" s="21">
        <f t="shared" si="31"/>
        <v>3001.95955</v>
      </c>
      <c r="AV31" s="20">
        <v>1357.64102</v>
      </c>
      <c r="AW31" s="20">
        <v>1556.4334330000002</v>
      </c>
      <c r="AX31" s="20">
        <v>1915.7734099999998</v>
      </c>
      <c r="AY31" s="21">
        <f t="shared" si="32"/>
        <v>4829.847863</v>
      </c>
      <c r="AZ31" s="38">
        <f>AM31+AQ31+AU31+AY31</f>
        <v>17321.452756</v>
      </c>
      <c r="BA31" s="20">
        <v>1955.8798840000002</v>
      </c>
      <c r="BB31" s="20">
        <v>1725.679494</v>
      </c>
      <c r="BC31" s="20">
        <v>1774.6713140000002</v>
      </c>
      <c r="BD31" s="21">
        <f t="shared" si="34"/>
        <v>5456.230692</v>
      </c>
      <c r="BE31" s="20">
        <v>1334.3416499999998</v>
      </c>
      <c r="BF31" s="20">
        <v>1237.4668699999997</v>
      </c>
      <c r="BG31" s="20">
        <v>1061.423569</v>
      </c>
      <c r="BH31" s="21">
        <f aca="true" t="shared" si="107" ref="BH31:BH40">BE31+BF31+BG31</f>
        <v>3633.2320889999996</v>
      </c>
      <c r="BI31" s="6">
        <v>1032.626865</v>
      </c>
      <c r="BJ31" s="6">
        <v>1045.704889</v>
      </c>
      <c r="BK31" s="6">
        <v>1184.848286</v>
      </c>
      <c r="BL31" s="21">
        <f aca="true" t="shared" si="108" ref="BL31:BL40">BI31+BJ31+BK31</f>
        <v>3263.1800399999997</v>
      </c>
      <c r="BM31" s="20">
        <v>1615.289263</v>
      </c>
      <c r="BN31" s="20">
        <v>1861.9536039999998</v>
      </c>
      <c r="BO31" s="20">
        <v>2365.81977</v>
      </c>
      <c r="BP31" s="21">
        <f aca="true" t="shared" si="109" ref="BP31:BP40">BM31+BN31+BO31</f>
        <v>5843.062637</v>
      </c>
      <c r="BQ31" s="38">
        <f aca="true" t="shared" si="110" ref="BQ31:BQ40">BP31+BL31+BH31+BD31</f>
        <v>18195.705458</v>
      </c>
      <c r="BR31" s="47">
        <v>2380.3086190000004</v>
      </c>
      <c r="BS31" s="47">
        <v>2035.766427</v>
      </c>
      <c r="BT31" s="47">
        <v>1930.4441939999997</v>
      </c>
      <c r="BU31" s="21">
        <f aca="true" t="shared" si="111" ref="BU31:BU40">BR31+BS31+BT31</f>
        <v>6346.51924</v>
      </c>
      <c r="BV31" s="47">
        <v>1624.0049750000003</v>
      </c>
      <c r="BW31" s="47">
        <v>1360.057868</v>
      </c>
      <c r="BX31" s="47">
        <v>1184.196349</v>
      </c>
      <c r="BY31" s="21">
        <f aca="true" t="shared" si="112" ref="BY31:BY40">BV31+BW31+BX31</f>
        <v>4168.259192</v>
      </c>
      <c r="BZ31" s="47">
        <v>1158.191906</v>
      </c>
      <c r="CA31" s="47">
        <v>1290.1899680000001</v>
      </c>
      <c r="CB31" s="47">
        <v>1296.371733</v>
      </c>
      <c r="CC31" s="21">
        <f aca="true" t="shared" si="113" ref="CC31:CC40">BZ31+CA31+CB31</f>
        <v>3744.753607</v>
      </c>
      <c r="CD31" s="6">
        <v>1571.1973509999998</v>
      </c>
      <c r="CE31" s="6">
        <v>1901.556074</v>
      </c>
      <c r="CF31" s="6">
        <v>2162.792443</v>
      </c>
      <c r="CG31" s="57">
        <f aca="true" t="shared" si="114" ref="CG31:CG40">SUM(CD31:CF31)</f>
        <v>5635.545867999999</v>
      </c>
      <c r="CH31" s="38">
        <f t="shared" si="8"/>
        <v>19895.077907</v>
      </c>
      <c r="CI31" s="12">
        <v>2203.011995</v>
      </c>
      <c r="CJ31" s="12">
        <v>2022.472137</v>
      </c>
      <c r="CK31" s="12">
        <v>1896.1458919999998</v>
      </c>
      <c r="CL31" s="12">
        <f t="shared" si="35"/>
        <v>6121.630023999999</v>
      </c>
      <c r="CM31" s="12">
        <v>1569.313971</v>
      </c>
      <c r="CN31" s="12">
        <v>1514.356257</v>
      </c>
      <c r="CO31" s="12">
        <v>1071.371119</v>
      </c>
      <c r="CP31" s="12">
        <f>SUM(CM31:CO31)</f>
        <v>4155.041347</v>
      </c>
      <c r="CQ31" s="12">
        <v>915.8042109999999</v>
      </c>
      <c r="CR31" s="12">
        <v>969.000676</v>
      </c>
      <c r="CS31" s="12">
        <v>966.657599</v>
      </c>
      <c r="CT31" s="12">
        <f t="shared" si="36"/>
        <v>2851.462486</v>
      </c>
      <c r="CU31" s="12">
        <v>1451.5175669999999</v>
      </c>
      <c r="CV31" s="12">
        <v>1945.803338</v>
      </c>
      <c r="CW31" s="12">
        <v>2009.1877539999998</v>
      </c>
      <c r="CX31" s="12">
        <f t="shared" si="37"/>
        <v>5406.508658999999</v>
      </c>
      <c r="CY31" s="90">
        <f t="shared" si="46"/>
        <v>18534.642516</v>
      </c>
      <c r="CZ31" s="12">
        <v>2060.744579</v>
      </c>
      <c r="DA31" s="12">
        <v>1747.292856</v>
      </c>
      <c r="DB31" s="12">
        <v>1722.695762</v>
      </c>
      <c r="DC31" s="12">
        <f t="shared" si="38"/>
        <v>5530.7331970000005</v>
      </c>
      <c r="DD31" s="12">
        <v>1636.2498640000003</v>
      </c>
      <c r="DE31" s="12">
        <v>1306.5824870000001</v>
      </c>
      <c r="DF31" s="12">
        <v>1261.473768</v>
      </c>
      <c r="DG31" s="12">
        <f t="shared" si="60"/>
        <v>4204.306119000001</v>
      </c>
      <c r="DH31" s="12">
        <v>1133.405051</v>
      </c>
      <c r="DI31" s="12">
        <v>1265.103987</v>
      </c>
      <c r="DJ31" s="12">
        <v>1297.647682</v>
      </c>
      <c r="DK31" s="12">
        <f t="shared" si="39"/>
        <v>3696.15672</v>
      </c>
      <c r="DL31" s="12">
        <v>1640.9863140000002</v>
      </c>
      <c r="DM31" s="12">
        <v>2000.187327</v>
      </c>
      <c r="DN31" s="12">
        <v>2314.021402</v>
      </c>
      <c r="DO31" s="12">
        <f t="shared" si="40"/>
        <v>5955.195043</v>
      </c>
      <c r="DP31" s="59">
        <f t="shared" si="41"/>
        <v>19386.391079</v>
      </c>
      <c r="DQ31" s="12">
        <v>2336.261923</v>
      </c>
      <c r="DR31" s="12">
        <v>2053.5978569999997</v>
      </c>
      <c r="DS31" s="12">
        <v>1856.455437</v>
      </c>
      <c r="DT31" s="12">
        <f t="shared" si="42"/>
        <v>6246.315216999999</v>
      </c>
      <c r="DU31" s="12">
        <v>1605.4203660000003</v>
      </c>
      <c r="DV31" s="12">
        <v>1472.1067779999998</v>
      </c>
      <c r="DW31" s="12">
        <v>1418.4555260000002</v>
      </c>
      <c r="DX31" s="12">
        <f t="shared" si="105"/>
        <v>4495.98267</v>
      </c>
      <c r="DY31" s="12">
        <v>1237.460751</v>
      </c>
      <c r="DZ31" s="12">
        <v>1191.2936650000001</v>
      </c>
      <c r="EA31" s="12">
        <v>1365.36237</v>
      </c>
      <c r="EB31" s="12">
        <f t="shared" si="43"/>
        <v>3794.1167860000005</v>
      </c>
      <c r="EC31" s="12">
        <v>1571.0449680000002</v>
      </c>
      <c r="ED31" s="12">
        <v>1933.1875909999999</v>
      </c>
      <c r="EE31" s="12">
        <v>2292.276554</v>
      </c>
      <c r="EF31" s="12">
        <f t="shared" si="44"/>
        <v>5796.509113</v>
      </c>
      <c r="EG31" s="12">
        <f t="shared" si="45"/>
        <v>20332.923786</v>
      </c>
      <c r="EH31" s="12">
        <v>2414.45</v>
      </c>
      <c r="EI31" s="12">
        <v>2011.46</v>
      </c>
      <c r="EJ31" s="12">
        <v>1840.672519</v>
      </c>
      <c r="EK31" s="12">
        <f t="shared" si="106"/>
        <v>6266.582519</v>
      </c>
      <c r="EL31" s="12">
        <v>1709.92</v>
      </c>
      <c r="EM31" s="12">
        <v>1375.05</v>
      </c>
      <c r="EN31" s="12">
        <v>1320.27</v>
      </c>
      <c r="EO31" s="12">
        <f aca="true" t="shared" si="115" ref="EO31:EO40">SUM(EL31:EN31)</f>
        <v>4405.24</v>
      </c>
      <c r="EP31" s="12">
        <v>1282.41</v>
      </c>
      <c r="EQ31" s="12">
        <v>1227.62</v>
      </c>
      <c r="ER31" s="12">
        <v>1236.38</v>
      </c>
      <c r="ES31" s="12">
        <f aca="true" t="shared" si="116" ref="ES31:ES40">SUM(EP31:ER31)</f>
        <v>3746.41</v>
      </c>
      <c r="ET31" s="12">
        <v>1454.44</v>
      </c>
      <c r="EU31" s="12">
        <v>1919.39</v>
      </c>
      <c r="EV31" s="12">
        <v>2274.67</v>
      </c>
      <c r="EW31" s="12">
        <f aca="true" t="shared" si="117" ref="EW31:EW40">SUM(ET31:EV31)</f>
        <v>5648.5</v>
      </c>
      <c r="EX31" s="12">
        <f aca="true" t="shared" si="118" ref="EX31:EX40">+EK31+EO31+ES31+EW31</f>
        <v>20066.732518999997</v>
      </c>
      <c r="EY31" s="12">
        <v>2216.11</v>
      </c>
      <c r="EZ31" s="12">
        <v>1920.7</v>
      </c>
      <c r="FA31" s="12">
        <v>1812.07</v>
      </c>
      <c r="FB31" s="12">
        <f aca="true" t="shared" si="119" ref="FB31:FB40">SUM(EY31:FA31)</f>
        <v>5948.88</v>
      </c>
      <c r="FC31" s="12">
        <v>1640.43</v>
      </c>
      <c r="FD31" s="12">
        <v>1553.85</v>
      </c>
      <c r="FE31" s="12">
        <v>1399.14</v>
      </c>
      <c r="FF31" s="12">
        <f aca="true" t="shared" si="120" ref="FF31:FF40">SUM(FC31:FE31)</f>
        <v>4593.42</v>
      </c>
      <c r="FG31" s="12">
        <v>1536.66</v>
      </c>
      <c r="FH31" s="12">
        <v>1365.95</v>
      </c>
      <c r="FI31" s="12">
        <v>1300.18</v>
      </c>
      <c r="FJ31" s="12">
        <f aca="true" t="shared" si="121" ref="FJ31:FJ40">SUM(FG31:FI31)</f>
        <v>4202.79</v>
      </c>
      <c r="FK31" s="12">
        <v>1405.8</v>
      </c>
      <c r="FL31" s="12">
        <v>1818.8</v>
      </c>
      <c r="FM31" s="12">
        <v>2216</v>
      </c>
      <c r="FN31" s="12">
        <f t="shared" si="48"/>
        <v>5440.6</v>
      </c>
      <c r="FO31" s="12">
        <f t="shared" si="16"/>
        <v>20185.690000000002</v>
      </c>
      <c r="FP31" s="12">
        <v>2334.8</v>
      </c>
      <c r="FQ31" s="12">
        <v>1957.1</v>
      </c>
      <c r="FR31" s="12">
        <v>2081.1</v>
      </c>
      <c r="FS31" s="12">
        <f aca="true" t="shared" si="122" ref="FS31:FS40">SUM(FP31:FR31)</f>
        <v>6373</v>
      </c>
      <c r="FT31" s="12">
        <v>1714.9</v>
      </c>
      <c r="FU31" s="12">
        <v>1363.2</v>
      </c>
      <c r="FV31" s="12">
        <v>1069.5</v>
      </c>
      <c r="FW31" s="12">
        <f aca="true" t="shared" si="123" ref="FW31:FW40">SUM(FT31:FV31)</f>
        <v>4147.6</v>
      </c>
      <c r="FX31" s="12">
        <v>1113.4142040000002</v>
      </c>
      <c r="FY31" s="12">
        <v>1161.2495789999998</v>
      </c>
      <c r="FZ31" s="12">
        <v>1211.832522</v>
      </c>
      <c r="GA31" s="12">
        <f aca="true" t="shared" si="124" ref="GA31:GA40">SUM(FX31:FZ31)</f>
        <v>3486.4963049999997</v>
      </c>
      <c r="GB31" s="12">
        <v>1771.6</v>
      </c>
      <c r="GC31" s="12">
        <v>2018.1</v>
      </c>
      <c r="GD31" s="12">
        <v>2469.4</v>
      </c>
      <c r="GE31" s="12">
        <f aca="true" t="shared" si="125" ref="GE31:GE40">SUM(GB31:GD31)</f>
        <v>6259.1</v>
      </c>
      <c r="GF31" s="12">
        <f t="shared" si="18"/>
        <v>20266.196304999998</v>
      </c>
      <c r="GG31" s="12">
        <v>2525.7193909999996</v>
      </c>
      <c r="GH31" s="12">
        <v>2232.516499</v>
      </c>
      <c r="GI31" s="12">
        <v>2240.851267</v>
      </c>
      <c r="GJ31" s="12">
        <f aca="true" t="shared" si="126" ref="GJ31:GJ40">SUM(GG31:GI31)</f>
        <v>6999.087157</v>
      </c>
      <c r="GK31" s="12">
        <v>1851.1874149999999</v>
      </c>
      <c r="GL31" s="12">
        <v>1685.3166249999997</v>
      </c>
      <c r="GM31" s="12">
        <v>1206.940382</v>
      </c>
      <c r="GN31" s="12">
        <f aca="true" t="shared" si="127" ref="GN31:GN40">SUM(GK31:GM31)</f>
        <v>4743.444422</v>
      </c>
      <c r="GO31" s="12">
        <v>1338.8554629999999</v>
      </c>
      <c r="GP31" s="12">
        <v>1351.1454059999999</v>
      </c>
      <c r="GQ31" s="12">
        <v>1163.2720370000002</v>
      </c>
      <c r="GR31" s="12">
        <f aca="true" t="shared" si="128" ref="GR31:GR40">SUM(GO31:GQ31)</f>
        <v>3853.2729059999997</v>
      </c>
      <c r="GS31" s="12">
        <v>1548.514201</v>
      </c>
      <c r="GT31" s="12">
        <v>1951.0582220000001</v>
      </c>
      <c r="GU31" s="12">
        <v>2328.4846810000004</v>
      </c>
      <c r="GV31" s="12">
        <f aca="true" t="shared" si="129" ref="GV31:GV40">SUM(GS31:GU31)</f>
        <v>5828.057104</v>
      </c>
      <c r="GW31" s="12">
        <f t="shared" si="56"/>
        <v>21423.861589</v>
      </c>
      <c r="GX31" s="12">
        <v>2519.472522</v>
      </c>
      <c r="GY31" s="12">
        <v>2137.1034729999997</v>
      </c>
      <c r="GZ31" s="12">
        <v>2299.778112</v>
      </c>
      <c r="HA31" s="12">
        <f aca="true" t="shared" si="130" ref="HA31:HA40">SUM(GX31:GZ31)</f>
        <v>6956.354106999999</v>
      </c>
      <c r="HB31" s="12">
        <v>1968.8239979999998</v>
      </c>
      <c r="HC31" s="12">
        <v>1756.1016009999998</v>
      </c>
      <c r="HD31" s="12">
        <v>1340.792757</v>
      </c>
      <c r="HE31" s="12">
        <f aca="true" t="shared" si="131" ref="HE31:HE40">SUM(HB31:HD31)</f>
        <v>5065.718355999999</v>
      </c>
      <c r="HF31" s="12">
        <v>1388.045324</v>
      </c>
      <c r="HG31" s="12">
        <v>1466.6682589999998</v>
      </c>
      <c r="HH31" s="12">
        <v>1448.304991</v>
      </c>
      <c r="HI31" s="12">
        <f aca="true" t="shared" si="132" ref="HI31:HI40">SUM(HF31:HH31)</f>
        <v>4303.018574</v>
      </c>
    </row>
    <row r="32" spans="1:217" ht="14.25" outlineLevel="1">
      <c r="A32" t="s">
        <v>29</v>
      </c>
      <c r="B32" s="20">
        <v>453.68399999999997</v>
      </c>
      <c r="C32" s="20">
        <v>408.18999999999994</v>
      </c>
      <c r="D32" s="20">
        <v>369.68199999999996</v>
      </c>
      <c r="E32" s="21">
        <f t="shared" si="19"/>
        <v>1231.5559999999998</v>
      </c>
      <c r="F32" s="20">
        <v>291.28100000000006</v>
      </c>
      <c r="G32" s="20">
        <v>242.946</v>
      </c>
      <c r="H32" s="20">
        <v>178.92399999999998</v>
      </c>
      <c r="I32" s="21">
        <f t="shared" si="20"/>
        <v>713.1510000000001</v>
      </c>
      <c r="J32" s="20">
        <v>172.79000000000005</v>
      </c>
      <c r="K32" s="20">
        <v>178.60000000000002</v>
      </c>
      <c r="L32" s="20">
        <v>249.92399999999998</v>
      </c>
      <c r="M32" s="21">
        <f t="shared" si="21"/>
        <v>601.3140000000001</v>
      </c>
      <c r="N32" s="20">
        <v>327.543</v>
      </c>
      <c r="O32" s="20">
        <v>396.828</v>
      </c>
      <c r="P32" s="20">
        <v>451.7710000000001</v>
      </c>
      <c r="Q32" s="21">
        <f t="shared" si="22"/>
        <v>1176.142</v>
      </c>
      <c r="R32" s="36">
        <f aca="true" t="shared" si="133" ref="R32:R40">E32+I32+M32+Q32</f>
        <v>3722.1629999999996</v>
      </c>
      <c r="S32" s="20">
        <v>453.139</v>
      </c>
      <c r="T32" s="20">
        <v>392.35299999999995</v>
      </c>
      <c r="U32" s="20">
        <v>384.74199999999996</v>
      </c>
      <c r="V32" s="21">
        <f t="shared" si="24"/>
        <v>1230.234</v>
      </c>
      <c r="W32" s="20">
        <v>314.8229999999999</v>
      </c>
      <c r="X32" s="20">
        <v>260.097</v>
      </c>
      <c r="Y32" s="20">
        <v>187.196</v>
      </c>
      <c r="Z32" s="21">
        <f t="shared" si="25"/>
        <v>762.1159999999999</v>
      </c>
      <c r="AA32" s="20">
        <v>170.554</v>
      </c>
      <c r="AB32" s="20">
        <v>189.666</v>
      </c>
      <c r="AC32" s="20">
        <v>238.09299999999996</v>
      </c>
      <c r="AD32" s="21">
        <f t="shared" si="26"/>
        <v>598.313</v>
      </c>
      <c r="AE32" s="20">
        <v>340.65200000000004</v>
      </c>
      <c r="AF32" s="20">
        <v>407.312</v>
      </c>
      <c r="AG32" s="20">
        <v>460.4260000000001</v>
      </c>
      <c r="AH32" s="21">
        <f t="shared" si="27"/>
        <v>1208.39</v>
      </c>
      <c r="AI32" s="38">
        <f aca="true" t="shared" si="134" ref="AI32:AI40">V32+Z32+AD32+AH32</f>
        <v>3799.053</v>
      </c>
      <c r="AJ32" s="20">
        <v>475.8039999999999</v>
      </c>
      <c r="AK32" s="20">
        <v>402.152</v>
      </c>
      <c r="AL32" s="20">
        <v>388.91299999999995</v>
      </c>
      <c r="AM32" s="21">
        <f t="shared" si="29"/>
        <v>1266.869</v>
      </c>
      <c r="AN32" s="20">
        <v>304.45300000000003</v>
      </c>
      <c r="AO32" s="20">
        <v>223.17999999999998</v>
      </c>
      <c r="AP32" s="20">
        <v>183.57699999999997</v>
      </c>
      <c r="AQ32" s="21">
        <f t="shared" si="30"/>
        <v>711.21</v>
      </c>
      <c r="AR32" s="20">
        <v>177.75999999999996</v>
      </c>
      <c r="AS32" s="20">
        <v>175.249</v>
      </c>
      <c r="AT32" s="20">
        <v>246.423</v>
      </c>
      <c r="AU32" s="21">
        <f t="shared" si="31"/>
        <v>599.432</v>
      </c>
      <c r="AV32" s="20">
        <v>332.32899999999995</v>
      </c>
      <c r="AW32" s="20">
        <v>386.454</v>
      </c>
      <c r="AX32" s="20">
        <v>435.84400000000005</v>
      </c>
      <c r="AY32" s="21">
        <f t="shared" si="32"/>
        <v>1154.627</v>
      </c>
      <c r="AZ32" s="38">
        <f aca="true" t="shared" si="135" ref="AZ32:AZ40">AM32+AQ32+AU32+AY32</f>
        <v>3732.138</v>
      </c>
      <c r="BA32" s="20">
        <v>482.757</v>
      </c>
      <c r="BB32" s="20">
        <v>408.427</v>
      </c>
      <c r="BC32" s="20">
        <v>361.414</v>
      </c>
      <c r="BD32" s="21">
        <f t="shared" si="34"/>
        <v>1252.598</v>
      </c>
      <c r="BE32" s="20">
        <v>285.63899999999995</v>
      </c>
      <c r="BF32" s="20">
        <v>238.661</v>
      </c>
      <c r="BG32" s="20">
        <v>177.839</v>
      </c>
      <c r="BH32" s="21">
        <f t="shared" si="107"/>
        <v>702.1389999999999</v>
      </c>
      <c r="BI32" s="6">
        <v>172.997</v>
      </c>
      <c r="BJ32" s="6">
        <v>180.615</v>
      </c>
      <c r="BK32" s="6">
        <v>253.90500000000003</v>
      </c>
      <c r="BL32" s="21">
        <f t="shared" si="108"/>
        <v>607.517</v>
      </c>
      <c r="BM32" s="20">
        <v>360.056</v>
      </c>
      <c r="BN32" s="20">
        <v>411.083</v>
      </c>
      <c r="BO32" s="20">
        <v>483.505</v>
      </c>
      <c r="BP32" s="21">
        <f t="shared" si="109"/>
        <v>1254.644</v>
      </c>
      <c r="BQ32" s="38">
        <f t="shared" si="110"/>
        <v>3816.898</v>
      </c>
      <c r="BR32" s="47">
        <v>461.78700000000003</v>
      </c>
      <c r="BS32" s="47">
        <v>382.128</v>
      </c>
      <c r="BT32" s="47">
        <v>380.858</v>
      </c>
      <c r="BU32" s="21">
        <f t="shared" si="111"/>
        <v>1224.773</v>
      </c>
      <c r="BV32" s="47">
        <v>315.24</v>
      </c>
      <c r="BW32" s="47">
        <v>258.129</v>
      </c>
      <c r="BX32" s="47">
        <v>210.017</v>
      </c>
      <c r="BY32" s="21">
        <f t="shared" si="112"/>
        <v>783.386</v>
      </c>
      <c r="BZ32" s="47">
        <v>196.362</v>
      </c>
      <c r="CA32" s="47">
        <v>198.60300000000004</v>
      </c>
      <c r="CB32" s="47">
        <v>264.422</v>
      </c>
      <c r="CC32" s="21">
        <f t="shared" si="113"/>
        <v>659.3870000000001</v>
      </c>
      <c r="CD32" s="6">
        <v>354.836</v>
      </c>
      <c r="CE32" s="6">
        <v>407.624</v>
      </c>
      <c r="CF32" s="6">
        <v>469.081</v>
      </c>
      <c r="CG32" s="57">
        <f t="shared" si="114"/>
        <v>1231.5410000000002</v>
      </c>
      <c r="CH32" s="38">
        <f t="shared" si="8"/>
        <v>3899.0870000000004</v>
      </c>
      <c r="CI32" s="12">
        <v>453.179</v>
      </c>
      <c r="CJ32" s="12">
        <v>423.791</v>
      </c>
      <c r="CK32" s="12">
        <v>365.933</v>
      </c>
      <c r="CL32" s="12">
        <f t="shared" si="35"/>
        <v>1242.903</v>
      </c>
      <c r="CM32" s="12">
        <v>294.184</v>
      </c>
      <c r="CN32" s="12">
        <v>264.18899999999996</v>
      </c>
      <c r="CO32" s="12">
        <v>194.107</v>
      </c>
      <c r="CP32" s="12">
        <v>752.48</v>
      </c>
      <c r="CQ32" s="12">
        <v>195.976</v>
      </c>
      <c r="CR32" s="12">
        <v>207.36399999999998</v>
      </c>
      <c r="CS32" s="12">
        <v>253.671</v>
      </c>
      <c r="CT32" s="12">
        <f t="shared" si="36"/>
        <v>657.011</v>
      </c>
      <c r="CU32" s="12">
        <v>365.433</v>
      </c>
      <c r="CV32" s="12">
        <v>426.874</v>
      </c>
      <c r="CW32" s="12">
        <v>506.914</v>
      </c>
      <c r="CX32" s="12">
        <f t="shared" si="37"/>
        <v>1299.221</v>
      </c>
      <c r="CY32" s="90">
        <f t="shared" si="46"/>
        <v>3951.615</v>
      </c>
      <c r="CZ32" s="12">
        <v>467.02899999999994</v>
      </c>
      <c r="DA32" s="12">
        <v>392.24800000000005</v>
      </c>
      <c r="DB32" s="12">
        <v>352.25300000000004</v>
      </c>
      <c r="DC32" s="12">
        <f t="shared" si="38"/>
        <v>1211.5300000000002</v>
      </c>
      <c r="DD32" s="12">
        <v>297.98799999999994</v>
      </c>
      <c r="DE32" s="12">
        <v>267.059</v>
      </c>
      <c r="DF32" s="12">
        <v>191.31099999999998</v>
      </c>
      <c r="DG32" s="12">
        <f t="shared" si="60"/>
        <v>756.358</v>
      </c>
      <c r="DH32" s="12">
        <v>189.98399999999998</v>
      </c>
      <c r="DI32" s="12">
        <v>198.761</v>
      </c>
      <c r="DJ32" s="12">
        <v>261.77399999999994</v>
      </c>
      <c r="DK32" s="12">
        <f t="shared" si="39"/>
        <v>650.519</v>
      </c>
      <c r="DL32" s="12">
        <v>357.217</v>
      </c>
      <c r="DM32" s="12">
        <v>434.77</v>
      </c>
      <c r="DN32" s="12">
        <v>510.1209999999999</v>
      </c>
      <c r="DO32" s="12">
        <f t="shared" si="40"/>
        <v>1302.108</v>
      </c>
      <c r="DP32" s="59">
        <f t="shared" si="41"/>
        <v>3920.5150000000003</v>
      </c>
      <c r="DQ32" s="12">
        <v>508.274</v>
      </c>
      <c r="DR32" s="12">
        <v>443.41</v>
      </c>
      <c r="DS32" s="12">
        <v>433.912</v>
      </c>
      <c r="DT32" s="12">
        <f t="shared" si="42"/>
        <v>1385.596</v>
      </c>
      <c r="DU32" s="12">
        <v>341.6</v>
      </c>
      <c r="DV32" s="12">
        <v>289.85</v>
      </c>
      <c r="DW32" s="12">
        <v>225.73</v>
      </c>
      <c r="DX32" s="12">
        <f t="shared" si="105"/>
        <v>857.1800000000001</v>
      </c>
      <c r="DY32" s="12">
        <v>235.87099999999998</v>
      </c>
      <c r="DZ32" s="12">
        <v>241.71000000000004</v>
      </c>
      <c r="EA32" s="12">
        <v>297.815</v>
      </c>
      <c r="EB32" s="12">
        <f t="shared" si="43"/>
        <v>775.396</v>
      </c>
      <c r="EC32" s="12">
        <v>374.00699999999995</v>
      </c>
      <c r="ED32" s="12">
        <v>432.65000000000003</v>
      </c>
      <c r="EE32" s="12">
        <v>512.298</v>
      </c>
      <c r="EF32" s="12">
        <f t="shared" si="44"/>
        <v>1318.955</v>
      </c>
      <c r="EG32" s="12">
        <f t="shared" si="45"/>
        <v>4337.1269999999995</v>
      </c>
      <c r="EH32" s="12">
        <v>537.4253289999999</v>
      </c>
      <c r="EI32" s="12">
        <v>480.829478</v>
      </c>
      <c r="EJ32" s="12">
        <v>442.85632</v>
      </c>
      <c r="EK32" s="12">
        <f t="shared" si="106"/>
        <v>1461.111127</v>
      </c>
      <c r="EL32" s="12">
        <v>363.600311</v>
      </c>
      <c r="EM32" s="12">
        <v>347.41776899999996</v>
      </c>
      <c r="EN32" s="12">
        <v>233.42145599999998</v>
      </c>
      <c r="EO32" s="12">
        <f t="shared" si="115"/>
        <v>944.4395359999999</v>
      </c>
      <c r="EP32" s="12">
        <v>247.51155899999998</v>
      </c>
      <c r="EQ32" s="12">
        <v>253.78600000000003</v>
      </c>
      <c r="ER32" s="12">
        <v>299.04485999999997</v>
      </c>
      <c r="ES32" s="12">
        <f t="shared" si="116"/>
        <v>800.342419</v>
      </c>
      <c r="ET32" s="12">
        <v>414.461317</v>
      </c>
      <c r="EU32" s="12">
        <v>467.07180800000003</v>
      </c>
      <c r="EV32" s="12">
        <v>536.796702</v>
      </c>
      <c r="EW32" s="12">
        <f t="shared" si="117"/>
        <v>1418.329827</v>
      </c>
      <c r="EX32" s="12">
        <f t="shared" si="118"/>
        <v>4624.222909</v>
      </c>
      <c r="EY32" s="12">
        <v>491.116315</v>
      </c>
      <c r="EZ32" s="12">
        <v>441.85031</v>
      </c>
      <c r="FA32" s="12">
        <v>431.22098100000005</v>
      </c>
      <c r="FB32" s="12">
        <f t="shared" si="119"/>
        <v>1364.187606</v>
      </c>
      <c r="FC32" s="12">
        <v>318.374435</v>
      </c>
      <c r="FD32" s="12">
        <v>303.51016000000004</v>
      </c>
      <c r="FE32" s="12">
        <v>262.553676</v>
      </c>
      <c r="FF32" s="12">
        <f t="shared" si="120"/>
        <v>884.438271</v>
      </c>
      <c r="FG32" s="12">
        <v>239.194356</v>
      </c>
      <c r="FH32" s="12">
        <v>245.42753900000002</v>
      </c>
      <c r="FI32" s="12">
        <v>263.433404</v>
      </c>
      <c r="FJ32" s="12">
        <f t="shared" si="121"/>
        <v>748.055299</v>
      </c>
      <c r="FK32" s="12">
        <v>355.063872</v>
      </c>
      <c r="FL32" s="12">
        <v>393.961841</v>
      </c>
      <c r="FM32" s="12">
        <v>493.721309</v>
      </c>
      <c r="FN32" s="12">
        <f t="shared" si="48"/>
        <v>1242.747022</v>
      </c>
      <c r="FO32" s="12">
        <f t="shared" si="16"/>
        <v>4239.428198</v>
      </c>
      <c r="FP32" s="12">
        <v>544.319402</v>
      </c>
      <c r="FQ32" s="12">
        <v>468.612827</v>
      </c>
      <c r="FR32" s="12">
        <v>458.257396</v>
      </c>
      <c r="FS32" s="12">
        <f t="shared" si="122"/>
        <v>1471.189625</v>
      </c>
      <c r="FT32" s="12">
        <v>387.01233899999994</v>
      </c>
      <c r="FU32" s="12">
        <v>294.818275</v>
      </c>
      <c r="FV32" s="12">
        <v>238.61521299999998</v>
      </c>
      <c r="FW32" s="12">
        <f t="shared" si="123"/>
        <v>920.445827</v>
      </c>
      <c r="FX32" s="12">
        <v>247.21619299999998</v>
      </c>
      <c r="FY32" s="12">
        <v>229.15987399999997</v>
      </c>
      <c r="FZ32" s="12">
        <v>268.91453</v>
      </c>
      <c r="GA32" s="12">
        <f t="shared" si="124"/>
        <v>745.2905969999999</v>
      </c>
      <c r="GB32" s="12">
        <v>336.538224</v>
      </c>
      <c r="GC32" s="12">
        <v>403.22421299999996</v>
      </c>
      <c r="GD32" s="12">
        <v>471.446</v>
      </c>
      <c r="GE32" s="12">
        <f t="shared" si="125"/>
        <v>1211.208437</v>
      </c>
      <c r="GF32" s="12">
        <f t="shared" si="18"/>
        <v>4348.134486</v>
      </c>
      <c r="GG32" s="12">
        <v>454.93966800000004</v>
      </c>
      <c r="GH32" s="12">
        <v>395.359885</v>
      </c>
      <c r="GI32" s="12">
        <v>391.10769799999997</v>
      </c>
      <c r="GJ32" s="12">
        <f t="shared" si="126"/>
        <v>1241.407251</v>
      </c>
      <c r="GK32" s="12">
        <v>304.00863899999996</v>
      </c>
      <c r="GL32" s="12">
        <v>234.05664</v>
      </c>
      <c r="GM32" s="12">
        <v>235.23537199999998</v>
      </c>
      <c r="GN32" s="12">
        <f t="shared" si="127"/>
        <v>773.3006509999999</v>
      </c>
      <c r="GO32" s="12">
        <v>211.63571699999997</v>
      </c>
      <c r="GP32" s="12">
        <v>199.995164</v>
      </c>
      <c r="GQ32" s="12">
        <v>330.92512999999997</v>
      </c>
      <c r="GR32" s="12">
        <f t="shared" si="128"/>
        <v>742.5560109999999</v>
      </c>
      <c r="GS32" s="12">
        <v>385.05224300000003</v>
      </c>
      <c r="GT32" s="12">
        <v>484.604278</v>
      </c>
      <c r="GU32" s="12">
        <v>556.148793</v>
      </c>
      <c r="GV32" s="12">
        <f t="shared" si="129"/>
        <v>1425.8053140000002</v>
      </c>
      <c r="GW32" s="12">
        <f t="shared" si="56"/>
        <v>4183.069227</v>
      </c>
      <c r="GX32" s="12">
        <v>603.022734</v>
      </c>
      <c r="GY32" s="12">
        <v>525.032584</v>
      </c>
      <c r="GZ32" s="12">
        <v>530.4196900000001</v>
      </c>
      <c r="HA32" s="12">
        <f t="shared" si="130"/>
        <v>1658.4750080000003</v>
      </c>
      <c r="HB32" s="12">
        <v>481.46065899999996</v>
      </c>
      <c r="HC32" s="12">
        <v>395.10408199999995</v>
      </c>
      <c r="HD32" s="12">
        <v>358.824121</v>
      </c>
      <c r="HE32" s="12">
        <f t="shared" si="131"/>
        <v>1235.3888619999998</v>
      </c>
      <c r="HF32" s="12">
        <v>346.11789</v>
      </c>
      <c r="HG32" s="12">
        <v>346.700018</v>
      </c>
      <c r="HH32" s="12">
        <v>411.701863</v>
      </c>
      <c r="HI32" s="12">
        <f t="shared" si="132"/>
        <v>1104.519771</v>
      </c>
    </row>
    <row r="33" spans="1:217" ht="14.25" outlineLevel="1">
      <c r="A33" t="s">
        <v>30</v>
      </c>
      <c r="B33" s="20">
        <v>31.898</v>
      </c>
      <c r="C33" s="20">
        <v>30.766</v>
      </c>
      <c r="D33" s="20">
        <v>24.734</v>
      </c>
      <c r="E33" s="21">
        <f t="shared" si="19"/>
        <v>87.398</v>
      </c>
      <c r="F33" s="20">
        <v>22.177</v>
      </c>
      <c r="G33" s="20">
        <v>19.682</v>
      </c>
      <c r="H33" s="20">
        <v>14.035</v>
      </c>
      <c r="I33" s="21">
        <f t="shared" si="20"/>
        <v>55.89399999999999</v>
      </c>
      <c r="J33" s="20">
        <v>10.907413</v>
      </c>
      <c r="K33" s="20">
        <v>11.966377</v>
      </c>
      <c r="L33" s="20">
        <v>18.67386</v>
      </c>
      <c r="M33" s="21">
        <f t="shared" si="21"/>
        <v>41.547650000000004</v>
      </c>
      <c r="N33" s="20">
        <v>21.707</v>
      </c>
      <c r="O33" s="20">
        <v>26.837272</v>
      </c>
      <c r="P33" s="20">
        <v>32.602</v>
      </c>
      <c r="Q33" s="21">
        <f t="shared" si="22"/>
        <v>81.146272</v>
      </c>
      <c r="R33" s="36">
        <f t="shared" si="133"/>
        <v>265.98592199999996</v>
      </c>
      <c r="S33" s="20">
        <v>31.82</v>
      </c>
      <c r="T33" s="20">
        <v>28.044</v>
      </c>
      <c r="U33" s="20">
        <v>26.119</v>
      </c>
      <c r="V33" s="21">
        <f t="shared" si="24"/>
        <v>85.983</v>
      </c>
      <c r="W33" s="20">
        <v>23.445</v>
      </c>
      <c r="X33" s="20">
        <v>18.939</v>
      </c>
      <c r="Y33" s="20">
        <v>12.563</v>
      </c>
      <c r="Z33" s="21">
        <f t="shared" si="25"/>
        <v>54.947</v>
      </c>
      <c r="AA33" s="20">
        <v>11.370123</v>
      </c>
      <c r="AB33" s="20">
        <v>13.003472</v>
      </c>
      <c r="AC33" s="20">
        <v>18.198601</v>
      </c>
      <c r="AD33" s="21">
        <f t="shared" si="26"/>
        <v>42.572196000000005</v>
      </c>
      <c r="AE33" s="20">
        <v>22.695</v>
      </c>
      <c r="AF33" s="20">
        <v>26.075991</v>
      </c>
      <c r="AG33" s="20">
        <v>28.21</v>
      </c>
      <c r="AH33" s="21">
        <f t="shared" si="27"/>
        <v>76.98099099999999</v>
      </c>
      <c r="AI33" s="38">
        <f t="shared" si="134"/>
        <v>260.48318700000004</v>
      </c>
      <c r="AJ33" s="20">
        <v>34.021491999999995</v>
      </c>
      <c r="AK33" s="20">
        <v>30.585107</v>
      </c>
      <c r="AL33" s="20">
        <v>23.2</v>
      </c>
      <c r="AM33" s="21">
        <f t="shared" si="29"/>
        <v>87.80659899999999</v>
      </c>
      <c r="AN33" s="20">
        <v>22.649246</v>
      </c>
      <c r="AO33" s="20">
        <v>21.245495</v>
      </c>
      <c r="AP33" s="20">
        <v>11.795</v>
      </c>
      <c r="AQ33" s="21">
        <f t="shared" si="30"/>
        <v>55.689741</v>
      </c>
      <c r="AR33" s="20">
        <v>11.897986</v>
      </c>
      <c r="AS33" s="20">
        <v>13.198849</v>
      </c>
      <c r="AT33" s="20">
        <v>18.8</v>
      </c>
      <c r="AU33" s="21">
        <f t="shared" si="31"/>
        <v>43.896834999999996</v>
      </c>
      <c r="AV33" s="20">
        <v>22.564823</v>
      </c>
      <c r="AW33" s="20">
        <v>27.692615</v>
      </c>
      <c r="AX33" s="20">
        <v>28.465938</v>
      </c>
      <c r="AY33" s="21">
        <f t="shared" si="32"/>
        <v>78.723376</v>
      </c>
      <c r="AZ33" s="38">
        <f t="shared" si="135"/>
        <v>266.11655099999996</v>
      </c>
      <c r="BA33" s="20">
        <v>32.577612</v>
      </c>
      <c r="BB33" s="20">
        <v>31.654208</v>
      </c>
      <c r="BC33" s="20">
        <v>25.053003</v>
      </c>
      <c r="BD33" s="21">
        <f t="shared" si="34"/>
        <v>89.284823</v>
      </c>
      <c r="BE33" s="20">
        <v>23.340441</v>
      </c>
      <c r="BF33" s="20">
        <v>19.910907</v>
      </c>
      <c r="BG33" s="20">
        <v>14.388578</v>
      </c>
      <c r="BH33" s="21">
        <f t="shared" si="107"/>
        <v>57.639926</v>
      </c>
      <c r="BI33" s="6">
        <v>11.77054</v>
      </c>
      <c r="BJ33" s="6">
        <v>12.025826</v>
      </c>
      <c r="BK33" s="6">
        <v>17.857202</v>
      </c>
      <c r="BL33" s="21">
        <f t="shared" si="108"/>
        <v>41.653568</v>
      </c>
      <c r="BM33" s="20">
        <v>22.138662</v>
      </c>
      <c r="BN33" s="20">
        <v>27.526449</v>
      </c>
      <c r="BO33" s="20">
        <v>32.465398</v>
      </c>
      <c r="BP33" s="21">
        <f t="shared" si="109"/>
        <v>82.13050899999999</v>
      </c>
      <c r="BQ33" s="38">
        <f t="shared" si="110"/>
        <v>270.708826</v>
      </c>
      <c r="BR33" s="47">
        <v>29.610191999999998</v>
      </c>
      <c r="BS33" s="47">
        <v>30.260780999999998</v>
      </c>
      <c r="BT33" s="47">
        <v>24.53789</v>
      </c>
      <c r="BU33" s="21">
        <f t="shared" si="111"/>
        <v>84.408863</v>
      </c>
      <c r="BV33" s="47">
        <v>24.7333</v>
      </c>
      <c r="BW33" s="47">
        <v>20.12641</v>
      </c>
      <c r="BX33" s="47">
        <v>14.915313</v>
      </c>
      <c r="BY33" s="21">
        <f t="shared" si="112"/>
        <v>59.775023</v>
      </c>
      <c r="BZ33" s="47">
        <v>11.678227999999999</v>
      </c>
      <c r="CA33" s="47">
        <v>13.575987999999999</v>
      </c>
      <c r="CB33" s="47">
        <v>18.287069</v>
      </c>
      <c r="CC33" s="21">
        <f t="shared" si="113"/>
        <v>43.541285</v>
      </c>
      <c r="CD33" s="6">
        <v>22.254149</v>
      </c>
      <c r="CE33" s="6">
        <v>26.772052</v>
      </c>
      <c r="CF33" s="6">
        <v>33.280932</v>
      </c>
      <c r="CG33" s="57">
        <f t="shared" si="114"/>
        <v>82.307133</v>
      </c>
      <c r="CH33" s="38">
        <f t="shared" si="8"/>
        <v>270.03230399999995</v>
      </c>
      <c r="CI33" s="12">
        <v>28.249729</v>
      </c>
      <c r="CJ33" s="12">
        <v>31.769559</v>
      </c>
      <c r="CK33" s="12">
        <v>26.685796</v>
      </c>
      <c r="CL33" s="12">
        <f t="shared" si="35"/>
        <v>86.705084</v>
      </c>
      <c r="CM33" s="12">
        <v>25.218421</v>
      </c>
      <c r="CN33" s="12">
        <v>21.357911</v>
      </c>
      <c r="CO33" s="12">
        <v>15.349114</v>
      </c>
      <c r="CP33" s="12">
        <v>61.925446</v>
      </c>
      <c r="CQ33" s="12">
        <v>13.238681</v>
      </c>
      <c r="CR33" s="12">
        <v>13.650436</v>
      </c>
      <c r="CS33" s="12">
        <v>19.867729</v>
      </c>
      <c r="CT33" s="12">
        <f t="shared" si="36"/>
        <v>46.756845999999996</v>
      </c>
      <c r="CU33" s="12">
        <v>23.24733</v>
      </c>
      <c r="CV33" s="12">
        <v>27.940251</v>
      </c>
      <c r="CW33" s="12">
        <v>31.447612</v>
      </c>
      <c r="CX33" s="12">
        <f t="shared" si="37"/>
        <v>82.635193</v>
      </c>
      <c r="CY33" s="90">
        <f t="shared" si="46"/>
        <v>278.022569</v>
      </c>
      <c r="CZ33" s="12">
        <v>32.987193</v>
      </c>
      <c r="DA33" s="12">
        <v>31.865623</v>
      </c>
      <c r="DB33" s="12">
        <v>25.245264</v>
      </c>
      <c r="DC33" s="12">
        <f t="shared" si="38"/>
        <v>90.09807999999998</v>
      </c>
      <c r="DD33" s="12">
        <v>23.837130000000002</v>
      </c>
      <c r="DE33" s="12">
        <v>21.470537</v>
      </c>
      <c r="DF33" s="12">
        <v>16.304014</v>
      </c>
      <c r="DG33" s="12">
        <f t="shared" si="60"/>
        <v>61.611681000000004</v>
      </c>
      <c r="DH33" s="87">
        <v>12.751188</v>
      </c>
      <c r="DI33" s="12">
        <v>13.407950000000001</v>
      </c>
      <c r="DJ33" s="12">
        <v>19.611952000000002</v>
      </c>
      <c r="DK33" s="12">
        <f t="shared" si="39"/>
        <v>45.77109</v>
      </c>
      <c r="DL33" s="12">
        <v>23.559714</v>
      </c>
      <c r="DM33" s="12">
        <v>29.204381</v>
      </c>
      <c r="DN33" s="12">
        <v>31.134672</v>
      </c>
      <c r="DO33" s="12">
        <f t="shared" si="40"/>
        <v>83.89876699999999</v>
      </c>
      <c r="DP33" s="59">
        <f t="shared" si="41"/>
        <v>281.37961799999994</v>
      </c>
      <c r="DQ33" s="12">
        <v>33.477822</v>
      </c>
      <c r="DR33" s="12">
        <v>31.553705</v>
      </c>
      <c r="DS33" s="12">
        <v>26.971665</v>
      </c>
      <c r="DT33" s="12">
        <f t="shared" si="42"/>
        <v>92.00319200000001</v>
      </c>
      <c r="DU33" s="12">
        <v>25.259793000000002</v>
      </c>
      <c r="DV33" s="12">
        <v>21.411855</v>
      </c>
      <c r="DW33" s="12">
        <v>15.312113</v>
      </c>
      <c r="DX33" s="12">
        <f t="shared" si="105"/>
        <v>61.983761</v>
      </c>
      <c r="DY33" s="87">
        <v>12.141047</v>
      </c>
      <c r="DZ33" s="12">
        <v>13.043</v>
      </c>
      <c r="EA33" s="12">
        <v>19.138</v>
      </c>
      <c r="EB33" s="12">
        <f t="shared" si="43"/>
        <v>44.322047</v>
      </c>
      <c r="EC33" s="12">
        <v>22.578</v>
      </c>
      <c r="ED33" s="12">
        <v>28.2</v>
      </c>
      <c r="EE33" s="12">
        <v>31.807</v>
      </c>
      <c r="EF33" s="12">
        <f t="shared" si="44"/>
        <v>82.585</v>
      </c>
      <c r="EG33" s="12">
        <f t="shared" si="45"/>
        <v>280.894</v>
      </c>
      <c r="EH33" s="12">
        <v>32.739</v>
      </c>
      <c r="EI33" s="12">
        <v>33.252</v>
      </c>
      <c r="EJ33" s="12">
        <v>26.233</v>
      </c>
      <c r="EK33" s="12">
        <f t="shared" si="106"/>
        <v>92.224</v>
      </c>
      <c r="EL33" s="12">
        <v>25.216</v>
      </c>
      <c r="EM33" s="12">
        <v>21.137</v>
      </c>
      <c r="EN33" s="12">
        <v>14.639</v>
      </c>
      <c r="EO33" s="12">
        <f t="shared" si="115"/>
        <v>60.992000000000004</v>
      </c>
      <c r="EP33" s="12">
        <v>12.055</v>
      </c>
      <c r="EQ33" s="12">
        <v>13.183</v>
      </c>
      <c r="ER33" s="12">
        <v>19.451</v>
      </c>
      <c r="ES33" s="12">
        <f t="shared" si="116"/>
        <v>44.689</v>
      </c>
      <c r="ET33" s="12">
        <v>23.602</v>
      </c>
      <c r="EU33" s="12">
        <v>28.326</v>
      </c>
      <c r="EV33" s="12">
        <v>32.218</v>
      </c>
      <c r="EW33" s="12">
        <f t="shared" si="117"/>
        <v>84.146</v>
      </c>
      <c r="EX33" s="12">
        <f t="shared" si="118"/>
        <v>282.051</v>
      </c>
      <c r="EY33" s="12">
        <v>32.864</v>
      </c>
      <c r="EZ33" s="12">
        <v>32.631</v>
      </c>
      <c r="FA33" s="12">
        <v>27.047</v>
      </c>
      <c r="FB33" s="12">
        <f t="shared" si="119"/>
        <v>92.542</v>
      </c>
      <c r="FC33" s="12">
        <v>25.668</v>
      </c>
      <c r="FD33" s="12">
        <v>21.535</v>
      </c>
      <c r="FE33" s="12">
        <v>15.156</v>
      </c>
      <c r="FF33" s="12">
        <f t="shared" si="120"/>
        <v>62.359</v>
      </c>
      <c r="FG33" s="12">
        <v>12.827</v>
      </c>
      <c r="FH33" s="12">
        <v>14.565</v>
      </c>
      <c r="FI33" s="12">
        <v>20.023</v>
      </c>
      <c r="FJ33" s="12">
        <f t="shared" si="121"/>
        <v>47.415</v>
      </c>
      <c r="FK33" s="12">
        <v>23.184</v>
      </c>
      <c r="FL33" s="12">
        <v>28.201</v>
      </c>
      <c r="FM33" s="12">
        <v>31.135</v>
      </c>
      <c r="FN33" s="12">
        <f t="shared" si="48"/>
        <v>82.52000000000001</v>
      </c>
      <c r="FO33" s="12">
        <f t="shared" si="16"/>
        <v>284.836</v>
      </c>
      <c r="FP33" s="12">
        <v>34.432</v>
      </c>
      <c r="FQ33" s="12">
        <v>33.598</v>
      </c>
      <c r="FR33" s="12">
        <v>27.809</v>
      </c>
      <c r="FS33" s="12">
        <f t="shared" si="122"/>
        <v>95.839</v>
      </c>
      <c r="FT33" s="12">
        <v>26.639</v>
      </c>
      <c r="FU33" s="12">
        <v>21.291</v>
      </c>
      <c r="FV33" s="120">
        <v>14.58</v>
      </c>
      <c r="FW33" s="12">
        <f t="shared" si="123"/>
        <v>62.51</v>
      </c>
      <c r="FX33" s="12">
        <v>11.993</v>
      </c>
      <c r="FY33" s="12">
        <v>13.69</v>
      </c>
      <c r="FZ33" s="123">
        <v>20.233999999999998</v>
      </c>
      <c r="GA33" s="12">
        <f t="shared" si="124"/>
        <v>45.917</v>
      </c>
      <c r="GB33" s="12">
        <v>23.298</v>
      </c>
      <c r="GC33" s="12">
        <v>27.636000000000003</v>
      </c>
      <c r="GD33" s="120">
        <v>35.177</v>
      </c>
      <c r="GE33" s="12">
        <f t="shared" si="125"/>
        <v>86.11099999999999</v>
      </c>
      <c r="GF33" s="12">
        <f t="shared" si="18"/>
        <v>290.37699999999995</v>
      </c>
      <c r="GG33" s="12">
        <v>29.678</v>
      </c>
      <c r="GH33" s="12">
        <v>31.302</v>
      </c>
      <c r="GI33" s="12">
        <v>26.283</v>
      </c>
      <c r="GJ33" s="12">
        <f t="shared" si="126"/>
        <v>87.263</v>
      </c>
      <c r="GK33" s="12">
        <v>26.081000000000003</v>
      </c>
      <c r="GL33" s="12">
        <v>21.63</v>
      </c>
      <c r="GM33" s="12">
        <v>15.025</v>
      </c>
      <c r="GN33" s="12">
        <f t="shared" si="127"/>
        <v>62.736</v>
      </c>
      <c r="GO33" s="12">
        <v>12.651</v>
      </c>
      <c r="GP33" s="12">
        <v>12.623000000000017</v>
      </c>
      <c r="GQ33" s="12">
        <v>19.822</v>
      </c>
      <c r="GR33" s="12">
        <f t="shared" si="128"/>
        <v>45.09600000000002</v>
      </c>
      <c r="GS33" s="12">
        <v>23.159</v>
      </c>
      <c r="GT33" s="12">
        <v>28.219</v>
      </c>
      <c r="GU33" s="120">
        <v>34.01</v>
      </c>
      <c r="GV33" s="12">
        <f t="shared" si="129"/>
        <v>85.388</v>
      </c>
      <c r="GW33" s="12">
        <f t="shared" si="56"/>
        <v>280.48300000000006</v>
      </c>
      <c r="GX33" s="12">
        <v>30.4</v>
      </c>
      <c r="GY33" s="12">
        <v>31.799</v>
      </c>
      <c r="GZ33" s="12">
        <v>26.421</v>
      </c>
      <c r="HA33" s="12">
        <f t="shared" si="130"/>
        <v>88.62</v>
      </c>
      <c r="HB33" s="12">
        <v>25.436</v>
      </c>
      <c r="HC33" s="12">
        <v>21.012</v>
      </c>
      <c r="HD33" s="12">
        <v>14.41</v>
      </c>
      <c r="HE33" s="12">
        <f t="shared" si="131"/>
        <v>60.858000000000004</v>
      </c>
      <c r="HF33" s="12">
        <v>11.142</v>
      </c>
      <c r="HG33" s="12">
        <v>11.834999999999999</v>
      </c>
      <c r="HH33" s="12">
        <v>19.574</v>
      </c>
      <c r="HI33" s="12">
        <f t="shared" si="132"/>
        <v>42.551</v>
      </c>
    </row>
    <row r="34" spans="1:217" ht="14.25" outlineLevel="1">
      <c r="A34" t="s">
        <v>31</v>
      </c>
      <c r="B34" s="20">
        <v>103.94</v>
      </c>
      <c r="C34" s="20">
        <v>93.515</v>
      </c>
      <c r="D34" s="20">
        <v>92.87299999999999</v>
      </c>
      <c r="E34" s="21">
        <f t="shared" si="19"/>
        <v>290.328</v>
      </c>
      <c r="F34" s="20">
        <v>86.35199999999999</v>
      </c>
      <c r="G34" s="20">
        <v>75.191</v>
      </c>
      <c r="H34" s="20">
        <v>63.538</v>
      </c>
      <c r="I34" s="21">
        <f t="shared" si="20"/>
        <v>225.08100000000002</v>
      </c>
      <c r="J34" s="20">
        <v>57.24</v>
      </c>
      <c r="K34" s="20">
        <v>71.646</v>
      </c>
      <c r="L34" s="20">
        <v>62.394</v>
      </c>
      <c r="M34" s="21">
        <f t="shared" si="21"/>
        <v>191.28</v>
      </c>
      <c r="N34" s="20">
        <v>74.47</v>
      </c>
      <c r="O34" s="20">
        <v>87.016</v>
      </c>
      <c r="P34" s="20">
        <v>106.004</v>
      </c>
      <c r="Q34" s="21">
        <f t="shared" si="22"/>
        <v>267.49</v>
      </c>
      <c r="R34" s="36">
        <f t="shared" si="133"/>
        <v>974.179</v>
      </c>
      <c r="S34" s="20">
        <v>105.50099999999999</v>
      </c>
      <c r="T34" s="20">
        <v>99.579</v>
      </c>
      <c r="U34" s="20">
        <v>97.86599999999999</v>
      </c>
      <c r="V34" s="21">
        <f t="shared" si="24"/>
        <v>302.94599999999997</v>
      </c>
      <c r="W34" s="20">
        <v>85.291</v>
      </c>
      <c r="X34" s="20">
        <v>74.308</v>
      </c>
      <c r="Y34" s="20">
        <v>63.391999999999996</v>
      </c>
      <c r="Z34" s="21">
        <f t="shared" si="25"/>
        <v>222.99099999999999</v>
      </c>
      <c r="AA34" s="20">
        <v>57.623000000000005</v>
      </c>
      <c r="AB34" s="20">
        <v>75.014</v>
      </c>
      <c r="AC34" s="20">
        <v>62.440999999999995</v>
      </c>
      <c r="AD34" s="21">
        <f t="shared" si="26"/>
        <v>195.078</v>
      </c>
      <c r="AE34" s="20">
        <v>75.764</v>
      </c>
      <c r="AF34" s="20">
        <v>86.429</v>
      </c>
      <c r="AG34" s="20">
        <v>103.50300000000001</v>
      </c>
      <c r="AH34" s="21">
        <f t="shared" si="27"/>
        <v>265.696</v>
      </c>
      <c r="AI34" s="38">
        <f t="shared" si="134"/>
        <v>986.7109999999999</v>
      </c>
      <c r="AJ34" s="20">
        <v>100.92099999999999</v>
      </c>
      <c r="AK34" s="20">
        <v>89.74</v>
      </c>
      <c r="AL34" s="20">
        <v>103.136</v>
      </c>
      <c r="AM34" s="21">
        <f t="shared" si="29"/>
        <v>293.797</v>
      </c>
      <c r="AN34" s="20">
        <v>83.587</v>
      </c>
      <c r="AO34" s="20">
        <v>75.21</v>
      </c>
      <c r="AP34" s="20">
        <v>56.524</v>
      </c>
      <c r="AQ34" s="21">
        <f t="shared" si="30"/>
        <v>215.321</v>
      </c>
      <c r="AR34" s="20">
        <v>54.17</v>
      </c>
      <c r="AS34" s="20">
        <v>73.94</v>
      </c>
      <c r="AT34" s="20">
        <v>67.71</v>
      </c>
      <c r="AU34" s="21">
        <f t="shared" si="31"/>
        <v>195.82</v>
      </c>
      <c r="AV34" s="20">
        <v>76.451</v>
      </c>
      <c r="AW34" s="20">
        <v>85.421</v>
      </c>
      <c r="AX34" s="20">
        <v>98.136</v>
      </c>
      <c r="AY34" s="21">
        <f t="shared" si="32"/>
        <v>260.00800000000004</v>
      </c>
      <c r="AZ34" s="38">
        <f t="shared" si="135"/>
        <v>964.9460000000001</v>
      </c>
      <c r="BA34" s="20">
        <v>100.22195599999999</v>
      </c>
      <c r="BB34" s="20">
        <v>89.74412399999999</v>
      </c>
      <c r="BC34" s="20">
        <v>90.712</v>
      </c>
      <c r="BD34" s="21">
        <f t="shared" si="34"/>
        <v>280.67807999999997</v>
      </c>
      <c r="BE34" s="20">
        <v>79.075856</v>
      </c>
      <c r="BF34" s="20">
        <v>73.14331</v>
      </c>
      <c r="BG34" s="20">
        <v>58.31820399999999</v>
      </c>
      <c r="BH34" s="21">
        <f t="shared" si="107"/>
        <v>210.53736999999998</v>
      </c>
      <c r="BI34" s="6">
        <v>55.772</v>
      </c>
      <c r="BJ34" s="6">
        <v>74.907214</v>
      </c>
      <c r="BK34" s="6">
        <v>63.69178</v>
      </c>
      <c r="BL34" s="21">
        <f t="shared" si="108"/>
        <v>194.370994</v>
      </c>
      <c r="BM34" s="20">
        <v>72.608154</v>
      </c>
      <c r="BN34" s="20">
        <v>84.432638</v>
      </c>
      <c r="BO34" s="20">
        <v>101.08710500000001</v>
      </c>
      <c r="BP34" s="21">
        <f t="shared" si="109"/>
        <v>258.127897</v>
      </c>
      <c r="BQ34" s="38">
        <f t="shared" si="110"/>
        <v>943.7143409999999</v>
      </c>
      <c r="BR34" s="47">
        <v>97.241492</v>
      </c>
      <c r="BS34" s="47">
        <v>86.52000000000001</v>
      </c>
      <c r="BT34" s="47">
        <v>88.944684</v>
      </c>
      <c r="BU34" s="21">
        <f t="shared" si="111"/>
        <v>272.706176</v>
      </c>
      <c r="BV34" s="47">
        <v>79.4</v>
      </c>
      <c r="BW34" s="47">
        <v>72.22200000000001</v>
      </c>
      <c r="BX34" s="47">
        <v>64.545585</v>
      </c>
      <c r="BY34" s="21">
        <f t="shared" si="112"/>
        <v>216.16758500000003</v>
      </c>
      <c r="BZ34" s="47">
        <v>61.136</v>
      </c>
      <c r="CA34" s="47">
        <v>77.767412</v>
      </c>
      <c r="CB34" s="47">
        <v>64.98287400000001</v>
      </c>
      <c r="CC34" s="21">
        <f t="shared" si="113"/>
        <v>203.886286</v>
      </c>
      <c r="CD34" s="6">
        <v>76.118344</v>
      </c>
      <c r="CE34" s="6">
        <v>87.253456</v>
      </c>
      <c r="CF34" s="6">
        <v>103.569508</v>
      </c>
      <c r="CG34" s="57">
        <f t="shared" si="114"/>
        <v>266.941308</v>
      </c>
      <c r="CH34" s="38">
        <f t="shared" si="8"/>
        <v>959.701355</v>
      </c>
      <c r="CI34" s="12">
        <v>106.189473</v>
      </c>
      <c r="CJ34" s="12">
        <v>100.480512</v>
      </c>
      <c r="CK34" s="12">
        <v>93.607864</v>
      </c>
      <c r="CL34" s="12">
        <f t="shared" si="35"/>
        <v>300.277849</v>
      </c>
      <c r="CM34" s="12">
        <v>79.42144</v>
      </c>
      <c r="CN34" s="12">
        <v>72.993886</v>
      </c>
      <c r="CO34" s="12">
        <v>57.449296</v>
      </c>
      <c r="CP34" s="12">
        <v>209.864622</v>
      </c>
      <c r="CQ34" s="12">
        <v>54.481874999999995</v>
      </c>
      <c r="CR34" s="12">
        <v>77.381088</v>
      </c>
      <c r="CS34" s="12">
        <v>70.776832</v>
      </c>
      <c r="CT34" s="12">
        <f t="shared" si="36"/>
        <v>202.639795</v>
      </c>
      <c r="CU34" s="12">
        <v>77.055352</v>
      </c>
      <c r="CV34" s="12">
        <v>87.480738</v>
      </c>
      <c r="CW34" s="12">
        <v>101.00577599999998</v>
      </c>
      <c r="CX34" s="12">
        <f t="shared" si="37"/>
        <v>265.54186599999997</v>
      </c>
      <c r="CY34" s="90">
        <f t="shared" si="46"/>
        <v>978.324132</v>
      </c>
      <c r="CZ34" s="12">
        <v>105.37752400000001</v>
      </c>
      <c r="DA34" s="12">
        <v>89.95952600000001</v>
      </c>
      <c r="DB34" s="88">
        <v>91.123584</v>
      </c>
      <c r="DC34" s="12">
        <f t="shared" si="38"/>
        <v>286.460634</v>
      </c>
      <c r="DD34" s="12">
        <v>79.05570800000001</v>
      </c>
      <c r="DE34" s="12">
        <v>70.278756</v>
      </c>
      <c r="DF34" s="12">
        <v>61.795866</v>
      </c>
      <c r="DG34" s="12">
        <f t="shared" si="60"/>
        <v>211.13033000000001</v>
      </c>
      <c r="DH34" s="12">
        <v>56.215048</v>
      </c>
      <c r="DI34" s="12">
        <v>79.727767</v>
      </c>
      <c r="DJ34" s="12">
        <v>68.455012</v>
      </c>
      <c r="DK34" s="12">
        <f t="shared" si="39"/>
        <v>204.397827</v>
      </c>
      <c r="DL34" s="12">
        <v>79.581737</v>
      </c>
      <c r="DM34" s="12">
        <v>89.069542</v>
      </c>
      <c r="DN34" s="12">
        <v>110.679844</v>
      </c>
      <c r="DO34" s="12">
        <f t="shared" si="40"/>
        <v>279.331123</v>
      </c>
      <c r="DP34" s="59">
        <f t="shared" si="41"/>
        <v>981.3199139999999</v>
      </c>
      <c r="DQ34" s="12">
        <v>107.412834</v>
      </c>
      <c r="DR34" s="12">
        <v>91.434866</v>
      </c>
      <c r="DS34" s="88">
        <v>101.525874</v>
      </c>
      <c r="DT34" s="12">
        <f t="shared" si="42"/>
        <v>300.373574</v>
      </c>
      <c r="DU34" s="12">
        <v>85.809012</v>
      </c>
      <c r="DV34" s="12">
        <v>80.90062400000001</v>
      </c>
      <c r="DW34" s="12">
        <v>65.74696499999999</v>
      </c>
      <c r="DX34" s="12">
        <f t="shared" si="105"/>
        <v>232.45660099999998</v>
      </c>
      <c r="DY34" s="12">
        <v>62.02454</v>
      </c>
      <c r="DZ34" s="12">
        <v>87.440456</v>
      </c>
      <c r="EA34" s="12">
        <v>76.16261200000001</v>
      </c>
      <c r="EB34" s="12">
        <f t="shared" si="43"/>
        <v>225.627608</v>
      </c>
      <c r="EC34" s="12">
        <v>76.265513</v>
      </c>
      <c r="ED34" s="12">
        <v>90.58858799999999</v>
      </c>
      <c r="EE34" s="12">
        <v>112.904593</v>
      </c>
      <c r="EF34" s="12">
        <f t="shared" si="44"/>
        <v>279.758694</v>
      </c>
      <c r="EG34" s="12">
        <f t="shared" si="45"/>
        <v>1038.216477</v>
      </c>
      <c r="EH34" s="12">
        <v>149</v>
      </c>
      <c r="EI34" s="12">
        <v>136</v>
      </c>
      <c r="EJ34" s="12">
        <v>146</v>
      </c>
      <c r="EK34" s="12">
        <f t="shared" si="106"/>
        <v>431</v>
      </c>
      <c r="EL34" s="12">
        <v>125</v>
      </c>
      <c r="EM34" s="12">
        <v>115</v>
      </c>
      <c r="EN34" s="12">
        <v>108</v>
      </c>
      <c r="EO34" s="12">
        <f t="shared" si="115"/>
        <v>348</v>
      </c>
      <c r="EP34" s="12">
        <v>103</v>
      </c>
      <c r="EQ34" s="12">
        <v>105</v>
      </c>
      <c r="ER34" s="12">
        <v>107</v>
      </c>
      <c r="ES34" s="12">
        <f t="shared" si="116"/>
        <v>315</v>
      </c>
      <c r="ET34" s="12">
        <v>121</v>
      </c>
      <c r="EU34" s="12">
        <v>136</v>
      </c>
      <c r="EV34" s="12">
        <v>156</v>
      </c>
      <c r="EW34" s="12">
        <f t="shared" si="117"/>
        <v>413</v>
      </c>
      <c r="EX34" s="12">
        <f t="shared" si="118"/>
        <v>1507</v>
      </c>
      <c r="EY34" s="12">
        <v>159.81243</v>
      </c>
      <c r="EZ34" s="12">
        <v>151.90344900000002</v>
      </c>
      <c r="FA34" s="12">
        <v>149.30056</v>
      </c>
      <c r="FB34" s="12">
        <f t="shared" si="119"/>
        <v>461.016439</v>
      </c>
      <c r="FC34" s="12">
        <v>129.938734</v>
      </c>
      <c r="FD34" s="12">
        <v>124.582267</v>
      </c>
      <c r="FE34" s="12">
        <v>109.72797600000001</v>
      </c>
      <c r="FF34" s="12">
        <f t="shared" si="120"/>
        <v>364.248977</v>
      </c>
      <c r="FG34" s="12">
        <v>105.73084700000001</v>
      </c>
      <c r="FH34" s="12">
        <v>114.23079599999998</v>
      </c>
      <c r="FI34" s="12">
        <v>116.90526700000001</v>
      </c>
      <c r="FJ34" s="12">
        <f t="shared" si="121"/>
        <v>336.86690999999996</v>
      </c>
      <c r="FK34" s="12">
        <v>128.81232</v>
      </c>
      <c r="FL34" s="12">
        <v>143.559128</v>
      </c>
      <c r="FM34" s="12">
        <v>167.65838000000002</v>
      </c>
      <c r="FN34" s="12">
        <f t="shared" si="48"/>
        <v>440.029828</v>
      </c>
      <c r="FO34" s="12">
        <f t="shared" si="16"/>
        <v>1602.1621539999999</v>
      </c>
      <c r="FP34" s="12">
        <v>169.79618000000002</v>
      </c>
      <c r="FQ34" s="12">
        <v>148.649207</v>
      </c>
      <c r="FR34" s="12">
        <v>155.544439</v>
      </c>
      <c r="FS34" s="12">
        <f t="shared" si="122"/>
        <v>473.989826</v>
      </c>
      <c r="FT34" s="12">
        <v>138.118043</v>
      </c>
      <c r="FU34" s="12">
        <v>127.926217</v>
      </c>
      <c r="FV34" s="12">
        <v>110.57596</v>
      </c>
      <c r="FW34" s="12">
        <f t="shared" si="123"/>
        <v>376.62022</v>
      </c>
      <c r="FX34" s="12">
        <v>107.547021</v>
      </c>
      <c r="FY34" s="12">
        <v>111.84063300000001</v>
      </c>
      <c r="FZ34" s="12">
        <v>116.05839199999998</v>
      </c>
      <c r="GA34" s="12">
        <f t="shared" si="124"/>
        <v>335.44604599999997</v>
      </c>
      <c r="GB34" s="12">
        <v>133.401077</v>
      </c>
      <c r="GC34" s="12">
        <v>144.685745</v>
      </c>
      <c r="GD34" s="12">
        <v>165.628306</v>
      </c>
      <c r="GE34" s="12">
        <f t="shared" si="125"/>
        <v>443.715128</v>
      </c>
      <c r="GF34" s="12">
        <f t="shared" si="18"/>
        <v>1629.77122</v>
      </c>
      <c r="GG34" s="12">
        <v>164.702338</v>
      </c>
      <c r="GH34" s="12">
        <v>147.704308</v>
      </c>
      <c r="GI34" s="12">
        <v>155.057888</v>
      </c>
      <c r="GJ34" s="12">
        <f t="shared" si="126"/>
        <v>467.464534</v>
      </c>
      <c r="GK34" s="12">
        <v>138.66690599999998</v>
      </c>
      <c r="GL34" s="12">
        <v>130.310716</v>
      </c>
      <c r="GM34" s="12">
        <v>109.64067499999999</v>
      </c>
      <c r="GN34" s="12">
        <f t="shared" si="127"/>
        <v>378.618297</v>
      </c>
      <c r="GO34" s="12">
        <v>107.16866599999999</v>
      </c>
      <c r="GP34" s="12">
        <v>110.887556</v>
      </c>
      <c r="GQ34" s="12">
        <v>117.33158599999999</v>
      </c>
      <c r="GR34" s="12">
        <f t="shared" si="128"/>
        <v>335.38780799999995</v>
      </c>
      <c r="GS34" s="12">
        <v>136.403853</v>
      </c>
      <c r="GT34" s="12">
        <v>150.881485</v>
      </c>
      <c r="GU34" s="12">
        <v>168.33068</v>
      </c>
      <c r="GV34" s="12">
        <f t="shared" si="129"/>
        <v>455.61601800000005</v>
      </c>
      <c r="GW34" s="12">
        <f t="shared" si="56"/>
        <v>1637.0866569999998</v>
      </c>
      <c r="GX34" s="12">
        <v>176.982464</v>
      </c>
      <c r="GY34" s="12">
        <v>158.03516100000002</v>
      </c>
      <c r="GZ34" s="12">
        <v>161.694601</v>
      </c>
      <c r="HA34" s="12">
        <f t="shared" si="130"/>
        <v>496.712226</v>
      </c>
      <c r="HB34" s="12">
        <v>140.496915</v>
      </c>
      <c r="HC34" s="12">
        <v>134.65709099999998</v>
      </c>
      <c r="HD34" s="12">
        <v>112.53747999999999</v>
      </c>
      <c r="HE34" s="12">
        <f t="shared" si="131"/>
        <v>387.69148599999994</v>
      </c>
      <c r="HF34" s="12">
        <v>112.53554599999998</v>
      </c>
      <c r="HG34" s="12">
        <v>113.437059</v>
      </c>
      <c r="HH34" s="12">
        <v>116.78461399999999</v>
      </c>
      <c r="HI34" s="12">
        <f t="shared" si="132"/>
        <v>342.75721899999996</v>
      </c>
    </row>
    <row r="35" spans="1:217" s="136" customFormat="1" ht="14.25" outlineLevel="1">
      <c r="A35" s="135" t="s">
        <v>67</v>
      </c>
      <c r="EH35" s="137">
        <v>28.444904</v>
      </c>
      <c r="EI35" s="137">
        <v>37.408082</v>
      </c>
      <c r="EJ35" s="137">
        <v>40.749537</v>
      </c>
      <c r="EK35" s="138">
        <f>SUM(EH35:EJ35)</f>
        <v>106.60252299999999</v>
      </c>
      <c r="EL35" s="138">
        <v>37.247184000000004</v>
      </c>
      <c r="EM35" s="138">
        <v>37.969904</v>
      </c>
      <c r="EN35" s="138">
        <v>36.44424</v>
      </c>
      <c r="EO35" s="138">
        <f>SUM(EL35:EN35)</f>
        <v>111.661328</v>
      </c>
      <c r="EP35" s="138">
        <v>36.443472</v>
      </c>
      <c r="EQ35" s="138">
        <v>16.760366</v>
      </c>
      <c r="ER35" s="138">
        <v>37.267994</v>
      </c>
      <c r="ES35" s="138">
        <f>SUM(EP35:ER35)</f>
        <v>90.471832</v>
      </c>
      <c r="ET35" s="138">
        <v>40.009522</v>
      </c>
      <c r="EU35" s="138">
        <v>39.268181</v>
      </c>
      <c r="EV35" s="138">
        <v>41.205580000000005</v>
      </c>
      <c r="EW35" s="138">
        <f>SUM(ET35:EV35)</f>
        <v>120.483283</v>
      </c>
      <c r="EX35" s="138">
        <f>+EK35+EO35+ES35+EW35</f>
        <v>429.218966</v>
      </c>
      <c r="EY35" s="138">
        <v>39.89</v>
      </c>
      <c r="EZ35" s="138">
        <v>36.74</v>
      </c>
      <c r="FA35" s="139">
        <v>38.68</v>
      </c>
      <c r="FB35" s="138">
        <f t="shared" si="119"/>
        <v>115.31</v>
      </c>
      <c r="FC35" s="139">
        <v>36.39</v>
      </c>
      <c r="FD35" s="139">
        <v>37.12</v>
      </c>
      <c r="FE35" s="139">
        <v>34.92</v>
      </c>
      <c r="FF35" s="138">
        <f t="shared" si="120"/>
        <v>108.42999999999999</v>
      </c>
      <c r="FG35" s="139">
        <v>34.96</v>
      </c>
      <c r="FH35" s="139">
        <v>18.63</v>
      </c>
      <c r="FI35" s="139">
        <v>35.29</v>
      </c>
      <c r="FJ35" s="137">
        <f t="shared" si="121"/>
        <v>88.88</v>
      </c>
      <c r="FK35" s="139">
        <v>34.9</v>
      </c>
      <c r="FL35" s="139">
        <v>35.9</v>
      </c>
      <c r="FM35" s="139">
        <v>38</v>
      </c>
      <c r="FN35" s="137">
        <f t="shared" si="48"/>
        <v>108.8</v>
      </c>
      <c r="FO35" s="138">
        <f>+FB35+FF35+FJ35+FN35</f>
        <v>421.42</v>
      </c>
      <c r="FP35" s="138">
        <v>37.818278</v>
      </c>
      <c r="FQ35" s="138">
        <v>33.491074</v>
      </c>
      <c r="FR35" s="138">
        <v>37.833484</v>
      </c>
      <c r="FS35" s="138">
        <f t="shared" si="122"/>
        <v>109.14283599999999</v>
      </c>
      <c r="FT35" s="138">
        <v>36.293554</v>
      </c>
      <c r="FU35" s="138">
        <v>37.633432</v>
      </c>
      <c r="FV35" s="138">
        <v>35.946592</v>
      </c>
      <c r="FW35" s="138">
        <f t="shared" si="123"/>
        <v>109.87357800000001</v>
      </c>
      <c r="FX35" s="138">
        <v>36.398778</v>
      </c>
      <c r="FY35" s="138">
        <v>18.274954</v>
      </c>
      <c r="FZ35" s="138">
        <v>35.851026</v>
      </c>
      <c r="GA35" s="138">
        <f t="shared" si="124"/>
        <v>90.52475799999999</v>
      </c>
      <c r="GB35" s="138">
        <v>39.786646000000005</v>
      </c>
      <c r="GC35" s="138">
        <v>37.51159200000001</v>
      </c>
      <c r="GD35" s="138">
        <v>39.883112</v>
      </c>
      <c r="GE35" s="138">
        <f t="shared" si="125"/>
        <v>117.18135000000001</v>
      </c>
      <c r="GF35" s="138">
        <f>+FS35+FW35+GA35+GE35</f>
        <v>426.72252199999997</v>
      </c>
      <c r="GG35" s="138">
        <v>39.15765</v>
      </c>
      <c r="GH35" s="138">
        <v>36.289364000000006</v>
      </c>
      <c r="GI35" s="138">
        <v>41.078689999999995</v>
      </c>
      <c r="GJ35" s="138">
        <f t="shared" si="126"/>
        <v>116.52570399999999</v>
      </c>
      <c r="GK35" s="138">
        <v>40.598368</v>
      </c>
      <c r="GL35" s="138">
        <v>40.629588000000005</v>
      </c>
      <c r="GM35" s="138">
        <v>37.116974000000006</v>
      </c>
      <c r="GN35" s="138">
        <f t="shared" si="127"/>
        <v>118.34493</v>
      </c>
      <c r="GO35" s="138">
        <v>37.11737</v>
      </c>
      <c r="GP35" s="138">
        <v>13.117420000000001</v>
      </c>
      <c r="GQ35" s="138">
        <v>37.220976</v>
      </c>
      <c r="GR35" s="138">
        <f t="shared" si="128"/>
        <v>87.45576600000001</v>
      </c>
      <c r="GS35" s="138">
        <v>41.542882</v>
      </c>
      <c r="GT35" s="138">
        <v>41.560928000000004</v>
      </c>
      <c r="GU35" s="138">
        <v>39.890114</v>
      </c>
      <c r="GV35" s="138">
        <f t="shared" si="129"/>
        <v>122.993924</v>
      </c>
      <c r="GW35" s="138">
        <f aca="true" t="shared" si="136" ref="GW35:GW41">+GJ35+GN35+GR35+GV35</f>
        <v>445.320324</v>
      </c>
      <c r="GX35" s="138">
        <v>43.17404</v>
      </c>
      <c r="GY35" s="138">
        <v>36.745082000000004</v>
      </c>
      <c r="GZ35" s="138">
        <v>41.596724</v>
      </c>
      <c r="HA35" s="138">
        <f t="shared" si="130"/>
        <v>121.51584600000001</v>
      </c>
      <c r="HB35" s="138">
        <v>39.551044</v>
      </c>
      <c r="HC35" s="138">
        <v>40.219056</v>
      </c>
      <c r="HD35" s="138">
        <v>36.170392</v>
      </c>
      <c r="HE35" s="138">
        <f t="shared" si="131"/>
        <v>115.940492</v>
      </c>
      <c r="HF35" s="138">
        <v>36.326402</v>
      </c>
      <c r="HG35" s="138">
        <v>17.635224</v>
      </c>
      <c r="HH35" s="138">
        <v>37.407544</v>
      </c>
      <c r="HI35" s="138">
        <f t="shared" si="132"/>
        <v>91.36917</v>
      </c>
    </row>
    <row r="36" spans="1:217" ht="14.25" outlineLevel="1">
      <c r="A36" t="s">
        <v>32</v>
      </c>
      <c r="B36" s="20">
        <v>11.788</v>
      </c>
      <c r="C36" s="20">
        <v>10.834</v>
      </c>
      <c r="D36" s="20">
        <v>10.2998</v>
      </c>
      <c r="E36" s="21">
        <f t="shared" si="19"/>
        <v>32.9218</v>
      </c>
      <c r="F36" s="20">
        <v>9.553</v>
      </c>
      <c r="G36" s="20">
        <v>9.175</v>
      </c>
      <c r="H36" s="20">
        <v>8.97</v>
      </c>
      <c r="I36" s="21">
        <f t="shared" si="20"/>
        <v>27.698</v>
      </c>
      <c r="J36" s="20">
        <v>8.759103999999999</v>
      </c>
      <c r="K36" s="20">
        <v>8.353</v>
      </c>
      <c r="L36" s="20">
        <v>9.0839</v>
      </c>
      <c r="M36" s="21">
        <f t="shared" si="21"/>
        <v>26.196004</v>
      </c>
      <c r="N36" s="20">
        <v>10.000605</v>
      </c>
      <c r="O36" s="20">
        <v>11.0498</v>
      </c>
      <c r="P36" s="20">
        <v>12.645</v>
      </c>
      <c r="Q36" s="21">
        <f t="shared" si="22"/>
        <v>33.695404999999994</v>
      </c>
      <c r="R36" s="36">
        <f t="shared" si="133"/>
        <v>120.511209</v>
      </c>
      <c r="S36" s="20">
        <v>12.756</v>
      </c>
      <c r="T36" s="20">
        <v>11.95</v>
      </c>
      <c r="U36" s="20">
        <v>11.597</v>
      </c>
      <c r="V36" s="21">
        <f t="shared" si="24"/>
        <v>36.303</v>
      </c>
      <c r="W36" s="20">
        <v>9.886</v>
      </c>
      <c r="X36" s="20">
        <v>9.172</v>
      </c>
      <c r="Y36" s="20">
        <v>9.23</v>
      </c>
      <c r="Z36" s="21">
        <f t="shared" si="25"/>
        <v>28.288</v>
      </c>
      <c r="AA36" s="20">
        <v>8.517951</v>
      </c>
      <c r="AB36" s="20">
        <v>8.735</v>
      </c>
      <c r="AC36" s="20">
        <v>9.3504</v>
      </c>
      <c r="AD36" s="21">
        <f t="shared" si="26"/>
        <v>26.603351</v>
      </c>
      <c r="AE36" s="20">
        <v>9.782909999999998</v>
      </c>
      <c r="AF36" s="20">
        <v>10.1463</v>
      </c>
      <c r="AG36" s="20">
        <v>11.643</v>
      </c>
      <c r="AH36" s="21">
        <f t="shared" si="27"/>
        <v>31.57221</v>
      </c>
      <c r="AI36" s="38">
        <f t="shared" si="134"/>
        <v>122.766561</v>
      </c>
      <c r="AJ36" s="20">
        <v>12.015977000000001</v>
      </c>
      <c r="AK36" s="20">
        <v>10.8492</v>
      </c>
      <c r="AL36" s="20">
        <v>11.239</v>
      </c>
      <c r="AM36" s="21">
        <f t="shared" si="29"/>
        <v>34.10417700000001</v>
      </c>
      <c r="AN36" s="20">
        <v>9.9258</v>
      </c>
      <c r="AO36" s="20">
        <v>9.1096</v>
      </c>
      <c r="AP36" s="20">
        <v>9.301</v>
      </c>
      <c r="AQ36" s="21">
        <f t="shared" si="30"/>
        <v>28.336400000000005</v>
      </c>
      <c r="AR36" s="20">
        <v>9.3572</v>
      </c>
      <c r="AS36" s="20">
        <v>8.6942</v>
      </c>
      <c r="AT36" s="20">
        <v>8.78</v>
      </c>
      <c r="AU36" s="21">
        <f t="shared" si="31"/>
        <v>26.831400000000002</v>
      </c>
      <c r="AV36" s="20">
        <v>10.1677</v>
      </c>
      <c r="AW36" s="20">
        <v>10.5744</v>
      </c>
      <c r="AX36" s="20">
        <v>11.449165</v>
      </c>
      <c r="AY36" s="21">
        <f t="shared" si="32"/>
        <v>32.191265</v>
      </c>
      <c r="AZ36" s="38">
        <f t="shared" si="135"/>
        <v>121.46324200000002</v>
      </c>
      <c r="BA36" s="20">
        <v>11.982991</v>
      </c>
      <c r="BB36" s="20">
        <v>10.22263</v>
      </c>
      <c r="BC36" s="20">
        <v>10.95946</v>
      </c>
      <c r="BD36" s="21">
        <f t="shared" si="34"/>
        <v>33.165081</v>
      </c>
      <c r="BE36" s="20">
        <v>9.662081</v>
      </c>
      <c r="BF36" s="20">
        <v>9.256865</v>
      </c>
      <c r="BG36" s="20">
        <v>9.714199</v>
      </c>
      <c r="BH36" s="21">
        <f t="shared" si="107"/>
        <v>28.633145</v>
      </c>
      <c r="BI36" s="6">
        <v>9.074482</v>
      </c>
      <c r="BJ36" s="6">
        <v>9.475705</v>
      </c>
      <c r="BK36" s="6">
        <v>9.210924</v>
      </c>
      <c r="BL36" s="21">
        <f t="shared" si="108"/>
        <v>27.761111</v>
      </c>
      <c r="BM36" s="20">
        <v>9.89845</v>
      </c>
      <c r="BN36" s="20">
        <v>10.430527</v>
      </c>
      <c r="BO36" s="20">
        <v>12.21251</v>
      </c>
      <c r="BP36" s="21">
        <f t="shared" si="109"/>
        <v>32.541487000000004</v>
      </c>
      <c r="BQ36" s="38">
        <f t="shared" si="110"/>
        <v>122.100824</v>
      </c>
      <c r="BR36" s="47">
        <v>11.723968999999999</v>
      </c>
      <c r="BS36" s="47">
        <v>10.522720999999999</v>
      </c>
      <c r="BT36" s="47">
        <v>11.092981</v>
      </c>
      <c r="BU36" s="21">
        <f t="shared" si="111"/>
        <v>33.339670999999996</v>
      </c>
      <c r="BV36" s="47">
        <v>10.201896000000001</v>
      </c>
      <c r="BW36" s="47">
        <v>9.647931</v>
      </c>
      <c r="BX36" s="47">
        <v>9.904624</v>
      </c>
      <c r="BY36" s="21">
        <f t="shared" si="112"/>
        <v>29.754451000000003</v>
      </c>
      <c r="BZ36" s="47">
        <v>9.740044</v>
      </c>
      <c r="CA36" s="47">
        <v>9.193486</v>
      </c>
      <c r="CB36" s="47">
        <v>9.325423</v>
      </c>
      <c r="CC36" s="21">
        <f t="shared" si="113"/>
        <v>28.258952999999998</v>
      </c>
      <c r="CD36" s="6">
        <v>9.784564</v>
      </c>
      <c r="CE36" s="6">
        <v>10.951593999999998</v>
      </c>
      <c r="CF36" s="6">
        <v>12.730083</v>
      </c>
      <c r="CG36" s="57">
        <f t="shared" si="114"/>
        <v>33.466241</v>
      </c>
      <c r="CH36" s="38">
        <f t="shared" si="8"/>
        <v>124.819316</v>
      </c>
      <c r="CI36" s="12">
        <v>12.469016</v>
      </c>
      <c r="CJ36" s="12">
        <v>11.94233</v>
      </c>
      <c r="CK36" s="12">
        <v>11.191938</v>
      </c>
      <c r="CL36" s="12">
        <f t="shared" si="35"/>
        <v>35.603284</v>
      </c>
      <c r="CM36" s="12">
        <v>10.045128</v>
      </c>
      <c r="CN36" s="12">
        <v>9.144794</v>
      </c>
      <c r="CO36" s="12">
        <v>9.213344</v>
      </c>
      <c r="CP36" s="12">
        <v>28.403266</v>
      </c>
      <c r="CQ36" s="12">
        <v>9.003776</v>
      </c>
      <c r="CR36" s="12">
        <v>9.089859</v>
      </c>
      <c r="CS36" s="12">
        <v>9.244562</v>
      </c>
      <c r="CT36" s="12">
        <f t="shared" si="36"/>
        <v>27.338197</v>
      </c>
      <c r="CU36" s="12">
        <v>9.325774</v>
      </c>
      <c r="CV36" s="12">
        <v>10.352379</v>
      </c>
      <c r="CW36" s="12">
        <v>11.030850000000001</v>
      </c>
      <c r="CX36" s="12">
        <f t="shared" si="37"/>
        <v>30.709003000000003</v>
      </c>
      <c r="CY36" s="90">
        <f t="shared" si="46"/>
        <v>122.05375000000001</v>
      </c>
      <c r="CZ36" s="12">
        <v>11.771861000000001</v>
      </c>
      <c r="DA36" s="12">
        <v>10.217666999999999</v>
      </c>
      <c r="DB36" s="87">
        <v>9.707955</v>
      </c>
      <c r="DC36" s="12">
        <f t="shared" si="38"/>
        <v>31.697483</v>
      </c>
      <c r="DD36" s="12">
        <v>8.672238</v>
      </c>
      <c r="DE36" s="12">
        <v>9.253497</v>
      </c>
      <c r="DF36" s="12">
        <v>9.931234</v>
      </c>
      <c r="DG36" s="12">
        <f t="shared" si="60"/>
        <v>27.856969</v>
      </c>
      <c r="DH36" s="12">
        <v>9.505958</v>
      </c>
      <c r="DI36" s="12">
        <v>9.199749</v>
      </c>
      <c r="DJ36" s="12">
        <v>8.886466</v>
      </c>
      <c r="DK36" s="12">
        <f t="shared" si="39"/>
        <v>27.592173000000003</v>
      </c>
      <c r="DL36" s="12">
        <v>9.467649999999999</v>
      </c>
      <c r="DM36" s="12">
        <v>9.35519</v>
      </c>
      <c r="DN36" s="12">
        <v>10.789299999999999</v>
      </c>
      <c r="DO36" s="12">
        <f t="shared" si="40"/>
        <v>29.612139999999997</v>
      </c>
      <c r="DP36" s="59">
        <f t="shared" si="41"/>
        <v>116.758765</v>
      </c>
      <c r="DQ36" s="12">
        <v>10.866327</v>
      </c>
      <c r="DR36" s="12">
        <v>9.132620000000001</v>
      </c>
      <c r="DS36" s="87">
        <v>10.006919</v>
      </c>
      <c r="DT36" s="12">
        <f t="shared" si="42"/>
        <v>30.005866</v>
      </c>
      <c r="DU36" s="12">
        <v>9.265469</v>
      </c>
      <c r="DV36" s="12">
        <v>9.514130999999999</v>
      </c>
      <c r="DW36" s="12">
        <v>9.838854</v>
      </c>
      <c r="DX36" s="12">
        <f t="shared" si="105"/>
        <v>28.618454</v>
      </c>
      <c r="DY36" s="12">
        <v>8.869022000000001</v>
      </c>
      <c r="DZ36" s="12">
        <v>9.391727999999999</v>
      </c>
      <c r="EA36" s="12">
        <v>9.313889</v>
      </c>
      <c r="EB36" s="12">
        <f t="shared" si="43"/>
        <v>27.574639</v>
      </c>
      <c r="EC36" s="12">
        <v>9.652975</v>
      </c>
      <c r="ED36" s="12">
        <v>10.465281000000001</v>
      </c>
      <c r="EE36" s="12">
        <v>11.685313</v>
      </c>
      <c r="EF36" s="12">
        <f t="shared" si="44"/>
        <v>31.803569000000003</v>
      </c>
      <c r="EG36" s="12">
        <f t="shared" si="45"/>
        <v>118.00252800000001</v>
      </c>
      <c r="EH36" s="12">
        <v>11.938287</v>
      </c>
      <c r="EI36" s="12">
        <v>10.740338</v>
      </c>
      <c r="EJ36" s="12">
        <v>10.922</v>
      </c>
      <c r="EK36" s="12">
        <f t="shared" si="106"/>
        <v>33.600625</v>
      </c>
      <c r="EL36" s="12">
        <v>9.249431000000001</v>
      </c>
      <c r="EM36" s="12">
        <v>9.295274</v>
      </c>
      <c r="EN36" s="12">
        <v>9.364071</v>
      </c>
      <c r="EO36" s="12">
        <f t="shared" si="115"/>
        <v>27.908776</v>
      </c>
      <c r="EP36" s="12">
        <v>9.429167</v>
      </c>
      <c r="EQ36" s="12">
        <v>9.27537</v>
      </c>
      <c r="ER36" s="12">
        <v>9.220759</v>
      </c>
      <c r="ES36" s="12">
        <f t="shared" si="116"/>
        <v>27.925296000000003</v>
      </c>
      <c r="ET36" s="12">
        <v>9.76372</v>
      </c>
      <c r="EU36" s="12">
        <v>9.777370000000001</v>
      </c>
      <c r="EV36" s="12">
        <v>11.249751</v>
      </c>
      <c r="EW36" s="12">
        <f t="shared" si="117"/>
        <v>30.790841</v>
      </c>
      <c r="EX36" s="12">
        <f t="shared" si="118"/>
        <v>120.225538</v>
      </c>
      <c r="EY36" s="12">
        <v>11.970652</v>
      </c>
      <c r="EZ36" s="12">
        <v>11.76013</v>
      </c>
      <c r="FA36" s="12">
        <v>11.193645</v>
      </c>
      <c r="FB36" s="12">
        <f t="shared" si="119"/>
        <v>34.924426999999994</v>
      </c>
      <c r="FC36" s="12">
        <v>11.046232</v>
      </c>
      <c r="FD36" s="12">
        <v>9.855222</v>
      </c>
      <c r="FE36" s="12">
        <v>9.42726</v>
      </c>
      <c r="FF36" s="12">
        <f t="shared" si="120"/>
        <v>30.328714</v>
      </c>
      <c r="FG36" s="12">
        <v>9.10582</v>
      </c>
      <c r="FH36" s="12">
        <v>9.514132</v>
      </c>
      <c r="FI36" s="12">
        <v>9.814345</v>
      </c>
      <c r="FJ36" s="12">
        <f t="shared" si="121"/>
        <v>28.434296999999997</v>
      </c>
      <c r="FK36" s="12">
        <v>0.658668</v>
      </c>
      <c r="FL36" s="12">
        <v>0.39852</v>
      </c>
      <c r="FM36" s="12">
        <v>0.17772</v>
      </c>
      <c r="FN36" s="12">
        <f t="shared" si="48"/>
        <v>1.234908</v>
      </c>
      <c r="FO36" s="12">
        <f t="shared" si="16"/>
        <v>94.922346</v>
      </c>
      <c r="FP36" s="12">
        <v>12.436448</v>
      </c>
      <c r="FQ36" s="12">
        <v>10.931961</v>
      </c>
      <c r="FR36" s="12">
        <v>11.738553</v>
      </c>
      <c r="FS36" s="12">
        <f t="shared" si="122"/>
        <v>35.106961999999996</v>
      </c>
      <c r="FT36" s="12">
        <v>10.66442</v>
      </c>
      <c r="FU36" s="12">
        <v>9.779569</v>
      </c>
      <c r="FV36" s="12">
        <v>9.660085</v>
      </c>
      <c r="FW36" s="12">
        <f t="shared" si="123"/>
        <v>30.104074000000004</v>
      </c>
      <c r="FX36" s="12">
        <v>9.487704</v>
      </c>
      <c r="FY36" s="12">
        <v>10.045048</v>
      </c>
      <c r="FZ36" s="12">
        <v>9.704329</v>
      </c>
      <c r="GA36" s="12">
        <f t="shared" si="124"/>
        <v>29.237081000000003</v>
      </c>
      <c r="GB36" s="123">
        <v>10.536815</v>
      </c>
      <c r="GC36" s="12">
        <v>10.868328</v>
      </c>
      <c r="GD36" s="12">
        <v>12.05785</v>
      </c>
      <c r="GE36" s="12">
        <f t="shared" si="125"/>
        <v>33.462993000000004</v>
      </c>
      <c r="GF36" s="12">
        <f t="shared" si="18"/>
        <v>127.91111000000001</v>
      </c>
      <c r="GG36" s="12">
        <v>11.993663</v>
      </c>
      <c r="GH36" s="12">
        <v>11.164139</v>
      </c>
      <c r="GI36" s="12">
        <v>10.805893</v>
      </c>
      <c r="GJ36" s="12">
        <f t="shared" si="126"/>
        <v>33.963695</v>
      </c>
      <c r="GK36" s="12">
        <v>10.401828</v>
      </c>
      <c r="GL36" s="12">
        <v>9.874668</v>
      </c>
      <c r="GM36" s="12">
        <v>10.155621</v>
      </c>
      <c r="GN36" s="12">
        <f t="shared" si="127"/>
        <v>30.432117</v>
      </c>
      <c r="GO36" s="12">
        <v>9.139698</v>
      </c>
      <c r="GP36" s="12">
        <v>9.041984</v>
      </c>
      <c r="GQ36" s="12">
        <v>9.197499</v>
      </c>
      <c r="GR36" s="12">
        <f t="shared" si="128"/>
        <v>27.379181</v>
      </c>
      <c r="GS36" s="123">
        <v>9.969018</v>
      </c>
      <c r="GT36" s="12">
        <v>10.959127</v>
      </c>
      <c r="GU36" s="12">
        <v>11.617896</v>
      </c>
      <c r="GV36" s="12">
        <f t="shared" si="129"/>
        <v>32.546041</v>
      </c>
      <c r="GW36" s="12">
        <f t="shared" si="136"/>
        <v>124.32103400000001</v>
      </c>
      <c r="GX36" s="12">
        <v>12.770677</v>
      </c>
      <c r="GY36" s="12">
        <v>11.427943</v>
      </c>
      <c r="GZ36" s="12">
        <v>11.480234</v>
      </c>
      <c r="HA36" s="12">
        <f t="shared" si="130"/>
        <v>35.678854</v>
      </c>
      <c r="HB36" s="12">
        <v>10.61797</v>
      </c>
      <c r="HC36" s="12">
        <v>10.017009</v>
      </c>
      <c r="HD36" s="12">
        <v>9.906695</v>
      </c>
      <c r="HE36" s="12">
        <f t="shared" si="131"/>
        <v>30.541674</v>
      </c>
      <c r="HF36" s="12">
        <v>10.811435</v>
      </c>
      <c r="HG36" s="12">
        <v>9.75553</v>
      </c>
      <c r="HH36" s="12">
        <v>9.35964</v>
      </c>
      <c r="HI36" s="12">
        <f t="shared" si="132"/>
        <v>29.926605000000002</v>
      </c>
    </row>
    <row r="37" spans="1:217" ht="14.25" outlineLevel="1">
      <c r="A37" t="s">
        <v>33</v>
      </c>
      <c r="B37" s="20">
        <v>21.986</v>
      </c>
      <c r="C37" s="20">
        <v>19.131</v>
      </c>
      <c r="D37" s="20">
        <v>20.653</v>
      </c>
      <c r="E37" s="21">
        <f t="shared" si="19"/>
        <v>61.77</v>
      </c>
      <c r="F37" s="20">
        <v>17.125</v>
      </c>
      <c r="G37" s="20">
        <v>7.344</v>
      </c>
      <c r="H37" s="20">
        <v>4.815</v>
      </c>
      <c r="I37" s="21">
        <f t="shared" si="20"/>
        <v>29.284000000000002</v>
      </c>
      <c r="J37" s="20">
        <v>0.006</v>
      </c>
      <c r="K37" s="20">
        <v>0.392</v>
      </c>
      <c r="L37" s="20">
        <v>4.542</v>
      </c>
      <c r="M37" s="21">
        <f t="shared" si="21"/>
        <v>4.9399999999999995</v>
      </c>
      <c r="N37" s="20">
        <v>10.397</v>
      </c>
      <c r="O37" s="20">
        <v>16.134</v>
      </c>
      <c r="P37" s="20">
        <v>20.053</v>
      </c>
      <c r="Q37" s="21">
        <f t="shared" si="22"/>
        <v>46.584</v>
      </c>
      <c r="R37" s="36">
        <f t="shared" si="133"/>
        <v>142.578</v>
      </c>
      <c r="S37" s="20">
        <v>20.651</v>
      </c>
      <c r="T37" s="20">
        <v>21.648</v>
      </c>
      <c r="U37" s="20">
        <v>21.898000000000003</v>
      </c>
      <c r="V37" s="21">
        <f t="shared" si="24"/>
        <v>64.197</v>
      </c>
      <c r="W37" s="20">
        <v>15.219000000000001</v>
      </c>
      <c r="X37" s="20">
        <v>7.19</v>
      </c>
      <c r="Y37" s="20">
        <v>2.629</v>
      </c>
      <c r="Z37" s="21">
        <f t="shared" si="25"/>
        <v>25.038000000000004</v>
      </c>
      <c r="AA37" s="20">
        <v>0.001</v>
      </c>
      <c r="AB37" s="20">
        <v>0</v>
      </c>
      <c r="AC37" s="20">
        <v>5.066</v>
      </c>
      <c r="AD37" s="21">
        <f t="shared" si="26"/>
        <v>5.067</v>
      </c>
      <c r="AE37" s="20">
        <v>12.928</v>
      </c>
      <c r="AF37" s="20">
        <v>17.061</v>
      </c>
      <c r="AG37" s="20">
        <v>21.363</v>
      </c>
      <c r="AH37" s="21">
        <f t="shared" si="27"/>
        <v>51.352000000000004</v>
      </c>
      <c r="AI37" s="38">
        <f t="shared" si="134"/>
        <v>145.65400000000002</v>
      </c>
      <c r="AJ37" s="20">
        <v>23.125</v>
      </c>
      <c r="AK37" s="20">
        <v>22.637</v>
      </c>
      <c r="AL37" s="20">
        <v>23.061</v>
      </c>
      <c r="AM37" s="21">
        <f t="shared" si="29"/>
        <v>68.82300000000001</v>
      </c>
      <c r="AN37" s="20">
        <v>19.925</v>
      </c>
      <c r="AO37" s="20">
        <v>7.364</v>
      </c>
      <c r="AP37" s="20">
        <v>3.836</v>
      </c>
      <c r="AQ37" s="21">
        <f t="shared" si="30"/>
        <v>31.125</v>
      </c>
      <c r="AR37" s="20">
        <v>0</v>
      </c>
      <c r="AS37" s="20">
        <v>0</v>
      </c>
      <c r="AT37" s="20">
        <v>5.092</v>
      </c>
      <c r="AU37" s="21">
        <f t="shared" si="31"/>
        <v>5.092</v>
      </c>
      <c r="AV37" s="20">
        <v>14.119</v>
      </c>
      <c r="AW37" s="20">
        <v>17.213</v>
      </c>
      <c r="AX37" s="20">
        <v>24.108</v>
      </c>
      <c r="AY37" s="21">
        <f t="shared" si="32"/>
        <v>55.44</v>
      </c>
      <c r="AZ37" s="38">
        <f t="shared" si="135"/>
        <v>160.48000000000002</v>
      </c>
      <c r="BA37" s="20">
        <v>27.007</v>
      </c>
      <c r="BB37" s="20">
        <v>20.11</v>
      </c>
      <c r="BC37" s="20">
        <v>23.622</v>
      </c>
      <c r="BD37" s="21">
        <f t="shared" si="34"/>
        <v>70.739</v>
      </c>
      <c r="BE37" s="20">
        <v>17.66</v>
      </c>
      <c r="BF37" s="20">
        <v>12.731</v>
      </c>
      <c r="BG37" s="20">
        <v>4.439</v>
      </c>
      <c r="BH37" s="21">
        <f t="shared" si="107"/>
        <v>34.83</v>
      </c>
      <c r="BI37" s="6"/>
      <c r="BJ37" s="6">
        <v>0.002</v>
      </c>
      <c r="BK37" s="6">
        <v>3.894</v>
      </c>
      <c r="BL37" s="21">
        <f t="shared" si="108"/>
        <v>3.896</v>
      </c>
      <c r="BM37" s="20">
        <v>17.988</v>
      </c>
      <c r="BN37" s="20">
        <v>26.814</v>
      </c>
      <c r="BO37" s="20">
        <v>25.066</v>
      </c>
      <c r="BP37" s="21">
        <f t="shared" si="109"/>
        <v>69.868</v>
      </c>
      <c r="BQ37" s="38">
        <f t="shared" si="110"/>
        <v>179.333</v>
      </c>
      <c r="BR37" s="47">
        <v>24.563000000000002</v>
      </c>
      <c r="BS37" s="47">
        <v>20.133</v>
      </c>
      <c r="BT37" s="47">
        <v>22.009</v>
      </c>
      <c r="BU37" s="21">
        <f t="shared" si="111"/>
        <v>66.705</v>
      </c>
      <c r="BV37" s="47">
        <v>15.540999999999999</v>
      </c>
      <c r="BW37" s="47">
        <v>10.34</v>
      </c>
      <c r="BX37" s="47">
        <v>4.034</v>
      </c>
      <c r="BY37" s="21">
        <f t="shared" si="112"/>
        <v>29.915</v>
      </c>
      <c r="BZ37" s="47">
        <v>0.008</v>
      </c>
      <c r="CA37" s="47">
        <v>0.002</v>
      </c>
      <c r="CB37" s="47">
        <v>6.245</v>
      </c>
      <c r="CC37" s="21">
        <f t="shared" si="113"/>
        <v>6.255</v>
      </c>
      <c r="CD37" s="6">
        <v>13.169</v>
      </c>
      <c r="CE37" s="6">
        <v>19.295</v>
      </c>
      <c r="CF37" s="6">
        <v>26.701</v>
      </c>
      <c r="CG37" s="57">
        <f t="shared" si="114"/>
        <v>59.165</v>
      </c>
      <c r="CH37" s="38">
        <f t="shared" si="8"/>
        <v>162.04000000000002</v>
      </c>
      <c r="CI37" s="12">
        <v>25.743</v>
      </c>
      <c r="CJ37" s="12">
        <v>27.042</v>
      </c>
      <c r="CK37" s="12">
        <v>24.37</v>
      </c>
      <c r="CL37" s="12">
        <f t="shared" si="35"/>
        <v>77.155</v>
      </c>
      <c r="CM37" s="12">
        <v>14.205</v>
      </c>
      <c r="CN37" s="12">
        <v>14.046</v>
      </c>
      <c r="CO37" s="12">
        <v>0.009</v>
      </c>
      <c r="CP37" s="12">
        <v>28.259999999999998</v>
      </c>
      <c r="CQ37" s="12">
        <v>0.005</v>
      </c>
      <c r="CR37" s="12">
        <v>0.002</v>
      </c>
      <c r="CS37" s="12">
        <v>3.73</v>
      </c>
      <c r="CT37" s="12">
        <f t="shared" si="36"/>
        <v>3.737</v>
      </c>
      <c r="CU37" s="12">
        <v>11.523</v>
      </c>
      <c r="CV37" s="12">
        <v>19.293</v>
      </c>
      <c r="CW37" s="12">
        <v>24.233999999999998</v>
      </c>
      <c r="CX37" s="12">
        <f t="shared" si="37"/>
        <v>55.05</v>
      </c>
      <c r="CY37" s="90">
        <f t="shared" si="46"/>
        <v>164.202</v>
      </c>
      <c r="CZ37" s="12">
        <v>26.134</v>
      </c>
      <c r="DA37" s="12">
        <v>20.492</v>
      </c>
      <c r="DB37" s="12">
        <v>19.922</v>
      </c>
      <c r="DC37" s="12">
        <f t="shared" si="38"/>
        <v>66.548</v>
      </c>
      <c r="DD37" s="12">
        <v>14.28</v>
      </c>
      <c r="DE37" s="12">
        <v>11.107</v>
      </c>
      <c r="DF37" s="12">
        <v>3.508</v>
      </c>
      <c r="DG37" s="12">
        <f t="shared" si="60"/>
        <v>28.895</v>
      </c>
      <c r="DH37" s="12">
        <v>0.008</v>
      </c>
      <c r="DI37" s="12">
        <v>0.008</v>
      </c>
      <c r="DJ37" s="12">
        <v>3.566</v>
      </c>
      <c r="DK37" s="12">
        <f t="shared" si="39"/>
        <v>3.582</v>
      </c>
      <c r="DL37" s="12">
        <v>14.03</v>
      </c>
      <c r="DM37" s="12">
        <v>17.978</v>
      </c>
      <c r="DN37" s="12">
        <v>28.006</v>
      </c>
      <c r="DO37" s="12">
        <f t="shared" si="40"/>
        <v>60.014</v>
      </c>
      <c r="DP37" s="59">
        <f t="shared" si="41"/>
        <v>159.039</v>
      </c>
      <c r="DQ37" s="12">
        <v>24.381999999999998</v>
      </c>
      <c r="DR37" s="12">
        <v>19.271</v>
      </c>
      <c r="DS37" s="12">
        <v>22.833000000000002</v>
      </c>
      <c r="DT37" s="12">
        <f t="shared" si="42"/>
        <v>66.486</v>
      </c>
      <c r="DU37" s="12">
        <v>15.796</v>
      </c>
      <c r="DV37" s="12">
        <v>12.559</v>
      </c>
      <c r="DW37" s="12">
        <v>2.057</v>
      </c>
      <c r="DX37" s="12">
        <f t="shared" si="105"/>
        <v>30.411999999999995</v>
      </c>
      <c r="DY37" s="12">
        <v>0.008</v>
      </c>
      <c r="DZ37" s="12">
        <v>0.006</v>
      </c>
      <c r="EA37" s="12">
        <v>4.521</v>
      </c>
      <c r="EB37" s="12">
        <f t="shared" si="43"/>
        <v>4.535</v>
      </c>
      <c r="EC37" s="12">
        <v>14.578999999999999</v>
      </c>
      <c r="ED37" s="12">
        <v>21.445999999999998</v>
      </c>
      <c r="EE37" s="12">
        <v>23.679000000000002</v>
      </c>
      <c r="EF37" s="12">
        <f t="shared" si="44"/>
        <v>59.704</v>
      </c>
      <c r="EG37" s="12">
        <f t="shared" si="45"/>
        <v>161.137</v>
      </c>
      <c r="EH37" s="12">
        <v>26.407</v>
      </c>
      <c r="EI37" s="12">
        <v>25.060000000000002</v>
      </c>
      <c r="EJ37" s="12">
        <v>22.603</v>
      </c>
      <c r="EK37" s="12">
        <f t="shared" si="106"/>
        <v>74.07</v>
      </c>
      <c r="EL37" s="12">
        <v>11.135000000000002</v>
      </c>
      <c r="EM37" s="12">
        <v>9.617</v>
      </c>
      <c r="EN37" s="12">
        <v>2.567</v>
      </c>
      <c r="EO37" s="12">
        <f t="shared" si="115"/>
        <v>23.319000000000003</v>
      </c>
      <c r="EP37" s="12">
        <v>0.008</v>
      </c>
      <c r="EQ37" s="12">
        <v>0.006</v>
      </c>
      <c r="ER37" s="12">
        <v>2.06</v>
      </c>
      <c r="ES37" s="12">
        <f t="shared" si="116"/>
        <v>2.074</v>
      </c>
      <c r="ET37" s="12">
        <v>9.095</v>
      </c>
      <c r="EU37" s="12">
        <v>15.224</v>
      </c>
      <c r="EV37" s="12">
        <v>27.613999999999997</v>
      </c>
      <c r="EW37" s="12">
        <f t="shared" si="117"/>
        <v>51.933</v>
      </c>
      <c r="EX37" s="12">
        <f t="shared" si="118"/>
        <v>151.396</v>
      </c>
      <c r="EY37" s="12">
        <v>23.092000000000002</v>
      </c>
      <c r="EZ37" s="12">
        <v>18.601</v>
      </c>
      <c r="FA37" s="12">
        <v>16.718</v>
      </c>
      <c r="FB37" s="12">
        <f t="shared" si="119"/>
        <v>58.411</v>
      </c>
      <c r="FC37" s="12">
        <v>10.116</v>
      </c>
      <c r="FD37" s="12">
        <v>12.832</v>
      </c>
      <c r="FE37" s="12">
        <v>8.686</v>
      </c>
      <c r="FF37" s="12">
        <f t="shared" si="120"/>
        <v>31.634</v>
      </c>
      <c r="FG37" s="12">
        <v>1.512</v>
      </c>
      <c r="FH37" s="12">
        <v>0.002</v>
      </c>
      <c r="FI37" s="12">
        <v>3.04</v>
      </c>
      <c r="FJ37" s="12">
        <f t="shared" si="121"/>
        <v>4.554</v>
      </c>
      <c r="FK37" s="12">
        <v>11.36</v>
      </c>
      <c r="FL37" s="12">
        <v>21.365</v>
      </c>
      <c r="FM37" s="12">
        <v>25.979</v>
      </c>
      <c r="FN37" s="12">
        <f t="shared" si="48"/>
        <v>58.70399999999999</v>
      </c>
      <c r="FO37" s="12">
        <f t="shared" si="16"/>
        <v>153.303</v>
      </c>
      <c r="FP37" s="12">
        <v>26.018</v>
      </c>
      <c r="FQ37" s="12">
        <v>21.522</v>
      </c>
      <c r="FR37" s="12">
        <v>23.932000000000002</v>
      </c>
      <c r="FS37" s="12">
        <f t="shared" si="122"/>
        <v>71.47200000000001</v>
      </c>
      <c r="FT37" s="12">
        <v>13.679</v>
      </c>
      <c r="FU37" s="12">
        <v>11.084</v>
      </c>
      <c r="FV37" s="12">
        <v>5.105</v>
      </c>
      <c r="FW37" s="12">
        <f t="shared" si="123"/>
        <v>29.868</v>
      </c>
      <c r="FX37" s="12">
        <v>0</v>
      </c>
      <c r="FY37" s="12">
        <v>0</v>
      </c>
      <c r="FZ37" s="12">
        <v>3.81</v>
      </c>
      <c r="GA37" s="12">
        <f t="shared" si="124"/>
        <v>3.81</v>
      </c>
      <c r="GB37" s="12">
        <v>15.281</v>
      </c>
      <c r="GC37" s="12">
        <v>18.552</v>
      </c>
      <c r="GD37" s="12">
        <v>27.084999999999997</v>
      </c>
      <c r="GE37" s="12">
        <f t="shared" si="125"/>
        <v>60.91799999999999</v>
      </c>
      <c r="GF37" s="12">
        <f t="shared" si="18"/>
        <v>166.06799999999998</v>
      </c>
      <c r="GG37" s="12">
        <v>26.464</v>
      </c>
      <c r="GH37" s="12">
        <v>20.463</v>
      </c>
      <c r="GI37" s="12">
        <v>23.715000000000003</v>
      </c>
      <c r="GJ37" s="12">
        <f t="shared" si="126"/>
        <v>70.642</v>
      </c>
      <c r="GK37" s="12">
        <v>13.014</v>
      </c>
      <c r="GL37" s="12">
        <v>12.602</v>
      </c>
      <c r="GM37" s="12">
        <v>8.606</v>
      </c>
      <c r="GN37" s="12">
        <f t="shared" si="127"/>
        <v>34.222</v>
      </c>
      <c r="GO37" s="12">
        <v>0.004</v>
      </c>
      <c r="GP37" s="12">
        <v>0</v>
      </c>
      <c r="GQ37" s="12">
        <v>4.223</v>
      </c>
      <c r="GR37" s="12">
        <f t="shared" si="128"/>
        <v>4.226999999999999</v>
      </c>
      <c r="GS37" s="12">
        <v>13.529</v>
      </c>
      <c r="GT37" s="12">
        <v>21.998</v>
      </c>
      <c r="GU37" s="12">
        <v>32.841</v>
      </c>
      <c r="GV37" s="12">
        <f t="shared" si="129"/>
        <v>68.368</v>
      </c>
      <c r="GW37" s="12">
        <f t="shared" si="136"/>
        <v>177.459</v>
      </c>
      <c r="GX37" s="12">
        <v>29.593</v>
      </c>
      <c r="GY37" s="12">
        <v>24.284</v>
      </c>
      <c r="GZ37" s="12">
        <v>24.544</v>
      </c>
      <c r="HA37" s="12">
        <f t="shared" si="130"/>
        <v>78.42099999999999</v>
      </c>
      <c r="HB37" s="12">
        <v>14.256</v>
      </c>
      <c r="HC37" s="12">
        <v>12.456</v>
      </c>
      <c r="HD37" s="12">
        <v>2.772</v>
      </c>
      <c r="HE37" s="12">
        <f t="shared" si="131"/>
        <v>29.483999999999998</v>
      </c>
      <c r="HF37" s="12">
        <v>0.007</v>
      </c>
      <c r="HG37" s="12">
        <v>0.007</v>
      </c>
      <c r="HH37" s="12">
        <v>5.534</v>
      </c>
      <c r="HI37" s="12">
        <f t="shared" si="132"/>
        <v>5.548</v>
      </c>
    </row>
    <row r="38" spans="1:217" ht="14.25" outlineLevel="1">
      <c r="A38" t="s">
        <v>34</v>
      </c>
      <c r="B38" s="20">
        <v>25.942</v>
      </c>
      <c r="C38" s="20">
        <v>22.745</v>
      </c>
      <c r="D38" s="20">
        <v>22.291</v>
      </c>
      <c r="E38" s="21">
        <f t="shared" si="19"/>
        <v>70.978</v>
      </c>
      <c r="F38" s="20">
        <v>23.154</v>
      </c>
      <c r="G38" s="20">
        <v>19.427</v>
      </c>
      <c r="H38" s="20">
        <v>13.443999999999999</v>
      </c>
      <c r="I38" s="21">
        <f t="shared" si="20"/>
        <v>56.025000000000006</v>
      </c>
      <c r="J38" s="20">
        <v>12.158</v>
      </c>
      <c r="K38" s="20">
        <v>14.533000000000001</v>
      </c>
      <c r="L38" s="20">
        <v>16.718</v>
      </c>
      <c r="M38" s="21">
        <f t="shared" si="21"/>
        <v>43.409000000000006</v>
      </c>
      <c r="N38" s="20">
        <v>21.695</v>
      </c>
      <c r="O38" s="20">
        <v>22.186999999999998</v>
      </c>
      <c r="P38" s="20">
        <v>24.901</v>
      </c>
      <c r="Q38" s="21">
        <f t="shared" si="22"/>
        <v>68.783</v>
      </c>
      <c r="R38" s="36">
        <f t="shared" si="133"/>
        <v>239.195</v>
      </c>
      <c r="S38" s="20">
        <v>24.885</v>
      </c>
      <c r="T38" s="20">
        <v>22.976</v>
      </c>
      <c r="U38" s="20">
        <v>24.583000000000002</v>
      </c>
      <c r="V38" s="21">
        <f t="shared" si="24"/>
        <v>72.444</v>
      </c>
      <c r="W38" s="20">
        <v>21.613999999999997</v>
      </c>
      <c r="X38" s="20">
        <v>19.366999999999997</v>
      </c>
      <c r="Y38" s="20">
        <v>11.401</v>
      </c>
      <c r="Z38" s="21">
        <f t="shared" si="25"/>
        <v>52.38199999999999</v>
      </c>
      <c r="AA38" s="20">
        <v>10.409999999999998</v>
      </c>
      <c r="AB38" s="20">
        <v>12.651</v>
      </c>
      <c r="AC38" s="20">
        <v>14.605</v>
      </c>
      <c r="AD38" s="21">
        <f t="shared" si="26"/>
        <v>37.666</v>
      </c>
      <c r="AE38" s="20">
        <v>19.401000000000003</v>
      </c>
      <c r="AF38" s="20">
        <v>23.601999999999997</v>
      </c>
      <c r="AG38" s="20">
        <v>26.399</v>
      </c>
      <c r="AH38" s="21">
        <f t="shared" si="27"/>
        <v>69.402</v>
      </c>
      <c r="AI38" s="38">
        <f t="shared" si="134"/>
        <v>231.894</v>
      </c>
      <c r="AJ38" s="20">
        <v>26.267000000000003</v>
      </c>
      <c r="AK38" s="20">
        <v>24.273</v>
      </c>
      <c r="AL38" s="20">
        <v>25.684999999999995</v>
      </c>
      <c r="AM38" s="21">
        <f t="shared" si="29"/>
        <v>76.225</v>
      </c>
      <c r="AN38" s="20">
        <v>24.337000000000003</v>
      </c>
      <c r="AO38" s="20">
        <v>24.180999999999997</v>
      </c>
      <c r="AP38" s="20">
        <v>15.656</v>
      </c>
      <c r="AQ38" s="21">
        <f t="shared" si="30"/>
        <v>64.174</v>
      </c>
      <c r="AR38" s="20">
        <v>13.976</v>
      </c>
      <c r="AS38" s="20">
        <v>14.672</v>
      </c>
      <c r="AT38" s="20">
        <v>15.302999999999999</v>
      </c>
      <c r="AU38" s="21">
        <f t="shared" si="31"/>
        <v>43.951</v>
      </c>
      <c r="AV38" s="20">
        <v>21.219</v>
      </c>
      <c r="AW38" s="20">
        <v>24.178</v>
      </c>
      <c r="AX38" s="20">
        <v>25.439</v>
      </c>
      <c r="AY38" s="21">
        <f t="shared" si="32"/>
        <v>70.83600000000001</v>
      </c>
      <c r="AZ38" s="38">
        <f t="shared" si="135"/>
        <v>255.186</v>
      </c>
      <c r="BA38" s="20">
        <v>26.029000000000003</v>
      </c>
      <c r="BB38" s="20">
        <v>22.99</v>
      </c>
      <c r="BC38" s="20">
        <v>24.840999999999998</v>
      </c>
      <c r="BD38" s="21">
        <f t="shared" si="34"/>
        <v>73.86</v>
      </c>
      <c r="BE38" s="20">
        <v>22.733</v>
      </c>
      <c r="BF38" s="20">
        <v>22.035999999999998</v>
      </c>
      <c r="BG38" s="20">
        <v>19.785</v>
      </c>
      <c r="BH38" s="21">
        <f t="shared" si="107"/>
        <v>64.554</v>
      </c>
      <c r="BI38" s="6">
        <v>16.912</v>
      </c>
      <c r="BJ38" s="6">
        <v>12.998000000000001</v>
      </c>
      <c r="BK38" s="6">
        <v>15.321000000000002</v>
      </c>
      <c r="BL38" s="21">
        <f t="shared" si="108"/>
        <v>45.231</v>
      </c>
      <c r="BM38" s="20">
        <v>19.587</v>
      </c>
      <c r="BN38" s="20">
        <v>22.389000000000003</v>
      </c>
      <c r="BO38" s="20">
        <v>25.368000000000002</v>
      </c>
      <c r="BP38" s="21">
        <f t="shared" si="109"/>
        <v>67.344</v>
      </c>
      <c r="BQ38" s="38">
        <f t="shared" si="110"/>
        <v>250.98899999999998</v>
      </c>
      <c r="BR38" s="47">
        <v>27.292</v>
      </c>
      <c r="BS38" s="47">
        <v>23.401</v>
      </c>
      <c r="BT38" s="47">
        <v>24.885999999999996</v>
      </c>
      <c r="BU38" s="21">
        <f t="shared" si="111"/>
        <v>75.579</v>
      </c>
      <c r="BV38" s="47">
        <v>23.894</v>
      </c>
      <c r="BW38" s="47">
        <v>22.829</v>
      </c>
      <c r="BX38" s="47">
        <v>13.085</v>
      </c>
      <c r="BY38" s="21">
        <f t="shared" si="112"/>
        <v>59.808</v>
      </c>
      <c r="BZ38" s="47">
        <v>12.068</v>
      </c>
      <c r="CA38" s="47">
        <v>14.292000000000002</v>
      </c>
      <c r="CB38" s="47">
        <v>15.056999999999999</v>
      </c>
      <c r="CC38" s="21">
        <f t="shared" si="113"/>
        <v>41.417</v>
      </c>
      <c r="CD38" s="6">
        <v>20.649</v>
      </c>
      <c r="CE38" s="6">
        <v>23.093</v>
      </c>
      <c r="CF38" s="6">
        <v>25.156999999999996</v>
      </c>
      <c r="CG38" s="57">
        <f t="shared" si="114"/>
        <v>68.899</v>
      </c>
      <c r="CH38" s="38">
        <f t="shared" si="8"/>
        <v>245.70299999999997</v>
      </c>
      <c r="CI38" s="12">
        <v>24.428</v>
      </c>
      <c r="CJ38" s="12">
        <v>23.121000000000002</v>
      </c>
      <c r="CK38" s="12">
        <v>24.731</v>
      </c>
      <c r="CL38" s="12">
        <f t="shared" si="35"/>
        <v>72.28</v>
      </c>
      <c r="CM38" s="12">
        <v>22.344</v>
      </c>
      <c r="CN38" s="12">
        <v>18.528</v>
      </c>
      <c r="CO38" s="12">
        <v>12.793</v>
      </c>
      <c r="CP38" s="12">
        <v>53.665</v>
      </c>
      <c r="CQ38" s="12">
        <v>12.158</v>
      </c>
      <c r="CR38" s="12">
        <v>13.838000000000001</v>
      </c>
      <c r="CS38" s="12">
        <v>16.022</v>
      </c>
      <c r="CT38" s="12">
        <f t="shared" si="36"/>
        <v>42.018</v>
      </c>
      <c r="CU38" s="12">
        <v>18.914</v>
      </c>
      <c r="CV38" s="12">
        <v>20.26</v>
      </c>
      <c r="CW38" s="12">
        <v>22.352</v>
      </c>
      <c r="CX38" s="12">
        <f t="shared" si="37"/>
        <v>61.52600000000001</v>
      </c>
      <c r="CY38" s="90">
        <f t="shared" si="46"/>
        <v>229.489</v>
      </c>
      <c r="CZ38" s="12">
        <v>22.096</v>
      </c>
      <c r="DA38" s="12">
        <v>23.628999999999998</v>
      </c>
      <c r="DB38" s="12">
        <v>23.474</v>
      </c>
      <c r="DC38" s="12">
        <f t="shared" si="38"/>
        <v>69.199</v>
      </c>
      <c r="DD38" s="12">
        <v>20.908</v>
      </c>
      <c r="DE38" s="12">
        <v>20.607</v>
      </c>
      <c r="DF38" s="12">
        <v>13.510000000000002</v>
      </c>
      <c r="DG38" s="12">
        <f t="shared" si="60"/>
        <v>55.025000000000006</v>
      </c>
      <c r="DH38" s="12">
        <v>14.078</v>
      </c>
      <c r="DI38" s="12">
        <v>14.600999999999999</v>
      </c>
      <c r="DJ38" s="12">
        <v>14.837</v>
      </c>
      <c r="DK38" s="12">
        <f t="shared" si="39"/>
        <v>43.516</v>
      </c>
      <c r="DL38" s="12">
        <v>19.716</v>
      </c>
      <c r="DM38" s="12">
        <v>19.595</v>
      </c>
      <c r="DN38" s="12">
        <v>25.139</v>
      </c>
      <c r="DO38" s="12">
        <f t="shared" si="40"/>
        <v>64.45</v>
      </c>
      <c r="DP38" s="59">
        <f t="shared" si="41"/>
        <v>232.19</v>
      </c>
      <c r="DQ38" s="12">
        <v>26.034</v>
      </c>
      <c r="DR38" s="12">
        <v>20.796</v>
      </c>
      <c r="DS38" s="12">
        <v>24.378</v>
      </c>
      <c r="DT38" s="12">
        <f t="shared" si="42"/>
        <v>71.208</v>
      </c>
      <c r="DU38" s="12">
        <v>24.659999999999997</v>
      </c>
      <c r="DV38" s="12">
        <v>24.069</v>
      </c>
      <c r="DW38" s="12">
        <v>16.639</v>
      </c>
      <c r="DX38" s="12">
        <f t="shared" si="105"/>
        <v>65.368</v>
      </c>
      <c r="DY38" s="12">
        <v>13.641</v>
      </c>
      <c r="DZ38" s="12">
        <v>18.405</v>
      </c>
      <c r="EA38" s="12">
        <v>18.108</v>
      </c>
      <c r="EB38" s="12">
        <f t="shared" si="43"/>
        <v>50.153999999999996</v>
      </c>
      <c r="EC38" s="12">
        <v>22.536</v>
      </c>
      <c r="ED38" s="12">
        <v>24.015</v>
      </c>
      <c r="EE38" s="12">
        <v>29.146</v>
      </c>
      <c r="EF38" s="12">
        <f t="shared" si="44"/>
        <v>75.697</v>
      </c>
      <c r="EG38" s="12">
        <f t="shared" si="45"/>
        <v>262.427</v>
      </c>
      <c r="EH38" s="12">
        <v>28.748</v>
      </c>
      <c r="EI38" s="12">
        <v>22.997999999999998</v>
      </c>
      <c r="EJ38" s="12">
        <v>27.573999999999998</v>
      </c>
      <c r="EK38" s="12">
        <f t="shared" si="106"/>
        <v>79.32</v>
      </c>
      <c r="EL38" s="12">
        <v>28.465</v>
      </c>
      <c r="EM38" s="12">
        <v>23.587</v>
      </c>
      <c r="EN38" s="12">
        <v>15.829999999999998</v>
      </c>
      <c r="EO38" s="12">
        <f t="shared" si="115"/>
        <v>67.882</v>
      </c>
      <c r="EP38" s="12">
        <v>14.997</v>
      </c>
      <c r="EQ38" s="12">
        <v>17.483</v>
      </c>
      <c r="ER38" s="12">
        <v>18.573</v>
      </c>
      <c r="ES38" s="12">
        <f t="shared" si="116"/>
        <v>51.053000000000004</v>
      </c>
      <c r="ET38" s="12">
        <v>22.41</v>
      </c>
      <c r="EU38" s="12">
        <v>23.412</v>
      </c>
      <c r="EV38" s="12">
        <v>25.631</v>
      </c>
      <c r="EW38" s="12">
        <f t="shared" si="117"/>
        <v>71.453</v>
      </c>
      <c r="EX38" s="12">
        <f t="shared" si="118"/>
        <v>269.70799999999997</v>
      </c>
      <c r="EY38" s="12">
        <v>25.997000000000003</v>
      </c>
      <c r="EZ38" s="12">
        <v>25.755</v>
      </c>
      <c r="FA38" s="12">
        <v>25.206</v>
      </c>
      <c r="FB38" s="12">
        <f t="shared" si="119"/>
        <v>76.958</v>
      </c>
      <c r="FC38" s="12">
        <v>21.956</v>
      </c>
      <c r="FD38" s="12">
        <v>20.994999999999997</v>
      </c>
      <c r="FE38" s="12">
        <v>13.349999999999998</v>
      </c>
      <c r="FF38" s="12">
        <f t="shared" si="120"/>
        <v>56.30099999999999</v>
      </c>
      <c r="FG38" s="12">
        <v>12.942</v>
      </c>
      <c r="FH38" s="12">
        <v>13.463999999999999</v>
      </c>
      <c r="FI38" s="12">
        <v>14.081</v>
      </c>
      <c r="FJ38" s="12">
        <f t="shared" si="121"/>
        <v>40.486999999999995</v>
      </c>
      <c r="FK38" s="12">
        <v>19.007</v>
      </c>
      <c r="FL38" s="12">
        <v>21.696</v>
      </c>
      <c r="FM38" s="12">
        <v>26.589</v>
      </c>
      <c r="FN38" s="12">
        <f t="shared" si="48"/>
        <v>67.292</v>
      </c>
      <c r="FO38" s="12">
        <f t="shared" si="16"/>
        <v>241.03799999999998</v>
      </c>
      <c r="FP38" s="12">
        <v>29.036</v>
      </c>
      <c r="FQ38" s="12">
        <v>25.816</v>
      </c>
      <c r="FR38" s="12">
        <v>25.076</v>
      </c>
      <c r="FS38" s="12">
        <f t="shared" si="122"/>
        <v>79.928</v>
      </c>
      <c r="FT38" s="12">
        <v>21.603</v>
      </c>
      <c r="FU38" s="12">
        <v>18.643</v>
      </c>
      <c r="FV38" s="12">
        <v>13.711</v>
      </c>
      <c r="FW38" s="12">
        <f t="shared" si="123"/>
        <v>53.957</v>
      </c>
      <c r="FX38" s="12">
        <v>13.25</v>
      </c>
      <c r="FY38" s="12">
        <v>14.496</v>
      </c>
      <c r="FZ38" s="12">
        <v>17.262</v>
      </c>
      <c r="GA38" s="12">
        <f t="shared" si="124"/>
        <v>45.008</v>
      </c>
      <c r="GB38" s="12">
        <v>22.914</v>
      </c>
      <c r="GC38" s="12">
        <v>27.287</v>
      </c>
      <c r="GD38" s="12">
        <v>29.016</v>
      </c>
      <c r="GE38" s="12">
        <f t="shared" si="125"/>
        <v>79.217</v>
      </c>
      <c r="GF38" s="12">
        <f t="shared" si="18"/>
        <v>258.11</v>
      </c>
      <c r="GG38" s="12">
        <v>27.669</v>
      </c>
      <c r="GH38" s="12">
        <v>27.101999999999997</v>
      </c>
      <c r="GI38" s="12">
        <v>25.320999999999998</v>
      </c>
      <c r="GJ38" s="12">
        <f t="shared" si="126"/>
        <v>80.092</v>
      </c>
      <c r="GK38" s="12">
        <v>24.128</v>
      </c>
      <c r="GL38" s="12">
        <v>20.217</v>
      </c>
      <c r="GM38" s="12">
        <v>15.276</v>
      </c>
      <c r="GN38" s="12">
        <f t="shared" si="127"/>
        <v>59.620999999999995</v>
      </c>
      <c r="GO38" s="12">
        <v>14.914000000000001</v>
      </c>
      <c r="GP38" s="12">
        <v>16.251</v>
      </c>
      <c r="GQ38" s="12">
        <v>17.110999999999997</v>
      </c>
      <c r="GR38" s="12">
        <f t="shared" si="128"/>
        <v>48.275999999999996</v>
      </c>
      <c r="GS38" s="12">
        <v>23.444000000000003</v>
      </c>
      <c r="GT38" s="12">
        <v>25.208</v>
      </c>
      <c r="GU38" s="12">
        <v>23.539</v>
      </c>
      <c r="GV38" s="12">
        <f t="shared" si="129"/>
        <v>72.191</v>
      </c>
      <c r="GW38" s="12">
        <f t="shared" si="136"/>
        <v>260.17999999999995</v>
      </c>
      <c r="GX38" s="12">
        <v>27.816</v>
      </c>
      <c r="GY38" s="12">
        <v>25.607</v>
      </c>
      <c r="GZ38" s="12">
        <v>25.645000000000003</v>
      </c>
      <c r="HA38" s="12">
        <f t="shared" si="130"/>
        <v>79.06800000000001</v>
      </c>
      <c r="HB38" s="12">
        <v>23.330000000000002</v>
      </c>
      <c r="HC38" s="12">
        <v>20.274</v>
      </c>
      <c r="HD38" s="12">
        <v>15.846</v>
      </c>
      <c r="HE38" s="12">
        <f t="shared" si="131"/>
        <v>59.45</v>
      </c>
      <c r="HF38" s="12">
        <v>15.081</v>
      </c>
      <c r="HG38" s="12">
        <v>16.214</v>
      </c>
      <c r="HH38" s="12">
        <v>16.012</v>
      </c>
      <c r="HI38" s="12">
        <f t="shared" si="132"/>
        <v>47.307</v>
      </c>
    </row>
    <row r="39" spans="1:217" ht="14.25" outlineLevel="1">
      <c r="A39" t="s">
        <v>35</v>
      </c>
      <c r="B39" s="20">
        <v>214.937874</v>
      </c>
      <c r="C39" s="20">
        <v>190.68339799999998</v>
      </c>
      <c r="D39" s="20">
        <v>200.376242</v>
      </c>
      <c r="E39" s="21">
        <f t="shared" si="19"/>
        <v>605.9975139999999</v>
      </c>
      <c r="F39" s="20">
        <v>176.59566</v>
      </c>
      <c r="G39" s="20">
        <v>172.12437800000004</v>
      </c>
      <c r="H39" s="20">
        <v>146.73189200000002</v>
      </c>
      <c r="I39" s="21">
        <f t="shared" si="20"/>
        <v>495.45193000000006</v>
      </c>
      <c r="J39" s="20">
        <v>142.34747199999998</v>
      </c>
      <c r="K39" s="20">
        <v>150.977886</v>
      </c>
      <c r="L39" s="20">
        <v>152.199204</v>
      </c>
      <c r="M39" s="21">
        <f t="shared" si="21"/>
        <v>445.524562</v>
      </c>
      <c r="N39" s="20">
        <v>179.347162</v>
      </c>
      <c r="O39" s="20">
        <v>187.39570000000003</v>
      </c>
      <c r="P39" s="20">
        <v>218.256</v>
      </c>
      <c r="Q39" s="21">
        <f t="shared" si="22"/>
        <v>584.998862</v>
      </c>
      <c r="R39" s="53">
        <f t="shared" si="133"/>
        <v>2131.972868</v>
      </c>
      <c r="S39" s="20">
        <v>218.54674999999997</v>
      </c>
      <c r="T39" s="20">
        <v>211.61383400000003</v>
      </c>
      <c r="U39" s="20">
        <v>208.46800199999998</v>
      </c>
      <c r="V39" s="21">
        <f t="shared" si="24"/>
        <v>638.6285859999999</v>
      </c>
      <c r="W39" s="20">
        <v>173.800594</v>
      </c>
      <c r="X39" s="20">
        <v>165.472464</v>
      </c>
      <c r="Y39" s="20">
        <v>147.653288</v>
      </c>
      <c r="Z39" s="21">
        <f t="shared" si="25"/>
        <v>486.92634599999997</v>
      </c>
      <c r="AA39" s="20">
        <v>149.43380200000001</v>
      </c>
      <c r="AB39" s="20">
        <v>137.50143200000002</v>
      </c>
      <c r="AC39" s="20">
        <v>127.42321600000001</v>
      </c>
      <c r="AD39" s="21">
        <f t="shared" si="26"/>
        <v>414.35845000000006</v>
      </c>
      <c r="AE39" s="20">
        <v>174.86219999999997</v>
      </c>
      <c r="AF39" s="20">
        <v>188.7825</v>
      </c>
      <c r="AG39" s="20">
        <v>213.304</v>
      </c>
      <c r="AH39" s="21">
        <f t="shared" si="27"/>
        <v>576.9486999999999</v>
      </c>
      <c r="AI39" s="53">
        <f t="shared" si="134"/>
        <v>2116.862082</v>
      </c>
      <c r="AJ39" s="20">
        <v>218.37189999999998</v>
      </c>
      <c r="AK39" s="20">
        <v>192.005834</v>
      </c>
      <c r="AL39" s="20">
        <v>197.390446</v>
      </c>
      <c r="AM39" s="21">
        <f t="shared" si="29"/>
        <v>607.76818</v>
      </c>
      <c r="AN39" s="20">
        <v>174.50672</v>
      </c>
      <c r="AO39" s="20">
        <v>166.947474</v>
      </c>
      <c r="AP39" s="20">
        <v>140.068</v>
      </c>
      <c r="AQ39" s="21">
        <f t="shared" si="30"/>
        <v>481.522194</v>
      </c>
      <c r="AR39" s="20">
        <v>140.338722</v>
      </c>
      <c r="AS39" s="20">
        <v>147.93551200000002</v>
      </c>
      <c r="AT39" s="20">
        <v>148.743</v>
      </c>
      <c r="AU39" s="21">
        <f t="shared" si="31"/>
        <v>437.017234</v>
      </c>
      <c r="AV39" s="20">
        <v>171.01096800000002</v>
      </c>
      <c r="AW39" s="20">
        <v>177.32613000000003</v>
      </c>
      <c r="AX39" s="20">
        <v>202.56462000000002</v>
      </c>
      <c r="AY39" s="21">
        <f t="shared" si="32"/>
        <v>550.9017180000001</v>
      </c>
      <c r="AZ39" s="53">
        <f t="shared" si="135"/>
        <v>2077.209326</v>
      </c>
      <c r="BA39" s="20">
        <v>214.95918400000002</v>
      </c>
      <c r="BB39" s="20">
        <v>188.304538</v>
      </c>
      <c r="BC39" s="20">
        <v>190.215228</v>
      </c>
      <c r="BD39" s="21">
        <f t="shared" si="34"/>
        <v>593.47895</v>
      </c>
      <c r="BE39" s="20">
        <v>168.897618</v>
      </c>
      <c r="BF39" s="20">
        <v>159.808588</v>
      </c>
      <c r="BG39" s="20">
        <v>145.01798</v>
      </c>
      <c r="BH39" s="21">
        <f t="shared" si="107"/>
        <v>473.7241859999999</v>
      </c>
      <c r="BI39" s="6">
        <v>139.284532</v>
      </c>
      <c r="BJ39" s="6">
        <v>139.61886400000003</v>
      </c>
      <c r="BK39" s="6">
        <v>145.40591200000003</v>
      </c>
      <c r="BL39" s="21">
        <f t="shared" si="108"/>
        <v>424.3093080000001</v>
      </c>
      <c r="BM39" s="20">
        <v>175.75828599999997</v>
      </c>
      <c r="BN39" s="20">
        <v>184.438756</v>
      </c>
      <c r="BO39" s="20">
        <v>205.14498200000003</v>
      </c>
      <c r="BP39" s="21">
        <f t="shared" si="109"/>
        <v>565.342024</v>
      </c>
      <c r="BQ39" s="38">
        <f t="shared" si="110"/>
        <v>2056.854468</v>
      </c>
      <c r="BR39" s="47">
        <f>209.243+0.203854</f>
        <v>209.446854</v>
      </c>
      <c r="BS39" s="47">
        <f>185.723+0.179766</f>
        <v>185.902766</v>
      </c>
      <c r="BT39" s="47">
        <f>185.209+0.18209</f>
        <v>185.39109</v>
      </c>
      <c r="BU39" s="21">
        <f t="shared" si="111"/>
        <v>580.74071</v>
      </c>
      <c r="BV39" s="47">
        <v>172.475722</v>
      </c>
      <c r="BW39" s="47">
        <v>166.85631</v>
      </c>
      <c r="BX39" s="47">
        <v>148.41199</v>
      </c>
      <c r="BY39" s="21">
        <f t="shared" si="112"/>
        <v>487.74402200000003</v>
      </c>
      <c r="BZ39" s="47">
        <v>146.861446</v>
      </c>
      <c r="CA39" s="47">
        <v>139.991186</v>
      </c>
      <c r="CB39" s="47">
        <v>145.547766</v>
      </c>
      <c r="CC39" s="21">
        <f t="shared" si="113"/>
        <v>432.400398</v>
      </c>
      <c r="CD39" s="6">
        <f>166.87+0.153636</f>
        <v>167.023636</v>
      </c>
      <c r="CE39" s="6">
        <f>187.056+0.15709</f>
        <v>187.21309000000002</v>
      </c>
      <c r="CF39" s="6">
        <f>207.48+0.176534</f>
        <v>207.656534</v>
      </c>
      <c r="CG39" s="57">
        <f t="shared" si="114"/>
        <v>561.89326</v>
      </c>
      <c r="CH39" s="38">
        <f t="shared" si="8"/>
        <v>2062.7783900000004</v>
      </c>
      <c r="CI39" s="12">
        <v>215.40103200000001</v>
      </c>
      <c r="CJ39" s="12">
        <v>201.325436</v>
      </c>
      <c r="CK39" s="12">
        <v>194.565194</v>
      </c>
      <c r="CL39" s="12">
        <f t="shared" si="35"/>
        <v>611.291662</v>
      </c>
      <c r="CM39" s="12">
        <v>177.58561200000003</v>
      </c>
      <c r="CN39" s="12">
        <v>166.90033999999997</v>
      </c>
      <c r="CO39" s="12">
        <v>150.406941</v>
      </c>
      <c r="CP39" s="12">
        <v>494.89289299999996</v>
      </c>
      <c r="CQ39" s="12">
        <v>143.357</v>
      </c>
      <c r="CR39" s="12">
        <v>148.66400000000002</v>
      </c>
      <c r="CS39" s="12">
        <v>156.723</v>
      </c>
      <c r="CT39" s="12">
        <f t="shared" si="36"/>
        <v>448.744</v>
      </c>
      <c r="CU39" s="12">
        <v>188.695</v>
      </c>
      <c r="CV39" s="12">
        <v>201.84</v>
      </c>
      <c r="CW39" s="12">
        <v>224.77299999999997</v>
      </c>
      <c r="CX39" s="12">
        <f t="shared" si="37"/>
        <v>615.308</v>
      </c>
      <c r="CY39" s="90">
        <f t="shared" si="46"/>
        <v>2170.236555</v>
      </c>
      <c r="CZ39" s="12">
        <v>220.82363100000003</v>
      </c>
      <c r="DA39" s="12">
        <v>192.449757</v>
      </c>
      <c r="DB39" s="12">
        <v>196.316202</v>
      </c>
      <c r="DC39" s="12">
        <f t="shared" si="38"/>
        <v>609.58959</v>
      </c>
      <c r="DD39" s="12">
        <v>179.58580700000002</v>
      </c>
      <c r="DE39" s="12">
        <v>170.41094</v>
      </c>
      <c r="DF39" s="12">
        <v>157.68797299999997</v>
      </c>
      <c r="DG39" s="12">
        <f t="shared" si="60"/>
        <v>507.68471999999997</v>
      </c>
      <c r="DH39" s="12">
        <v>142.805</v>
      </c>
      <c r="DI39" s="12">
        <v>144.15</v>
      </c>
      <c r="DJ39" s="12">
        <v>150.663</v>
      </c>
      <c r="DK39" s="12">
        <f t="shared" si="39"/>
        <v>437.61800000000005</v>
      </c>
      <c r="DL39" s="12">
        <v>186.72705200000001</v>
      </c>
      <c r="DM39" s="12">
        <v>197.281712</v>
      </c>
      <c r="DN39" s="12">
        <v>224.271166</v>
      </c>
      <c r="DO39" s="12">
        <f t="shared" si="40"/>
        <v>608.27993</v>
      </c>
      <c r="DP39" s="59">
        <f t="shared" si="41"/>
        <v>2163.1722400000003</v>
      </c>
      <c r="DQ39" s="12">
        <v>219.893276</v>
      </c>
      <c r="DR39" s="12">
        <v>204.045118</v>
      </c>
      <c r="DS39" s="12">
        <v>205.722397</v>
      </c>
      <c r="DT39" s="12">
        <f t="shared" si="42"/>
        <v>629.660791</v>
      </c>
      <c r="DU39" s="88">
        <v>183.312122</v>
      </c>
      <c r="DV39" s="88">
        <v>175.664097</v>
      </c>
      <c r="DW39" s="88">
        <v>160.71442199999998</v>
      </c>
      <c r="DX39" s="12">
        <f t="shared" si="105"/>
        <v>519.690641</v>
      </c>
      <c r="DY39" s="12">
        <v>155.360967</v>
      </c>
      <c r="DZ39" s="12">
        <v>150.110691</v>
      </c>
      <c r="EA39" s="12">
        <v>153.04476</v>
      </c>
      <c r="EB39" s="12">
        <f t="shared" si="43"/>
        <v>458.516418</v>
      </c>
      <c r="EC39" s="12">
        <v>179.80800000000002</v>
      </c>
      <c r="ED39" s="12">
        <v>196.115</v>
      </c>
      <c r="EE39" s="12">
        <v>230.48000000000002</v>
      </c>
      <c r="EF39" s="12">
        <f t="shared" si="44"/>
        <v>606.403</v>
      </c>
      <c r="EG39" s="12">
        <f t="shared" si="45"/>
        <v>2214.27085</v>
      </c>
      <c r="EH39" s="12">
        <v>233.859</v>
      </c>
      <c r="EI39" s="12">
        <v>213.24200000000002</v>
      </c>
      <c r="EJ39" s="12">
        <v>213.71699999999998</v>
      </c>
      <c r="EK39" s="12">
        <f t="shared" si="106"/>
        <v>660.818</v>
      </c>
      <c r="EL39" s="88">
        <v>190.58599999999998</v>
      </c>
      <c r="EM39" s="12">
        <v>174.52</v>
      </c>
      <c r="EN39" s="12">
        <v>164.472</v>
      </c>
      <c r="EO39" s="12">
        <f t="shared" si="115"/>
        <v>529.578</v>
      </c>
      <c r="EP39" s="88">
        <v>154.553</v>
      </c>
      <c r="EQ39" s="12">
        <v>152.411</v>
      </c>
      <c r="ER39" s="12">
        <v>161.878</v>
      </c>
      <c r="ES39" s="12">
        <f t="shared" si="116"/>
        <v>468.842</v>
      </c>
      <c r="ET39" s="12">
        <v>179.39800000000002</v>
      </c>
      <c r="EU39" s="12">
        <v>210.82000000000002</v>
      </c>
      <c r="EV39" s="12">
        <v>248.735</v>
      </c>
      <c r="EW39" s="12">
        <f t="shared" si="117"/>
        <v>638.9530000000001</v>
      </c>
      <c r="EX39" s="12">
        <f t="shared" si="118"/>
        <v>2298.191</v>
      </c>
      <c r="EY39" s="12">
        <v>248.95071000000002</v>
      </c>
      <c r="EZ39" s="12">
        <v>230.45393199999998</v>
      </c>
      <c r="FA39" s="12">
        <v>222.718392</v>
      </c>
      <c r="FB39" s="12">
        <f t="shared" si="119"/>
        <v>702.123034</v>
      </c>
      <c r="FC39" s="12">
        <v>198.336451</v>
      </c>
      <c r="FD39" s="12">
        <v>189.580026</v>
      </c>
      <c r="FE39" s="12">
        <v>173.431836</v>
      </c>
      <c r="FF39" s="12">
        <f t="shared" si="120"/>
        <v>561.348313</v>
      </c>
      <c r="FG39" s="12">
        <v>163.320466</v>
      </c>
      <c r="FH39" s="12">
        <v>164.963584</v>
      </c>
      <c r="FI39" s="12">
        <v>164.96156899999997</v>
      </c>
      <c r="FJ39" s="12">
        <f t="shared" si="121"/>
        <v>493.2456189999999</v>
      </c>
      <c r="FK39" s="12">
        <v>193.333</v>
      </c>
      <c r="FL39" s="12">
        <v>210.878</v>
      </c>
      <c r="FM39" s="12">
        <v>247.259</v>
      </c>
      <c r="FN39" s="12">
        <f t="shared" si="48"/>
        <v>651.47</v>
      </c>
      <c r="FO39" s="12">
        <f t="shared" si="16"/>
        <v>2408.186966</v>
      </c>
      <c r="FP39" s="12">
        <v>258.507</v>
      </c>
      <c r="FQ39" s="12">
        <v>224.248</v>
      </c>
      <c r="FR39" s="12">
        <v>224.361</v>
      </c>
      <c r="FS39" s="12">
        <f t="shared" si="122"/>
        <v>707.116</v>
      </c>
      <c r="FT39" s="12">
        <v>201.29600000000002</v>
      </c>
      <c r="FU39" s="12">
        <v>194.022</v>
      </c>
      <c r="FV39" s="12">
        <v>163.831</v>
      </c>
      <c r="FW39" s="12">
        <f t="shared" si="123"/>
        <v>559.149</v>
      </c>
      <c r="FX39" s="12">
        <v>158.66000000000003</v>
      </c>
      <c r="FY39" s="12">
        <v>159.57100000000003</v>
      </c>
      <c r="FZ39" s="12">
        <v>166.72200000000004</v>
      </c>
      <c r="GA39" s="12">
        <f t="shared" si="124"/>
        <v>484.9530000000001</v>
      </c>
      <c r="GB39" s="12">
        <v>198.92199999999997</v>
      </c>
      <c r="GC39" s="12">
        <v>209.11599999999999</v>
      </c>
      <c r="GD39" s="12">
        <v>243.95499999999998</v>
      </c>
      <c r="GE39" s="12">
        <f t="shared" si="125"/>
        <v>651.9929999999999</v>
      </c>
      <c r="GF39" s="12">
        <f t="shared" si="18"/>
        <v>2403.211</v>
      </c>
      <c r="GG39" s="12">
        <v>250.848</v>
      </c>
      <c r="GH39" s="12">
        <v>228.195</v>
      </c>
      <c r="GI39" s="12">
        <v>232.03800000000004</v>
      </c>
      <c r="GJ39" s="12">
        <f t="shared" si="126"/>
        <v>711.081</v>
      </c>
      <c r="GK39" s="12">
        <v>203.74200000000002</v>
      </c>
      <c r="GL39" s="12">
        <v>191.42200000000003</v>
      </c>
      <c r="GM39" s="12">
        <v>175.486</v>
      </c>
      <c r="GN39" s="12">
        <f t="shared" si="127"/>
        <v>570.6500000000001</v>
      </c>
      <c r="GO39" s="12">
        <v>159.695</v>
      </c>
      <c r="GP39" s="12">
        <v>166.47800000000004</v>
      </c>
      <c r="GQ39" s="12">
        <v>164.54200000000003</v>
      </c>
      <c r="GR39" s="12">
        <f t="shared" si="128"/>
        <v>490.71500000000003</v>
      </c>
      <c r="GS39" s="12">
        <v>200.23699999999997</v>
      </c>
      <c r="GT39" s="12">
        <v>215.522</v>
      </c>
      <c r="GU39" s="12">
        <v>254.40899999999996</v>
      </c>
      <c r="GV39" s="12">
        <f t="shared" si="129"/>
        <v>670.1679999999999</v>
      </c>
      <c r="GW39" s="12">
        <f t="shared" si="136"/>
        <v>2442.6140000000005</v>
      </c>
      <c r="GX39" s="12">
        <v>265.52299999999997</v>
      </c>
      <c r="GY39" s="12">
        <v>239.65499999999997</v>
      </c>
      <c r="GZ39" s="12">
        <v>230.116</v>
      </c>
      <c r="HA39" s="12">
        <f t="shared" si="130"/>
        <v>735.294</v>
      </c>
      <c r="HB39" s="12">
        <v>207.619</v>
      </c>
      <c r="HC39" s="12">
        <v>198.38</v>
      </c>
      <c r="HD39" s="12">
        <v>168.46999999999997</v>
      </c>
      <c r="HE39" s="12">
        <f t="shared" si="131"/>
        <v>574.469</v>
      </c>
      <c r="HF39" s="12">
        <v>164.25</v>
      </c>
      <c r="HG39" s="12">
        <v>169.52499999999998</v>
      </c>
      <c r="HH39" s="12">
        <v>169.70300000000003</v>
      </c>
      <c r="HI39" s="12">
        <f t="shared" si="132"/>
        <v>503.478</v>
      </c>
    </row>
    <row r="40" spans="1:217" ht="14.25" outlineLevel="1">
      <c r="A40" t="s">
        <v>36</v>
      </c>
      <c r="B40" s="20">
        <v>76.198</v>
      </c>
      <c r="C40" s="20">
        <v>70.07617</v>
      </c>
      <c r="D40" s="20">
        <v>74.20117</v>
      </c>
      <c r="E40" s="21">
        <f t="shared" si="19"/>
        <v>220.47534000000002</v>
      </c>
      <c r="F40" s="20">
        <v>65.16799</v>
      </c>
      <c r="G40" s="20">
        <v>57.30127</v>
      </c>
      <c r="H40" s="20">
        <v>47.93642</v>
      </c>
      <c r="I40" s="21">
        <f t="shared" si="20"/>
        <v>170.40568000000002</v>
      </c>
      <c r="J40" s="20">
        <v>42.46689</v>
      </c>
      <c r="K40" s="20">
        <v>51.413120000000006</v>
      </c>
      <c r="L40" s="20">
        <v>67.374</v>
      </c>
      <c r="M40" s="21">
        <f t="shared" si="21"/>
        <v>161.25401</v>
      </c>
      <c r="N40" s="20">
        <v>74.44266</v>
      </c>
      <c r="O40" s="20">
        <v>78.83258</v>
      </c>
      <c r="P40" s="20">
        <v>82.832</v>
      </c>
      <c r="Q40" s="21">
        <f t="shared" si="22"/>
        <v>236.10724</v>
      </c>
      <c r="R40" s="36">
        <f t="shared" si="133"/>
        <v>788.24227</v>
      </c>
      <c r="S40" s="20">
        <v>81.850128</v>
      </c>
      <c r="T40" s="20">
        <v>73.12938</v>
      </c>
      <c r="U40" s="20">
        <v>79.1209</v>
      </c>
      <c r="V40" s="21">
        <f t="shared" si="24"/>
        <v>234.10040800000002</v>
      </c>
      <c r="W40" s="20">
        <v>71.42547</v>
      </c>
      <c r="X40" s="20">
        <v>57.13005</v>
      </c>
      <c r="Y40" s="20">
        <v>45.09948</v>
      </c>
      <c r="Z40" s="21">
        <f t="shared" si="25"/>
        <v>173.655</v>
      </c>
      <c r="AA40" s="20">
        <v>46.7805</v>
      </c>
      <c r="AB40" s="20">
        <v>53.739279999999994</v>
      </c>
      <c r="AC40" s="20">
        <v>61.399</v>
      </c>
      <c r="AD40" s="21">
        <f t="shared" si="26"/>
        <v>161.91878</v>
      </c>
      <c r="AE40" s="20">
        <v>77.10494999999999</v>
      </c>
      <c r="AF40" s="20">
        <v>78.281</v>
      </c>
      <c r="AG40" s="20">
        <v>80.782</v>
      </c>
      <c r="AH40" s="21">
        <f t="shared" si="27"/>
        <v>236.16794999999996</v>
      </c>
      <c r="AI40" s="38">
        <f t="shared" si="134"/>
        <v>805.842138</v>
      </c>
      <c r="AJ40" s="20">
        <v>46.177642000000006</v>
      </c>
      <c r="AK40" s="20">
        <v>38.735201</v>
      </c>
      <c r="AL40" s="20">
        <v>43.857</v>
      </c>
      <c r="AM40" s="21">
        <f t="shared" si="29"/>
        <v>128.769843</v>
      </c>
      <c r="AN40" s="20">
        <v>24.903</v>
      </c>
      <c r="AO40" s="20">
        <v>26.62326</v>
      </c>
      <c r="AP40" s="20">
        <v>21.507707</v>
      </c>
      <c r="AQ40" s="21">
        <f t="shared" si="30"/>
        <v>73.03396699999999</v>
      </c>
      <c r="AR40" s="20">
        <v>31.095084999999997</v>
      </c>
      <c r="AS40" s="20">
        <v>34.972958</v>
      </c>
      <c r="AT40" s="20">
        <v>35.288751</v>
      </c>
      <c r="AU40" s="21">
        <f t="shared" si="31"/>
        <v>101.35679399999998</v>
      </c>
      <c r="AV40" s="20">
        <v>28.320059999999998</v>
      </c>
      <c r="AW40" s="20">
        <v>28.59418</v>
      </c>
      <c r="AX40" s="20">
        <v>30.87494</v>
      </c>
      <c r="AY40" s="21">
        <f t="shared" si="32"/>
        <v>87.78918</v>
      </c>
      <c r="AZ40" s="38">
        <f t="shared" si="135"/>
        <v>390.94978399999997</v>
      </c>
      <c r="BA40" s="20">
        <v>32.891099</v>
      </c>
      <c r="BB40" s="20">
        <v>31.792377000000002</v>
      </c>
      <c r="BC40" s="20">
        <v>30.457749</v>
      </c>
      <c r="BD40" s="21">
        <f t="shared" si="34"/>
        <v>95.14122499999999</v>
      </c>
      <c r="BE40" s="20">
        <v>27.593753</v>
      </c>
      <c r="BF40" s="20">
        <v>26.038142999999998</v>
      </c>
      <c r="BG40" s="20">
        <v>20.492975</v>
      </c>
      <c r="BH40" s="21">
        <f t="shared" si="107"/>
        <v>74.124871</v>
      </c>
      <c r="BI40" s="6">
        <v>17.48318</v>
      </c>
      <c r="BJ40" s="6">
        <v>19.639314000000002</v>
      </c>
      <c r="BK40" s="6">
        <v>34.16822</v>
      </c>
      <c r="BL40" s="21">
        <f t="shared" si="108"/>
        <v>71.29071400000001</v>
      </c>
      <c r="BM40" s="20">
        <v>44.62945800000001</v>
      </c>
      <c r="BN40" s="20">
        <v>50.79875800000001</v>
      </c>
      <c r="BO40" s="20">
        <v>55.184513</v>
      </c>
      <c r="BP40" s="21">
        <f t="shared" si="109"/>
        <v>150.61272900000003</v>
      </c>
      <c r="BQ40" s="38">
        <f t="shared" si="110"/>
        <v>391.169539</v>
      </c>
      <c r="BR40" s="47">
        <v>72.243179</v>
      </c>
      <c r="BS40" s="47">
        <v>42.193802</v>
      </c>
      <c r="BT40" s="47">
        <v>34.337796999999995</v>
      </c>
      <c r="BU40" s="21">
        <f t="shared" si="111"/>
        <v>148.774778</v>
      </c>
      <c r="BV40" s="47">
        <v>36.614668</v>
      </c>
      <c r="BW40" s="47">
        <v>25.371144</v>
      </c>
      <c r="BX40" s="47">
        <v>18.084471</v>
      </c>
      <c r="BY40" s="21">
        <f t="shared" si="112"/>
        <v>80.070283</v>
      </c>
      <c r="BZ40" s="47">
        <v>17.471318</v>
      </c>
      <c r="CA40" s="47">
        <v>32.317358</v>
      </c>
      <c r="CB40" s="47">
        <v>21.392492999999998</v>
      </c>
      <c r="CC40" s="21">
        <f t="shared" si="113"/>
        <v>71.181169</v>
      </c>
      <c r="CD40" s="6">
        <v>44.79115</v>
      </c>
      <c r="CE40" s="6">
        <v>36.063089000000005</v>
      </c>
      <c r="CF40" s="6">
        <v>31.671472</v>
      </c>
      <c r="CG40" s="57">
        <f t="shared" si="114"/>
        <v>112.525711</v>
      </c>
      <c r="CH40" s="38">
        <f t="shared" si="8"/>
        <v>412.55194100000006</v>
      </c>
      <c r="CI40" s="12">
        <v>24.354007</v>
      </c>
      <c r="CJ40" s="12">
        <v>21.915076999999997</v>
      </c>
      <c r="CK40" s="12">
        <v>23.398899999999998</v>
      </c>
      <c r="CL40" s="12">
        <f t="shared" si="35"/>
        <v>69.66798399999999</v>
      </c>
      <c r="CM40" s="12">
        <v>14.123180000000001</v>
      </c>
      <c r="CN40" s="12">
        <v>15.680826000000001</v>
      </c>
      <c r="CO40" s="12">
        <v>11.256865</v>
      </c>
      <c r="CP40" s="12">
        <v>41.060871</v>
      </c>
      <c r="CQ40" s="12">
        <v>5.919909</v>
      </c>
      <c r="CR40" s="12">
        <v>16.171931</v>
      </c>
      <c r="CS40" s="12">
        <v>23.954955</v>
      </c>
      <c r="CT40" s="12">
        <f t="shared" si="36"/>
        <v>46.046795</v>
      </c>
      <c r="CU40" s="12">
        <v>27.990363000000002</v>
      </c>
      <c r="CV40" s="12">
        <v>33.877259</v>
      </c>
      <c r="CW40" s="12">
        <v>29.281969</v>
      </c>
      <c r="CX40" s="12">
        <f t="shared" si="37"/>
        <v>91.149591</v>
      </c>
      <c r="CY40" s="90">
        <f t="shared" si="46"/>
        <v>247.925241</v>
      </c>
      <c r="CZ40" s="12">
        <v>25.982711000000002</v>
      </c>
      <c r="DA40" s="12">
        <v>21.382133</v>
      </c>
      <c r="DB40" s="12">
        <v>16.252589</v>
      </c>
      <c r="DC40" s="12">
        <f t="shared" si="38"/>
        <v>63.617433000000005</v>
      </c>
      <c r="DD40" s="12">
        <v>17.601869</v>
      </c>
      <c r="DE40" s="12">
        <v>17.044997</v>
      </c>
      <c r="DF40" s="12">
        <v>8.281436999999999</v>
      </c>
      <c r="DG40" s="12">
        <f t="shared" si="60"/>
        <v>42.928303</v>
      </c>
      <c r="DH40" s="12">
        <v>6.239488999999999</v>
      </c>
      <c r="DI40" s="12">
        <v>8.385107000000001</v>
      </c>
      <c r="DJ40" s="12">
        <v>34.413469</v>
      </c>
      <c r="DK40" s="12">
        <f t="shared" si="39"/>
        <v>49.038065</v>
      </c>
      <c r="DL40" s="12">
        <v>20.841498</v>
      </c>
      <c r="DM40" s="12">
        <v>16.296735</v>
      </c>
      <c r="DN40" s="12">
        <v>18.242963</v>
      </c>
      <c r="DO40" s="12">
        <f t="shared" si="40"/>
        <v>55.381196</v>
      </c>
      <c r="DP40" s="59">
        <f t="shared" si="41"/>
        <v>210.96499699999998</v>
      </c>
      <c r="DQ40" s="12">
        <v>20.488489</v>
      </c>
      <c r="DR40" s="12">
        <v>20.144407</v>
      </c>
      <c r="DS40" s="12">
        <v>16.416633</v>
      </c>
      <c r="DT40" s="12">
        <f t="shared" si="42"/>
        <v>57.04952900000001</v>
      </c>
      <c r="DU40" s="12">
        <v>18.48037</v>
      </c>
      <c r="DV40" s="12">
        <v>16.661445999999998</v>
      </c>
      <c r="DW40" s="12">
        <v>8.506231</v>
      </c>
      <c r="DX40" s="12">
        <f t="shared" si="105"/>
        <v>43.648047</v>
      </c>
      <c r="DY40" s="12">
        <v>21.830939</v>
      </c>
      <c r="DZ40" s="12">
        <v>7.759576999999999</v>
      </c>
      <c r="EA40" s="12">
        <v>14.33062</v>
      </c>
      <c r="EB40" s="12">
        <f t="shared" si="43"/>
        <v>43.921136000000004</v>
      </c>
      <c r="EC40" s="12">
        <v>15.784043</v>
      </c>
      <c r="ED40" s="12">
        <v>16.436522</v>
      </c>
      <c r="EE40" s="12">
        <v>17.449498</v>
      </c>
      <c r="EF40" s="12">
        <f t="shared" si="44"/>
        <v>49.670063</v>
      </c>
      <c r="EG40" s="12">
        <f t="shared" si="45"/>
        <v>194.28877500000002</v>
      </c>
      <c r="EH40" s="12">
        <v>19.670101</v>
      </c>
      <c r="EI40" s="12">
        <v>17.162944</v>
      </c>
      <c r="EJ40" s="12">
        <v>17.307142000000002</v>
      </c>
      <c r="EK40" s="12">
        <f t="shared" si="106"/>
        <v>54.140187</v>
      </c>
      <c r="EL40" s="12">
        <v>15.321541</v>
      </c>
      <c r="EM40" s="12">
        <v>18.618429</v>
      </c>
      <c r="EN40" s="12">
        <v>11.711551</v>
      </c>
      <c r="EO40" s="12">
        <f t="shared" si="115"/>
        <v>45.651521</v>
      </c>
      <c r="EP40" s="12">
        <v>7.016397</v>
      </c>
      <c r="EQ40" s="12">
        <v>7.556183000000001</v>
      </c>
      <c r="ER40" s="12">
        <v>15.339666999999999</v>
      </c>
      <c r="ES40" s="12">
        <f t="shared" si="116"/>
        <v>29.912247</v>
      </c>
      <c r="ET40" s="12">
        <v>18.994291</v>
      </c>
      <c r="EU40" s="12">
        <v>17.811686</v>
      </c>
      <c r="EV40" s="12">
        <v>18.42457</v>
      </c>
      <c r="EW40" s="12">
        <f t="shared" si="117"/>
        <v>55.230547</v>
      </c>
      <c r="EX40" s="12">
        <f t="shared" si="118"/>
        <v>184.934502</v>
      </c>
      <c r="EY40" s="12">
        <v>17.886143</v>
      </c>
      <c r="EZ40" s="12">
        <v>15.903365999999998</v>
      </c>
      <c r="FA40" s="12">
        <v>14.089742</v>
      </c>
      <c r="FB40" s="12">
        <f t="shared" si="119"/>
        <v>47.879251</v>
      </c>
      <c r="FC40" s="12">
        <v>16.324878000000002</v>
      </c>
      <c r="FD40" s="12">
        <v>12.740826</v>
      </c>
      <c r="FE40" s="12">
        <v>14.178251000000001</v>
      </c>
      <c r="FF40" s="12">
        <f t="shared" si="120"/>
        <v>43.24395500000001</v>
      </c>
      <c r="FG40" s="12">
        <v>8.687777</v>
      </c>
      <c r="FH40" s="12">
        <v>6.728768</v>
      </c>
      <c r="FI40" s="12">
        <v>10.494815</v>
      </c>
      <c r="FJ40" s="12">
        <f t="shared" si="121"/>
        <v>25.91136</v>
      </c>
      <c r="FK40" s="12">
        <v>14.181893</v>
      </c>
      <c r="FL40" s="12">
        <v>14.340288</v>
      </c>
      <c r="FM40" s="12">
        <v>17.890206</v>
      </c>
      <c r="FN40" s="12">
        <f t="shared" si="48"/>
        <v>46.412386999999995</v>
      </c>
      <c r="FO40" s="12">
        <f t="shared" si="16"/>
        <v>163.446953</v>
      </c>
      <c r="FP40" s="12">
        <v>21.354944</v>
      </c>
      <c r="FQ40" s="12">
        <v>22.048215</v>
      </c>
      <c r="FR40" s="12">
        <v>14.952188</v>
      </c>
      <c r="FS40" s="12">
        <f t="shared" si="122"/>
        <v>58.355347</v>
      </c>
      <c r="FT40" s="12">
        <v>13.849683</v>
      </c>
      <c r="FU40" s="12">
        <v>10.863974</v>
      </c>
      <c r="FV40" s="12">
        <v>8.75984</v>
      </c>
      <c r="FW40" s="12">
        <f t="shared" si="123"/>
        <v>33.473497</v>
      </c>
      <c r="FX40" s="12">
        <v>9.446107</v>
      </c>
      <c r="FY40" s="12">
        <v>15.345268</v>
      </c>
      <c r="FZ40" s="12">
        <v>9.446107</v>
      </c>
      <c r="GA40" s="12">
        <f t="shared" si="124"/>
        <v>34.237482</v>
      </c>
      <c r="GB40" s="12">
        <v>13.348553</v>
      </c>
      <c r="GC40" s="12">
        <v>23.52253</v>
      </c>
      <c r="GD40" s="12">
        <v>24.388705</v>
      </c>
      <c r="GE40" s="12">
        <f t="shared" si="125"/>
        <v>61.259788</v>
      </c>
      <c r="GF40" s="12">
        <f t="shared" si="18"/>
        <v>187.32611400000002</v>
      </c>
      <c r="GG40" s="12">
        <v>18.40771</v>
      </c>
      <c r="GH40" s="12">
        <v>19.309265</v>
      </c>
      <c r="GI40" s="12">
        <v>17.379293</v>
      </c>
      <c r="GJ40" s="12">
        <f t="shared" si="126"/>
        <v>55.09626800000001</v>
      </c>
      <c r="GK40" s="12">
        <v>14.620571000000002</v>
      </c>
      <c r="GL40" s="12">
        <v>11.163733</v>
      </c>
      <c r="GM40" s="12">
        <v>7.979761000000001</v>
      </c>
      <c r="GN40" s="12">
        <f t="shared" si="127"/>
        <v>33.764065</v>
      </c>
      <c r="GO40" s="12">
        <v>7.046371000000001</v>
      </c>
      <c r="GP40" s="12">
        <v>10.084441</v>
      </c>
      <c r="GQ40" s="12">
        <v>11.318601</v>
      </c>
      <c r="GR40" s="12">
        <f t="shared" si="128"/>
        <v>28.449413</v>
      </c>
      <c r="GS40" s="12">
        <v>12.510297999999999</v>
      </c>
      <c r="GT40" s="12">
        <v>21.713328</v>
      </c>
      <c r="GU40" s="12">
        <v>24.787619</v>
      </c>
      <c r="GV40" s="12">
        <f t="shared" si="129"/>
        <v>59.011244999999995</v>
      </c>
      <c r="GW40" s="12">
        <f t="shared" si="136"/>
        <v>176.32099100000002</v>
      </c>
      <c r="GX40" s="12">
        <v>23.59897</v>
      </c>
      <c r="GY40" s="12">
        <v>18.635809000000002</v>
      </c>
      <c r="GZ40" s="12">
        <v>20.618881</v>
      </c>
      <c r="HA40" s="12">
        <f t="shared" si="130"/>
        <v>62.853660000000005</v>
      </c>
      <c r="HB40" s="12">
        <v>18.904089</v>
      </c>
      <c r="HC40" s="12">
        <v>13.130522000000001</v>
      </c>
      <c r="HD40" s="12">
        <v>9.275941</v>
      </c>
      <c r="HE40" s="12">
        <f t="shared" si="131"/>
        <v>41.310552</v>
      </c>
      <c r="HF40" s="12">
        <v>8.345563</v>
      </c>
      <c r="HG40" s="12">
        <v>8.130124</v>
      </c>
      <c r="HH40" s="12">
        <v>12.606411999999999</v>
      </c>
      <c r="HI40" s="12">
        <f t="shared" si="132"/>
        <v>29.082099</v>
      </c>
    </row>
    <row r="41" spans="1:217" ht="14.25">
      <c r="A41" s="64" t="s">
        <v>27</v>
      </c>
      <c r="B41" s="72">
        <f>B42</f>
        <v>0</v>
      </c>
      <c r="C41" s="72">
        <f>C42</f>
        <v>0</v>
      </c>
      <c r="D41" s="72">
        <f>D42</f>
        <v>0</v>
      </c>
      <c r="E41" s="66">
        <f>B41+C41+D41</f>
        <v>0</v>
      </c>
      <c r="F41" s="67">
        <f>F42</f>
        <v>0</v>
      </c>
      <c r="G41" s="67">
        <f>G42</f>
        <v>0</v>
      </c>
      <c r="H41" s="67">
        <f>H42</f>
        <v>0</v>
      </c>
      <c r="I41" s="66">
        <f>F41+G41+H41</f>
        <v>0</v>
      </c>
      <c r="J41" s="68">
        <f>J42</f>
        <v>0</v>
      </c>
      <c r="K41" s="68">
        <f>K42</f>
        <v>0</v>
      </c>
      <c r="L41" s="68">
        <f>L42</f>
        <v>0</v>
      </c>
      <c r="M41" s="66">
        <f>J41+K41+L41</f>
        <v>0</v>
      </c>
      <c r="N41" s="68">
        <f>N42</f>
        <v>0</v>
      </c>
      <c r="O41" s="68">
        <f>O42</f>
        <v>0</v>
      </c>
      <c r="P41" s="68">
        <f>P42</f>
        <v>0</v>
      </c>
      <c r="Q41" s="66">
        <f>N41+O41+P41</f>
        <v>0</v>
      </c>
      <c r="R41" s="69">
        <f>E41+I41+M41+Q41</f>
        <v>0</v>
      </c>
      <c r="S41" s="67">
        <f>S42</f>
        <v>0</v>
      </c>
      <c r="T41" s="67">
        <f>T42</f>
        <v>0</v>
      </c>
      <c r="U41" s="67">
        <f>U42</f>
        <v>0</v>
      </c>
      <c r="V41" s="66">
        <f>S41+T41+U41</f>
        <v>0</v>
      </c>
      <c r="W41" s="67">
        <f>W42</f>
        <v>0</v>
      </c>
      <c r="X41" s="67">
        <f>X42</f>
        <v>0</v>
      </c>
      <c r="Y41" s="67">
        <f>Y42</f>
        <v>0</v>
      </c>
      <c r="Z41" s="66">
        <f>W41+X41+Y41</f>
        <v>0</v>
      </c>
      <c r="AA41" s="68">
        <f>AA42</f>
        <v>0</v>
      </c>
      <c r="AB41" s="68">
        <f>AB42</f>
        <v>0</v>
      </c>
      <c r="AC41" s="68">
        <f>AC42</f>
        <v>0</v>
      </c>
      <c r="AD41" s="66">
        <f>AA41+AB41+AC41</f>
        <v>0</v>
      </c>
      <c r="AE41" s="68">
        <f>AE42</f>
        <v>0</v>
      </c>
      <c r="AF41" s="68">
        <f>AF42</f>
        <v>0</v>
      </c>
      <c r="AG41" s="68">
        <f>AG42</f>
        <v>0</v>
      </c>
      <c r="AH41" s="66">
        <f>AE41+AF41+AG41</f>
        <v>0</v>
      </c>
      <c r="AI41" s="69">
        <f>V41+Z41+AD41+AH41</f>
        <v>0</v>
      </c>
      <c r="AJ41" s="67">
        <f>AJ42</f>
        <v>0</v>
      </c>
      <c r="AK41" s="67">
        <f>AK42</f>
        <v>0</v>
      </c>
      <c r="AL41" s="67">
        <f>AL42</f>
        <v>0</v>
      </c>
      <c r="AM41" s="66">
        <f>AJ41+AK41+AL41</f>
        <v>0</v>
      </c>
      <c r="AN41" s="67">
        <f>AN42</f>
        <v>0</v>
      </c>
      <c r="AO41" s="67">
        <f>AO42</f>
        <v>0</v>
      </c>
      <c r="AP41" s="67">
        <f>AP42</f>
        <v>0</v>
      </c>
      <c r="AQ41" s="66">
        <f>AN41+AO41+AP41</f>
        <v>0</v>
      </c>
      <c r="AR41" s="67">
        <f>AR42</f>
        <v>0</v>
      </c>
      <c r="AS41" s="67">
        <f>AS42</f>
        <v>0</v>
      </c>
      <c r="AT41" s="67">
        <f>AT42</f>
        <v>0</v>
      </c>
      <c r="AU41" s="66">
        <f>AR41+AS41+AT41</f>
        <v>0</v>
      </c>
      <c r="AV41" s="67">
        <f>AV42</f>
        <v>0</v>
      </c>
      <c r="AW41" s="67">
        <f>AW42</f>
        <v>0</v>
      </c>
      <c r="AX41" s="67">
        <f>AX42</f>
        <v>0</v>
      </c>
      <c r="AY41" s="66">
        <f>AV41+AW41+AX41</f>
        <v>0</v>
      </c>
      <c r="AZ41" s="69">
        <f>AM41+AQ41+AU41+AY41</f>
        <v>0</v>
      </c>
      <c r="BA41" s="67">
        <f>BA42</f>
        <v>0</v>
      </c>
      <c r="BB41" s="67">
        <f>BB42</f>
        <v>0</v>
      </c>
      <c r="BC41" s="67">
        <f>BC42</f>
        <v>0</v>
      </c>
      <c r="BD41" s="66">
        <f>BA41+BB41+BC41</f>
        <v>0</v>
      </c>
      <c r="BE41" s="67">
        <f>BE42</f>
        <v>0</v>
      </c>
      <c r="BF41" s="67">
        <f>BF42</f>
        <v>0</v>
      </c>
      <c r="BG41" s="67">
        <f>BG42</f>
        <v>0</v>
      </c>
      <c r="BH41" s="66">
        <f>BE41+BF41+BG41</f>
        <v>0</v>
      </c>
      <c r="BI41" s="67">
        <f>BI42</f>
        <v>0</v>
      </c>
      <c r="BJ41" s="67">
        <f>BJ42</f>
        <v>0</v>
      </c>
      <c r="BK41" s="67">
        <f>BK42</f>
        <v>0</v>
      </c>
      <c r="BL41" s="66">
        <f>BI41+BJ41+BK41</f>
        <v>0</v>
      </c>
      <c r="BM41" s="67">
        <f>BM42</f>
        <v>0</v>
      </c>
      <c r="BN41" s="67">
        <f>BN42</f>
        <v>0</v>
      </c>
      <c r="BO41" s="67">
        <f>BO42</f>
        <v>0</v>
      </c>
      <c r="BP41" s="66">
        <f>BM41+BN41+BO41</f>
        <v>0</v>
      </c>
      <c r="BQ41" s="69">
        <f>BP41+BL41+BH41+BD41</f>
        <v>0</v>
      </c>
      <c r="BR41" s="67">
        <f>BR42</f>
        <v>0</v>
      </c>
      <c r="BS41" s="67">
        <f>BS42</f>
        <v>0</v>
      </c>
      <c r="BT41" s="67">
        <f>BT42</f>
        <v>0</v>
      </c>
      <c r="BU41" s="66">
        <f>BR41+BS41+BT41</f>
        <v>0</v>
      </c>
      <c r="BV41" s="67">
        <f>BV42</f>
        <v>0</v>
      </c>
      <c r="BW41" s="67">
        <f>BW42</f>
        <v>0</v>
      </c>
      <c r="BX41" s="67">
        <f>BX42</f>
        <v>0</v>
      </c>
      <c r="BY41" s="66">
        <f>BV41+BW41+BX41</f>
        <v>0</v>
      </c>
      <c r="BZ41" s="67">
        <f>BZ42</f>
        <v>0</v>
      </c>
      <c r="CA41" s="67">
        <f>CA42</f>
        <v>0</v>
      </c>
      <c r="CB41" s="67">
        <f>CB42</f>
        <v>0</v>
      </c>
      <c r="CC41" s="66">
        <f>BZ41+CA41+CB41</f>
        <v>0</v>
      </c>
      <c r="CD41" s="67">
        <f>CD42</f>
        <v>0</v>
      </c>
      <c r="CE41" s="67">
        <f>CE42</f>
        <v>0</v>
      </c>
      <c r="CF41" s="67">
        <f>CF42</f>
        <v>0</v>
      </c>
      <c r="CG41" s="66">
        <f>CD41+CE41+CF41</f>
        <v>0</v>
      </c>
      <c r="CH41" s="69">
        <f>CG41+CC41+BY41+BU41</f>
        <v>0</v>
      </c>
      <c r="CI41" s="62">
        <f>CI42</f>
        <v>0</v>
      </c>
      <c r="CJ41" s="62">
        <f>CJ42</f>
        <v>0</v>
      </c>
      <c r="CK41" s="62">
        <f>CK42</f>
        <v>0</v>
      </c>
      <c r="CL41" s="63">
        <f t="shared" si="35"/>
        <v>0</v>
      </c>
      <c r="CM41" s="63">
        <f>CM42</f>
        <v>0</v>
      </c>
      <c r="CN41" s="63">
        <f>CN42</f>
        <v>0</v>
      </c>
      <c r="CO41" s="63">
        <f>CO42</f>
        <v>0</v>
      </c>
      <c r="CP41" s="63">
        <f t="shared" si="9"/>
        <v>0</v>
      </c>
      <c r="CQ41" s="63">
        <f>CQ42</f>
        <v>0</v>
      </c>
      <c r="CR41" s="63">
        <f>CR42</f>
        <v>0</v>
      </c>
      <c r="CS41" s="63">
        <f>CS42</f>
        <v>0</v>
      </c>
      <c r="CT41" s="63">
        <f t="shared" si="36"/>
        <v>0</v>
      </c>
      <c r="CU41" s="63">
        <f>CU42</f>
        <v>0</v>
      </c>
      <c r="CV41" s="63">
        <f>CV42</f>
        <v>0</v>
      </c>
      <c r="CW41" s="63">
        <f>CW42</f>
        <v>0</v>
      </c>
      <c r="CX41" s="63">
        <f t="shared" si="37"/>
        <v>0</v>
      </c>
      <c r="CY41" s="92">
        <f>CX41+CT41+CP41+CL41</f>
        <v>0</v>
      </c>
      <c r="CZ41" s="62">
        <f>CZ42</f>
        <v>0</v>
      </c>
      <c r="DA41" s="62">
        <f>DA42</f>
        <v>0</v>
      </c>
      <c r="DB41" s="62">
        <f>DB42</f>
        <v>0</v>
      </c>
      <c r="DC41" s="63">
        <f t="shared" si="38"/>
        <v>0</v>
      </c>
      <c r="DD41" s="63">
        <f>DD42</f>
        <v>0</v>
      </c>
      <c r="DE41" s="63">
        <f>DE42</f>
        <v>0</v>
      </c>
      <c r="DF41" s="63">
        <f>DF42</f>
        <v>0</v>
      </c>
      <c r="DG41" s="63">
        <f t="shared" si="60"/>
        <v>0</v>
      </c>
      <c r="DH41" s="63">
        <f>DH42</f>
        <v>0</v>
      </c>
      <c r="DI41" s="63">
        <f>DI42</f>
        <v>0</v>
      </c>
      <c r="DJ41" s="63">
        <f>DJ42</f>
        <v>0</v>
      </c>
      <c r="DK41" s="63">
        <f t="shared" si="39"/>
        <v>0</v>
      </c>
      <c r="DL41" s="63">
        <f>DL42</f>
        <v>0</v>
      </c>
      <c r="DM41" s="63">
        <f>DM42</f>
        <v>0</v>
      </c>
      <c r="DN41" s="63">
        <f>DN42</f>
        <v>0</v>
      </c>
      <c r="DO41" s="63">
        <f t="shared" si="40"/>
        <v>0</v>
      </c>
      <c r="DP41" s="106">
        <f t="shared" si="41"/>
        <v>0</v>
      </c>
      <c r="DQ41" s="62">
        <f>DQ42</f>
        <v>0</v>
      </c>
      <c r="DR41" s="62">
        <f>DR42</f>
        <v>0</v>
      </c>
      <c r="DS41" s="62">
        <f>DS42</f>
        <v>0</v>
      </c>
      <c r="DT41" s="63">
        <f t="shared" si="42"/>
        <v>0</v>
      </c>
      <c r="DU41" s="63">
        <f>DU42</f>
        <v>0</v>
      </c>
      <c r="DV41" s="63">
        <f>DV42</f>
        <v>0</v>
      </c>
      <c r="DW41" s="63">
        <f>DW42</f>
        <v>0</v>
      </c>
      <c r="DX41" s="63">
        <f t="shared" si="105"/>
        <v>0</v>
      </c>
      <c r="DY41" s="63">
        <f>DY42</f>
        <v>0</v>
      </c>
      <c r="DZ41" s="63">
        <f>DZ42</f>
        <v>0</v>
      </c>
      <c r="EA41" s="63">
        <f>EA42</f>
        <v>0</v>
      </c>
      <c r="EB41" s="63">
        <f t="shared" si="43"/>
        <v>0</v>
      </c>
      <c r="EC41" s="63">
        <f>EC42</f>
        <v>0</v>
      </c>
      <c r="ED41" s="63">
        <f>ED42</f>
        <v>0</v>
      </c>
      <c r="EE41" s="63">
        <f>EE42</f>
        <v>0</v>
      </c>
      <c r="EF41" s="63">
        <f t="shared" si="44"/>
        <v>0</v>
      </c>
      <c r="EG41" s="63">
        <f t="shared" si="45"/>
        <v>0</v>
      </c>
      <c r="EH41" s="62">
        <f>EH42</f>
        <v>0</v>
      </c>
      <c r="EI41" s="62">
        <f>EI42</f>
        <v>0</v>
      </c>
      <c r="EJ41" s="62">
        <f>EJ42</f>
        <v>0</v>
      </c>
      <c r="EK41" s="62">
        <f>+EH41+EI41+EJ41</f>
        <v>0</v>
      </c>
      <c r="EL41" s="62">
        <f>EL42</f>
        <v>0</v>
      </c>
      <c r="EM41" s="62">
        <f>EM42</f>
        <v>0</v>
      </c>
      <c r="EN41" s="62">
        <f>EN42</f>
        <v>0</v>
      </c>
      <c r="EO41" s="62">
        <f>+EL41+EM41+EN41</f>
        <v>0</v>
      </c>
      <c r="EP41" s="62">
        <f>EP42</f>
        <v>0</v>
      </c>
      <c r="EQ41" s="62">
        <f>EQ42</f>
        <v>0</v>
      </c>
      <c r="ER41" s="62">
        <f>ER42</f>
        <v>0</v>
      </c>
      <c r="ES41" s="62">
        <f>+EP41+EQ41+ER41</f>
        <v>0</v>
      </c>
      <c r="ET41" s="62">
        <f>ET42</f>
        <v>0</v>
      </c>
      <c r="EU41" s="62">
        <f>EU42</f>
        <v>0</v>
      </c>
      <c r="EV41" s="62">
        <f>EV42</f>
        <v>0</v>
      </c>
      <c r="EW41" s="62">
        <f>SUM(ET41:EV41)</f>
        <v>0</v>
      </c>
      <c r="EX41" s="63">
        <f>+EK41+EO41+ES41+EW41</f>
        <v>0</v>
      </c>
      <c r="EY41" s="62">
        <f>EY42</f>
        <v>0</v>
      </c>
      <c r="EZ41" s="62">
        <f>EZ42</f>
        <v>0</v>
      </c>
      <c r="FA41" s="62">
        <f>FA42</f>
        <v>0</v>
      </c>
      <c r="FB41" s="62">
        <f>SUM(EY41:FA41)</f>
        <v>0</v>
      </c>
      <c r="FC41" s="62">
        <f>FC42</f>
        <v>0</v>
      </c>
      <c r="FD41" s="62">
        <f>FD42</f>
        <v>0</v>
      </c>
      <c r="FE41" s="62">
        <f>FE42</f>
        <v>0</v>
      </c>
      <c r="FF41" s="62">
        <f>SUM(FC41:FE41)</f>
        <v>0</v>
      </c>
      <c r="FG41" s="62">
        <f>FG42</f>
        <v>0</v>
      </c>
      <c r="FH41" s="62"/>
      <c r="FI41" s="62"/>
      <c r="FJ41" s="62"/>
      <c r="FK41" s="62">
        <f>FK42</f>
        <v>0</v>
      </c>
      <c r="FL41" s="62"/>
      <c r="FM41" s="62"/>
      <c r="FN41" s="62"/>
      <c r="FO41" s="63">
        <f>+FB41+FF41+FJ41+FN41</f>
        <v>0</v>
      </c>
      <c r="FP41" s="62">
        <f aca="true" t="shared" si="137" ref="FP41:FW41">SUM(FM41:FO41)</f>
        <v>0</v>
      </c>
      <c r="FQ41" s="62">
        <f t="shared" si="137"/>
        <v>0</v>
      </c>
      <c r="FR41" s="62">
        <f t="shared" si="137"/>
        <v>0</v>
      </c>
      <c r="FS41" s="62">
        <f t="shared" si="137"/>
        <v>0</v>
      </c>
      <c r="FT41" s="62">
        <f t="shared" si="137"/>
        <v>0</v>
      </c>
      <c r="FU41" s="62">
        <f t="shared" si="137"/>
        <v>0</v>
      </c>
      <c r="FV41" s="62">
        <f t="shared" si="137"/>
        <v>0</v>
      </c>
      <c r="FW41" s="62">
        <f t="shared" si="137"/>
        <v>0</v>
      </c>
      <c r="FX41" s="62">
        <f aca="true" t="shared" si="138" ref="FX41:GE41">SUM(FU41:FW41)</f>
        <v>0</v>
      </c>
      <c r="FY41" s="62">
        <f t="shared" si="138"/>
        <v>0</v>
      </c>
      <c r="FZ41" s="62">
        <f t="shared" si="138"/>
        <v>0</v>
      </c>
      <c r="GA41" s="62">
        <f t="shared" si="138"/>
        <v>0</v>
      </c>
      <c r="GB41" s="62">
        <f t="shared" si="138"/>
        <v>0</v>
      </c>
      <c r="GC41" s="62">
        <f t="shared" si="138"/>
        <v>0</v>
      </c>
      <c r="GD41" s="62">
        <f t="shared" si="138"/>
        <v>0</v>
      </c>
      <c r="GE41" s="62">
        <f t="shared" si="138"/>
        <v>0</v>
      </c>
      <c r="GF41" s="63">
        <f>+FS41+FW41+GA41+GE41</f>
        <v>0</v>
      </c>
      <c r="GG41" s="62">
        <f aca="true" t="shared" si="139" ref="GG41:GN41">SUM(GD41:GF41)</f>
        <v>0</v>
      </c>
      <c r="GH41" s="62">
        <f t="shared" si="139"/>
        <v>0</v>
      </c>
      <c r="GI41" s="62">
        <f t="shared" si="139"/>
        <v>0</v>
      </c>
      <c r="GJ41" s="62">
        <f t="shared" si="139"/>
        <v>0</v>
      </c>
      <c r="GK41" s="62">
        <f t="shared" si="139"/>
        <v>0</v>
      </c>
      <c r="GL41" s="62">
        <f t="shared" si="139"/>
        <v>0</v>
      </c>
      <c r="GM41" s="62">
        <f t="shared" si="139"/>
        <v>0</v>
      </c>
      <c r="GN41" s="62">
        <f t="shared" si="139"/>
        <v>0</v>
      </c>
      <c r="GO41" s="62">
        <f aca="true" t="shared" si="140" ref="GO41:GV41">SUM(GL41:GN41)</f>
        <v>0</v>
      </c>
      <c r="GP41" s="62">
        <f t="shared" si="140"/>
        <v>0</v>
      </c>
      <c r="GQ41" s="62">
        <f t="shared" si="140"/>
        <v>0</v>
      </c>
      <c r="GR41" s="62">
        <f t="shared" si="140"/>
        <v>0</v>
      </c>
      <c r="GS41" s="62">
        <f t="shared" si="140"/>
        <v>0</v>
      </c>
      <c r="GT41" s="62">
        <f t="shared" si="140"/>
        <v>0</v>
      </c>
      <c r="GU41" s="62">
        <f t="shared" si="140"/>
        <v>0</v>
      </c>
      <c r="GV41" s="62">
        <f t="shared" si="140"/>
        <v>0</v>
      </c>
      <c r="GW41" s="63">
        <f t="shared" si="136"/>
        <v>0</v>
      </c>
      <c r="GX41" s="62">
        <f aca="true" t="shared" si="141" ref="GX41:HE41">SUM(GU41:GW41)</f>
        <v>0</v>
      </c>
      <c r="GY41" s="62">
        <f t="shared" si="141"/>
        <v>0</v>
      </c>
      <c r="GZ41" s="62">
        <f t="shared" si="141"/>
        <v>0</v>
      </c>
      <c r="HA41" s="62">
        <f t="shared" si="141"/>
        <v>0</v>
      </c>
      <c r="HB41" s="62">
        <f t="shared" si="141"/>
        <v>0</v>
      </c>
      <c r="HC41" s="62">
        <f t="shared" si="141"/>
        <v>0</v>
      </c>
      <c r="HD41" s="62">
        <f t="shared" si="141"/>
        <v>0</v>
      </c>
      <c r="HE41" s="62">
        <f t="shared" si="141"/>
        <v>0</v>
      </c>
      <c r="HF41" s="62">
        <f>SUM(HC41:HE41)</f>
        <v>0</v>
      </c>
      <c r="HG41" s="62">
        <f>SUM(HD41:HF41)</f>
        <v>0</v>
      </c>
      <c r="HH41" s="62">
        <f>SUM(HE41:HG41)</f>
        <v>0</v>
      </c>
      <c r="HI41" s="62">
        <f>SUM(HF41:HH41)</f>
        <v>0</v>
      </c>
    </row>
    <row r="42" spans="1:217" ht="15" customHeight="1" outlineLevel="1">
      <c r="A42" s="11"/>
      <c r="B42" s="7"/>
      <c r="C42" s="7"/>
      <c r="D42" s="7"/>
      <c r="E42" s="21"/>
      <c r="F42" s="6"/>
      <c r="G42" s="6"/>
      <c r="H42" s="6"/>
      <c r="I42" s="21"/>
      <c r="J42" s="6"/>
      <c r="K42" s="6"/>
      <c r="L42" s="6"/>
      <c r="M42" s="21"/>
      <c r="N42" s="20"/>
      <c r="O42" s="20"/>
      <c r="P42" s="20"/>
      <c r="Q42" s="21"/>
      <c r="R42" s="21"/>
      <c r="S42" s="6"/>
      <c r="T42" s="20"/>
      <c r="U42" s="20"/>
      <c r="V42" s="21"/>
      <c r="W42" s="20"/>
      <c r="X42" s="20"/>
      <c r="Y42" s="20"/>
      <c r="Z42" s="21"/>
      <c r="AA42" s="24"/>
      <c r="AB42" s="24"/>
      <c r="AC42" s="24"/>
      <c r="AD42" s="21"/>
      <c r="AE42" s="20"/>
      <c r="AF42" s="20"/>
      <c r="AG42" s="20"/>
      <c r="AH42" s="21"/>
      <c r="AI42" s="23"/>
      <c r="AJ42" s="6"/>
      <c r="AK42" s="6"/>
      <c r="AL42" s="6"/>
      <c r="AM42" s="21"/>
      <c r="AN42" s="6"/>
      <c r="AO42" s="6"/>
      <c r="AP42" s="6"/>
      <c r="AQ42" s="21"/>
      <c r="AR42" s="6"/>
      <c r="AS42" s="6"/>
      <c r="AT42" s="6"/>
      <c r="AU42" s="21"/>
      <c r="AV42" s="6"/>
      <c r="AW42" s="6"/>
      <c r="AX42" s="6"/>
      <c r="AY42" s="21"/>
      <c r="AZ42" s="23"/>
      <c r="BA42" s="6"/>
      <c r="BB42" s="6"/>
      <c r="BC42" s="6"/>
      <c r="BD42" s="21"/>
      <c r="BE42" s="6"/>
      <c r="BF42" s="6"/>
      <c r="BG42" s="6"/>
      <c r="BH42" s="21"/>
      <c r="BI42" s="6"/>
      <c r="BJ42" s="6"/>
      <c r="BK42" s="6"/>
      <c r="BL42" s="21"/>
      <c r="BM42" s="6"/>
      <c r="BN42" s="6"/>
      <c r="BO42" s="6"/>
      <c r="BP42" s="21"/>
      <c r="BQ42" s="23"/>
      <c r="BR42" s="6"/>
      <c r="BS42" s="6"/>
      <c r="BT42" s="6"/>
      <c r="BU42" s="21"/>
      <c r="BV42" s="6"/>
      <c r="BW42" s="6"/>
      <c r="BX42" s="6"/>
      <c r="BY42" s="21"/>
      <c r="BZ42" s="144"/>
      <c r="CA42" s="144"/>
      <c r="CB42" s="144"/>
      <c r="CC42" s="21"/>
      <c r="CD42" s="144"/>
      <c r="CE42" s="144"/>
      <c r="CF42" s="144"/>
      <c r="CG42" s="21"/>
      <c r="CH42" s="23"/>
      <c r="CI42" s="145"/>
      <c r="CJ42" s="145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145"/>
      <c r="DA42" s="145"/>
      <c r="DB42" s="20"/>
      <c r="DC42" s="20"/>
      <c r="DD42" s="20"/>
      <c r="DE42" s="20"/>
      <c r="DF42" s="20"/>
      <c r="DG42" s="20"/>
      <c r="DH42" s="142"/>
      <c r="DI42" s="142"/>
      <c r="DJ42" s="142"/>
      <c r="DK42" s="20"/>
      <c r="DL42" s="20"/>
      <c r="DM42" s="20"/>
      <c r="DN42" s="20"/>
      <c r="DO42" s="20"/>
      <c r="DP42" s="20"/>
      <c r="DQ42" s="145"/>
      <c r="DR42" s="145"/>
      <c r="DS42" s="20"/>
      <c r="DT42" s="20"/>
      <c r="DU42" s="20"/>
      <c r="DV42" s="20"/>
      <c r="DW42" s="20"/>
      <c r="DX42" s="20"/>
      <c r="DY42" s="142"/>
      <c r="DZ42" s="142"/>
      <c r="EA42" s="142"/>
      <c r="EB42" s="20"/>
      <c r="EC42" s="20"/>
      <c r="ED42" s="20"/>
      <c r="EE42" s="20"/>
      <c r="EF42" s="20"/>
      <c r="EG42" s="20"/>
      <c r="EH42" s="145"/>
      <c r="EI42" s="145"/>
      <c r="EJ42" s="145"/>
      <c r="EK42" s="20"/>
      <c r="EL42" s="20"/>
      <c r="EM42" s="145"/>
      <c r="EN42" s="145"/>
      <c r="EO42" s="20"/>
      <c r="EP42" s="20"/>
      <c r="EQ42" s="145"/>
      <c r="ER42" s="145"/>
      <c r="ES42" s="20"/>
      <c r="ET42" s="20"/>
      <c r="EU42" s="20"/>
      <c r="EV42" s="20"/>
      <c r="EW42" s="20"/>
      <c r="EX42" s="20"/>
      <c r="EY42" s="145"/>
      <c r="EZ42" s="145"/>
      <c r="FA42" s="145"/>
      <c r="FB42" s="20"/>
      <c r="FC42" s="145"/>
      <c r="FD42" s="145"/>
      <c r="FE42" s="145"/>
      <c r="FF42" s="20"/>
      <c r="FG42" s="145"/>
      <c r="FH42" s="145"/>
      <c r="FI42" s="145"/>
      <c r="FJ42" s="20"/>
      <c r="FK42" s="145"/>
      <c r="FL42" s="145"/>
      <c r="FM42" s="145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</row>
    <row r="43" spans="1:217" ht="14.25">
      <c r="A43" s="73" t="s">
        <v>37</v>
      </c>
      <c r="B43" s="74">
        <f aca="true" t="shared" si="142" ref="B43:AG43">B4+B11+B14+B24+B41+B30</f>
        <v>8704.353547</v>
      </c>
      <c r="C43" s="74">
        <f t="shared" si="142"/>
        <v>7877.2835129999985</v>
      </c>
      <c r="D43" s="74">
        <f t="shared" si="142"/>
        <v>8286.025715</v>
      </c>
      <c r="E43" s="66">
        <f t="shared" si="142"/>
        <v>24867.662774999997</v>
      </c>
      <c r="F43" s="66">
        <f t="shared" si="142"/>
        <v>8517.660082</v>
      </c>
      <c r="G43" s="66">
        <f t="shared" si="142"/>
        <v>10225.906974</v>
      </c>
      <c r="H43" s="66">
        <f t="shared" si="142"/>
        <v>8574.205741</v>
      </c>
      <c r="I43" s="66">
        <f t="shared" si="142"/>
        <v>27317.772796999998</v>
      </c>
      <c r="J43" s="66">
        <f t="shared" si="142"/>
        <v>8465.272170999999</v>
      </c>
      <c r="K43" s="66">
        <f t="shared" si="142"/>
        <v>8136.859129</v>
      </c>
      <c r="L43" s="66">
        <f t="shared" si="142"/>
        <v>7713.937801</v>
      </c>
      <c r="M43" s="66">
        <f t="shared" si="142"/>
        <v>24316.069100999997</v>
      </c>
      <c r="N43" s="68">
        <f t="shared" si="142"/>
        <v>7781.848518999999</v>
      </c>
      <c r="O43" s="68">
        <f t="shared" si="142"/>
        <v>8454.229032</v>
      </c>
      <c r="P43" s="68">
        <f t="shared" si="142"/>
        <v>9027.443479</v>
      </c>
      <c r="Q43" s="66">
        <f t="shared" si="142"/>
        <v>25263.52103</v>
      </c>
      <c r="R43" s="69">
        <f t="shared" si="142"/>
        <v>101765.025703</v>
      </c>
      <c r="S43" s="66">
        <f t="shared" si="142"/>
        <v>9238.135936</v>
      </c>
      <c r="T43" s="66">
        <f t="shared" si="142"/>
        <v>8586.121070000001</v>
      </c>
      <c r="U43" s="66">
        <f t="shared" si="142"/>
        <v>8362.140216</v>
      </c>
      <c r="V43" s="66">
        <f t="shared" si="142"/>
        <v>26186.397222</v>
      </c>
      <c r="W43" s="66">
        <f t="shared" si="142"/>
        <v>8549.747896</v>
      </c>
      <c r="X43" s="66">
        <f t="shared" si="142"/>
        <v>10555.892590000001</v>
      </c>
      <c r="Y43" s="66">
        <f t="shared" si="142"/>
        <v>9056.099880000002</v>
      </c>
      <c r="Z43" s="66">
        <f t="shared" si="142"/>
        <v>28161.740366000005</v>
      </c>
      <c r="AA43" s="66">
        <f t="shared" si="142"/>
        <v>7800.575151</v>
      </c>
      <c r="AB43" s="66">
        <f t="shared" si="142"/>
        <v>7621.863465</v>
      </c>
      <c r="AC43" s="66">
        <f t="shared" si="142"/>
        <v>7319.62976</v>
      </c>
      <c r="AD43" s="66">
        <f t="shared" si="142"/>
        <v>22742.068376000003</v>
      </c>
      <c r="AE43" s="66">
        <f t="shared" si="142"/>
        <v>8760.243161</v>
      </c>
      <c r="AF43" s="66">
        <f t="shared" si="142"/>
        <v>9912.149868</v>
      </c>
      <c r="AG43" s="66">
        <f t="shared" si="142"/>
        <v>11033.39664</v>
      </c>
      <c r="AH43" s="66">
        <f aca="true" t="shared" si="143" ref="AH43:BP43">AH4+AH11+AH14+AH24+AH41+AH30</f>
        <v>29705.789669000005</v>
      </c>
      <c r="AI43" s="69">
        <f t="shared" si="143"/>
        <v>106795.99563300001</v>
      </c>
      <c r="AJ43" s="66">
        <f t="shared" si="143"/>
        <v>10202.149856</v>
      </c>
      <c r="AK43" s="66">
        <f t="shared" si="143"/>
        <v>9539.604583</v>
      </c>
      <c r="AL43" s="66">
        <f t="shared" si="143"/>
        <v>9933.462085</v>
      </c>
      <c r="AM43" s="66">
        <f t="shared" si="143"/>
        <v>29675.216523999996</v>
      </c>
      <c r="AN43" s="70">
        <f t="shared" si="143"/>
        <v>10059.66512</v>
      </c>
      <c r="AO43" s="70">
        <f t="shared" si="143"/>
        <v>11485.336235</v>
      </c>
      <c r="AP43" s="70">
        <f t="shared" si="143"/>
        <v>10900.600535</v>
      </c>
      <c r="AQ43" s="70">
        <f t="shared" si="143"/>
        <v>32445.60189</v>
      </c>
      <c r="AR43" s="70">
        <f t="shared" si="143"/>
        <v>9580.444618</v>
      </c>
      <c r="AS43" s="70">
        <f t="shared" si="143"/>
        <v>9123.489034</v>
      </c>
      <c r="AT43" s="70">
        <f t="shared" si="143"/>
        <v>8656.870889</v>
      </c>
      <c r="AU43" s="70">
        <f t="shared" si="143"/>
        <v>27360.804540999998</v>
      </c>
      <c r="AV43" s="70">
        <f t="shared" si="143"/>
        <v>9270.683823</v>
      </c>
      <c r="AW43" s="70">
        <f t="shared" si="143"/>
        <v>9681.560881</v>
      </c>
      <c r="AX43" s="70">
        <f t="shared" si="143"/>
        <v>10514.840159</v>
      </c>
      <c r="AY43" s="70">
        <f t="shared" si="143"/>
        <v>29467.084863</v>
      </c>
      <c r="AZ43" s="69">
        <f t="shared" si="143"/>
        <v>118948.70781800001</v>
      </c>
      <c r="BA43" s="66">
        <f t="shared" si="143"/>
        <v>10636.321680000001</v>
      </c>
      <c r="BB43" s="66">
        <f t="shared" si="143"/>
        <v>9534.026146</v>
      </c>
      <c r="BC43" s="66">
        <f t="shared" si="143"/>
        <v>9857.698865</v>
      </c>
      <c r="BD43" s="66">
        <f t="shared" si="143"/>
        <v>30028.046691</v>
      </c>
      <c r="BE43" s="70">
        <f t="shared" si="143"/>
        <v>9554.405827999999</v>
      </c>
      <c r="BF43" s="70">
        <f t="shared" si="143"/>
        <v>10258.411388999999</v>
      </c>
      <c r="BG43" s="70">
        <f t="shared" si="143"/>
        <v>8784.159999</v>
      </c>
      <c r="BH43" s="70">
        <f t="shared" si="143"/>
        <v>28596.977215999996</v>
      </c>
      <c r="BI43" s="70">
        <f t="shared" si="143"/>
        <v>8813.2407</v>
      </c>
      <c r="BJ43" s="70">
        <f t="shared" si="143"/>
        <v>7800.434139</v>
      </c>
      <c r="BK43" s="70">
        <f t="shared" si="143"/>
        <v>7754.169363000001</v>
      </c>
      <c r="BL43" s="70">
        <f t="shared" si="143"/>
        <v>24367.844202000004</v>
      </c>
      <c r="BM43" s="70">
        <f t="shared" si="143"/>
        <v>7977.474742</v>
      </c>
      <c r="BN43" s="70">
        <f t="shared" si="143"/>
        <v>8089.466469999999</v>
      </c>
      <c r="BO43" s="70">
        <f t="shared" si="143"/>
        <v>9123.608679</v>
      </c>
      <c r="BP43" s="70">
        <f t="shared" si="143"/>
        <v>25190.549891</v>
      </c>
      <c r="BQ43" s="69">
        <f>BP43+BL43+BH43+BD43</f>
        <v>108183.41799999999</v>
      </c>
      <c r="BR43" s="66">
        <f aca="true" t="shared" si="144" ref="BR43:CG43">BR4+BR11+BR14+BR24+BR41+BR30</f>
        <v>9003.884363000001</v>
      </c>
      <c r="BS43" s="66">
        <f t="shared" si="144"/>
        <v>7879.1006529999995</v>
      </c>
      <c r="BT43" s="66">
        <f t="shared" si="144"/>
        <v>7993.180926999999</v>
      </c>
      <c r="BU43" s="66">
        <f t="shared" si="144"/>
        <v>24876.165943</v>
      </c>
      <c r="BV43" s="66">
        <f t="shared" si="144"/>
        <v>7841.933788</v>
      </c>
      <c r="BW43" s="66">
        <f t="shared" si="144"/>
        <v>11413.865637</v>
      </c>
      <c r="BX43" s="66">
        <f t="shared" si="144"/>
        <v>9710.806711000001</v>
      </c>
      <c r="BY43" s="66">
        <f t="shared" si="144"/>
        <v>28966.606136</v>
      </c>
      <c r="BZ43" s="66">
        <f t="shared" si="144"/>
        <v>8653.340103999999</v>
      </c>
      <c r="CA43" s="66">
        <f t="shared" si="144"/>
        <v>8446.318307</v>
      </c>
      <c r="CB43" s="66">
        <f t="shared" si="144"/>
        <v>7987.461090999999</v>
      </c>
      <c r="CC43" s="66">
        <f t="shared" si="144"/>
        <v>25087.119502</v>
      </c>
      <c r="CD43" s="66">
        <f t="shared" si="144"/>
        <v>9872.2856</v>
      </c>
      <c r="CE43" s="66">
        <f t="shared" si="144"/>
        <v>9115.475140999999</v>
      </c>
      <c r="CF43" s="66">
        <f t="shared" si="144"/>
        <v>9955.298165000002</v>
      </c>
      <c r="CG43" s="66">
        <f t="shared" si="144"/>
        <v>28943.058906000002</v>
      </c>
      <c r="CH43" s="69">
        <f>CG43+CC43+BY43+BU43</f>
        <v>107872.95048700001</v>
      </c>
      <c r="CI43" s="62">
        <f aca="true" t="shared" si="145" ref="CI43:CS43">CI4+CI11+CI14+CI24+CI30+CI41</f>
        <v>9827.031641</v>
      </c>
      <c r="CJ43" s="62">
        <f t="shared" si="145"/>
        <v>9447.312611</v>
      </c>
      <c r="CK43" s="62">
        <f t="shared" si="145"/>
        <v>9813.937546</v>
      </c>
      <c r="CL43" s="62">
        <f t="shared" si="145"/>
        <v>29088.281798000004</v>
      </c>
      <c r="CM43" s="62">
        <f t="shared" si="145"/>
        <v>10204.797192</v>
      </c>
      <c r="CN43" s="62">
        <f t="shared" si="145"/>
        <v>10644.514537000001</v>
      </c>
      <c r="CO43" s="62">
        <f t="shared" si="145"/>
        <v>10204.880354</v>
      </c>
      <c r="CP43" s="62">
        <f t="shared" si="145"/>
        <v>31054.192082999998</v>
      </c>
      <c r="CQ43" s="62">
        <f t="shared" si="145"/>
        <v>10336.757996999999</v>
      </c>
      <c r="CR43" s="62">
        <f t="shared" si="145"/>
        <v>10132.117416000001</v>
      </c>
      <c r="CS43" s="62">
        <f t="shared" si="145"/>
        <v>9461.441531</v>
      </c>
      <c r="CT43" s="62">
        <f>SUM(CQ43:CS43)</f>
        <v>29930.316944000002</v>
      </c>
      <c r="CU43" s="62">
        <f>CU4+CU11+CU14+CU24+CU30+CU41</f>
        <v>9954.617349999999</v>
      </c>
      <c r="CV43" s="62">
        <f>CV4+CV11+CV14+CV24+CV30+CV41</f>
        <v>9489.808129000001</v>
      </c>
      <c r="CW43" s="62">
        <f>CW4+CW11+CW14+CW24+CW30+CW41</f>
        <v>9882.823954</v>
      </c>
      <c r="CX43" s="62">
        <f t="shared" si="37"/>
        <v>29327.249432999997</v>
      </c>
      <c r="CY43" s="93">
        <f>CX43+CT43+CP43+CL43</f>
        <v>119400.040258</v>
      </c>
      <c r="CZ43" s="62">
        <f aca="true" t="shared" si="146" ref="CZ43:DF43">CZ4+CZ11+CZ14+CZ24+CZ30+CZ41</f>
        <v>9565.857931000002</v>
      </c>
      <c r="DA43" s="62">
        <f t="shared" si="146"/>
        <v>8632.648140000001</v>
      </c>
      <c r="DB43" s="62">
        <f t="shared" si="146"/>
        <v>9557.583809</v>
      </c>
      <c r="DC43" s="62">
        <f t="shared" si="146"/>
        <v>27756.08988</v>
      </c>
      <c r="DD43" s="62">
        <f t="shared" si="146"/>
        <v>9620.666459</v>
      </c>
      <c r="DE43" s="62">
        <f t="shared" si="146"/>
        <v>11974.957438</v>
      </c>
      <c r="DF43" s="62">
        <f t="shared" si="146"/>
        <v>11326.021185</v>
      </c>
      <c r="DG43" s="62">
        <f t="shared" si="60"/>
        <v>32921.645081999995</v>
      </c>
      <c r="DH43" s="62">
        <f>DH4+DH11+DH14+DH24+DH30+DH41</f>
        <v>10273.710434999999</v>
      </c>
      <c r="DI43" s="62">
        <f>DI4+DI11+DI14+DI24+DI30+DI41</f>
        <v>9455.812003</v>
      </c>
      <c r="DJ43" s="62">
        <f>DJ4+DJ11+DJ14+DJ24+DJ30+DJ41</f>
        <v>9867.292013</v>
      </c>
      <c r="DK43" s="62">
        <f t="shared" si="39"/>
        <v>29596.814451</v>
      </c>
      <c r="DL43" s="62">
        <f>DL4+DL11+DL14+DL24+DL30+DL41</f>
        <v>9774.755367999998</v>
      </c>
      <c r="DM43" s="62">
        <f>DM4+DM11+DM14+DM24+DM30+DM41</f>
        <v>10106.971739</v>
      </c>
      <c r="DN43" s="62">
        <f>DN4+DN11+DN14+DN24+DN30+DN41</f>
        <v>10967.065869</v>
      </c>
      <c r="DO43" s="62">
        <f t="shared" si="40"/>
        <v>30848.792975999997</v>
      </c>
      <c r="DP43" s="107">
        <f t="shared" si="41"/>
        <v>121123.342389</v>
      </c>
      <c r="DQ43" s="62">
        <f aca="true" t="shared" si="147" ref="DQ43:DW43">DQ4+DQ11+DQ14+DQ24+DQ30+DQ41</f>
        <v>10435.514909</v>
      </c>
      <c r="DR43" s="62">
        <f t="shared" si="147"/>
        <v>9297.496873</v>
      </c>
      <c r="DS43" s="62">
        <f t="shared" si="147"/>
        <v>10462.053949000001</v>
      </c>
      <c r="DT43" s="62">
        <f t="shared" si="147"/>
        <v>30195.065731</v>
      </c>
      <c r="DU43" s="62">
        <f t="shared" si="147"/>
        <v>10586.022386</v>
      </c>
      <c r="DV43" s="62">
        <f t="shared" si="147"/>
        <v>11786.891991</v>
      </c>
      <c r="DW43" s="62">
        <f t="shared" si="147"/>
        <v>11900.837437000002</v>
      </c>
      <c r="DX43" s="62">
        <f t="shared" si="105"/>
        <v>34273.751814</v>
      </c>
      <c r="DY43" s="62">
        <f>DY4+DY11+DY14+DY24+DY30+DY41</f>
        <v>10304.408770000002</v>
      </c>
      <c r="DZ43" s="62">
        <f>DZ4+DZ11+DZ14+DZ24+DZ30+DZ41</f>
        <v>10804.126096</v>
      </c>
      <c r="EA43" s="62">
        <f>EA4+EA11+EA14+EA24+EA30+EA41</f>
        <v>9746.914632</v>
      </c>
      <c r="EB43" s="62">
        <f t="shared" si="43"/>
        <v>30855.449498</v>
      </c>
      <c r="EC43" s="62">
        <f>EC4+EC11+EC14+EC24+EC30+EC41</f>
        <v>9906.643203000001</v>
      </c>
      <c r="ED43" s="62">
        <f>ED4+ED11+ED14+ED24+ED30+ED41</f>
        <v>9291.052386</v>
      </c>
      <c r="EE43" s="62">
        <f>EE4+EE11+EE14+EE24+EE30+EE41</f>
        <v>10156.415958000001</v>
      </c>
      <c r="EF43" s="62">
        <f t="shared" si="44"/>
        <v>29354.111547000004</v>
      </c>
      <c r="EG43" s="62">
        <f t="shared" si="45"/>
        <v>124678.37859000001</v>
      </c>
      <c r="EH43" s="62">
        <f>EH4+EH11+EH14+EH24+EH30+EH41</f>
        <v>9627.866742999999</v>
      </c>
      <c r="EI43" s="62">
        <f>EI4+EI11+EI14+EI24+EI30+EI41</f>
        <v>8443.599258</v>
      </c>
      <c r="EJ43" s="62">
        <f>EJ4+EJ11+EJ14+EJ24+EJ30+EJ41</f>
        <v>9270.748921</v>
      </c>
      <c r="EK43" s="62">
        <f>+EH43+EI43+EJ43</f>
        <v>27342.214922</v>
      </c>
      <c r="EL43" s="62">
        <f>EL4+EL11+EL14+EL24+EL30+EL41</f>
        <v>9248.754381</v>
      </c>
      <c r="EM43" s="62">
        <f>EM4+EM11+EM14+EM24+EM30+EM41</f>
        <v>9894.958751</v>
      </c>
      <c r="EN43" s="62">
        <f>EN4+EN11+EN14+EN24+EN30+EN41</f>
        <v>9075.332608</v>
      </c>
      <c r="EO43" s="62">
        <f>+EL43+EM43+EN43</f>
        <v>28219.04574</v>
      </c>
      <c r="EP43" s="62">
        <f>EP4+EP11+EP14+EP24+EP30+EP41</f>
        <v>10040.093361000001</v>
      </c>
      <c r="EQ43" s="62">
        <f>EQ4+EQ11+EQ14+EQ24+EQ30+EQ41</f>
        <v>11194.046354</v>
      </c>
      <c r="ER43" s="62">
        <f>ER4+ER11+ER14+ER24+ER30+ER41</f>
        <v>10617.736724</v>
      </c>
      <c r="ES43" s="62">
        <f>+EP43+EQ43+ER43</f>
        <v>31851.876439</v>
      </c>
      <c r="ET43" s="62">
        <f>ET4+ET11+ET14+ET24+ET30+ET41</f>
        <v>10294.481376</v>
      </c>
      <c r="EU43" s="62">
        <f>EU4+EU11+EU14+EU24+EU30+EU41</f>
        <v>12093.767466000001</v>
      </c>
      <c r="EV43" s="62">
        <f>EV4+EV11+EV14+EV24+EV30+EV41</f>
        <v>11214.044939</v>
      </c>
      <c r="EW43" s="62">
        <f>SUM(ET43:EV43)</f>
        <v>33602.293781</v>
      </c>
      <c r="EX43" s="63">
        <f>+EK43+EO43+ES43+EW43</f>
        <v>121015.430882</v>
      </c>
      <c r="EY43" s="62">
        <f>EY4+EY11+EY14+EY24+EY30+EY41</f>
        <v>11100.299230999999</v>
      </c>
      <c r="EZ43" s="62">
        <f>EZ4+EZ11+EZ14+EZ24+EZ30+EZ41</f>
        <v>10501.927103</v>
      </c>
      <c r="FA43" s="62">
        <f>FA4+FA11+FA14+FA24+FA30+FA41</f>
        <v>11241.398958</v>
      </c>
      <c r="FB43" s="62">
        <f>SUM(EY43:FA43)</f>
        <v>32843.625292</v>
      </c>
      <c r="FC43" s="62">
        <f>FC4+FC11+FC14+FC24+FC30+FC41</f>
        <v>11312.192460999999</v>
      </c>
      <c r="FD43" s="62">
        <f>FD4+FD11+FD14+FD24+FD30+FD41</f>
        <v>12884.691288</v>
      </c>
      <c r="FE43" s="62">
        <f>FE4+FE11+FE14+FE24+FE30+FE41</f>
        <v>11938.504111</v>
      </c>
      <c r="FF43" s="62">
        <f>SUM(FC43:FE43)</f>
        <v>36135.38786</v>
      </c>
      <c r="FG43" s="62">
        <f>FG4+FG11+FG14+FG24+FG30+FG41</f>
        <v>10129.313307999999</v>
      </c>
      <c r="FH43" s="62">
        <f>FH4+FH11+FH14+FH24+FH30+FH41</f>
        <v>9685.860175</v>
      </c>
      <c r="FI43" s="62">
        <f>FI4+FI11+FI14+FI24+FI30+FI41</f>
        <v>10975.946676</v>
      </c>
      <c r="FJ43" s="62">
        <f>SUM(FG43:FI43)</f>
        <v>30791.120159</v>
      </c>
      <c r="FK43" s="62">
        <f>FK4+FK11+FK14+FK24+FK30+FK41</f>
        <v>10686.997006</v>
      </c>
      <c r="FL43" s="62">
        <f>FL4+FL11+FL14+FL24+FL30+FL41</f>
        <v>10154.77993</v>
      </c>
      <c r="FM43" s="62">
        <f>FM4+FM11+FM14+FM24+FM30+FM41</f>
        <v>10376.809050000002</v>
      </c>
      <c r="FN43" s="62">
        <f>SUM(FK43:FM43)</f>
        <v>31218.585986000006</v>
      </c>
      <c r="FO43" s="63">
        <f>+FB43+FF43+FJ43+FN43</f>
        <v>130988.719297</v>
      </c>
      <c r="FP43" s="62">
        <f>FP4+FP11+FP14+FP24+FP30+FP41</f>
        <v>9818.65695</v>
      </c>
      <c r="FQ43" s="62">
        <f>FQ4+FQ11+FQ14+FQ24+FQ30+FQ41</f>
        <v>8921.658349999998</v>
      </c>
      <c r="FR43" s="62">
        <f>FR4+FR11+FR14+FR24+FR30+FR41</f>
        <v>9756.712475999999</v>
      </c>
      <c r="FS43" s="62">
        <f>SUM(FP43:FR43)</f>
        <v>28497.027775999995</v>
      </c>
      <c r="FT43" s="62">
        <f>FT4+FT11+FT14+FT24+FT30+FT41</f>
        <v>9997.067649999999</v>
      </c>
      <c r="FU43" s="62">
        <f>FU4+FU11+FU14+FU24+FU30+FU41</f>
        <v>13473.958073</v>
      </c>
      <c r="FV43" s="62">
        <f>FV4+FV11+FV14+FV24+FV30+FV41</f>
        <v>11772.2705</v>
      </c>
      <c r="FW43" s="62">
        <f>SUM(FT43:FV43)</f>
        <v>35243.296223</v>
      </c>
      <c r="FX43" s="62">
        <f>FX4+FX11+FX14+FX24+FX30+FX41</f>
        <v>11289.470347999999</v>
      </c>
      <c r="FY43" s="62">
        <f>FY4+FY11+FY14+FY24+FY30+FY41</f>
        <v>11227.816061</v>
      </c>
      <c r="FZ43" s="62">
        <f>FZ4+FZ11+FZ14+FZ24+FZ30+FZ41</f>
        <v>10164.896261999998</v>
      </c>
      <c r="GA43" s="62">
        <f>SUM(FX43:FZ43)</f>
        <v>32682.182671</v>
      </c>
      <c r="GB43" s="62">
        <f>GB4+GB11+GB14+GB24+GB30+GB41</f>
        <v>10236.07729</v>
      </c>
      <c r="GC43" s="62">
        <f>GC4+GC11+GC14+GC24+GC30+GC41</f>
        <v>9572.253655</v>
      </c>
      <c r="GD43" s="62">
        <f>GD4+GD11+GD14+GD24+GD30+GD41</f>
        <v>10300.821101</v>
      </c>
      <c r="GE43" s="62">
        <f>SUM(GB43:GD43)</f>
        <v>30109.152046000003</v>
      </c>
      <c r="GF43" s="63">
        <f>+FS43+FW43+GA43+GE43</f>
        <v>126531.65871599999</v>
      </c>
      <c r="GG43" s="62">
        <f>GG4+GG11+GG14+GG24+GG30+GG41</f>
        <v>10308.651446</v>
      </c>
      <c r="GH43" s="62">
        <f>GH4+GH11+GH14+GH24+GH30+GH41</f>
        <v>8946.876537</v>
      </c>
      <c r="GI43" s="62">
        <f>GI4+GI11+GI14+GI24+GI30+GI41</f>
        <v>9962.141856999999</v>
      </c>
      <c r="GJ43" s="62">
        <f>SUM(GG43:GI43)</f>
        <v>29217.66984</v>
      </c>
      <c r="GK43" s="62">
        <f>GK4+GK11+GK14+GK24+GK30+GK41</f>
        <v>10129.3725971</v>
      </c>
      <c r="GL43" s="62">
        <f>GL4+GL11+GL14+GL24+GL30+GL41</f>
        <v>11836.039213</v>
      </c>
      <c r="GM43" s="62">
        <f>GM4+GM11+GM14+GM24+GM30+GM41</f>
        <v>11267.256159</v>
      </c>
      <c r="GN43" s="62">
        <f>SUM(GK43:GM43)</f>
        <v>33232.6679691</v>
      </c>
      <c r="GO43" s="62">
        <f>GO4+GO11+GO14+GO24+GO30+GO41</f>
        <v>9456.515583999999</v>
      </c>
      <c r="GP43" s="62">
        <f>GP4+GP11+GP14+GP24+GP30+GP41</f>
        <v>8731.255439</v>
      </c>
      <c r="GQ43" s="62">
        <f>GQ4+GQ11+GQ14+GQ24+GQ30+GQ41</f>
        <v>7965.009089000001</v>
      </c>
      <c r="GR43" s="62">
        <f>SUM(GO43:GQ43)</f>
        <v>26152.780112</v>
      </c>
      <c r="GS43" s="62">
        <f>GS4+GS11+GS14+GS24+GS30+GS41</f>
        <v>8509.266287</v>
      </c>
      <c r="GT43" s="62">
        <f>GT4+GT11+GT14+GT24+GT30+GT41</f>
        <v>8761.138154</v>
      </c>
      <c r="GU43" s="62">
        <f>GU4+GU11+GU14+GU24+GU30+GU41</f>
        <v>9708.753880000002</v>
      </c>
      <c r="GV43" s="62">
        <f>SUM(GS43:GU43)</f>
        <v>26979.158321000003</v>
      </c>
      <c r="GW43" s="63">
        <f>+GJ43+GN43+GR43+GV43</f>
        <v>115582.2762421</v>
      </c>
      <c r="GX43" s="62">
        <f>GX4+GX11+GX14+GX24+GX30+GX41</f>
        <v>10047.627765000001</v>
      </c>
      <c r="GY43" s="62">
        <f>GY4+GY11+GY14+GY24+GY30+GY41</f>
        <v>9093.439213</v>
      </c>
      <c r="GZ43" s="62">
        <f>GZ4+GZ11+GZ14+GZ24+GZ30+GZ41</f>
        <v>9581.371607000001</v>
      </c>
      <c r="HA43" s="62">
        <f>SUM(GX43:GZ43)</f>
        <v>28722.438585000004</v>
      </c>
      <c r="HB43" s="62">
        <f>HB4+HB11+HB14+HB24+HB30+HB41</f>
        <v>11400.718369</v>
      </c>
      <c r="HC43" s="62">
        <f>HC4+HC11+HC14+HC24+HC30+HC41</f>
        <v>11973.942639</v>
      </c>
      <c r="HD43" s="62">
        <f>HD4+HD11+HD14+HD24+HD30+HD41</f>
        <v>10228.609615</v>
      </c>
      <c r="HE43" s="62">
        <f>SUM(HB43:HD43)</f>
        <v>33603.270623000004</v>
      </c>
      <c r="HF43" s="62">
        <f>HF4+HF11+HF14+HF24+HF30+HF41</f>
        <v>10086.188751</v>
      </c>
      <c r="HG43" s="62">
        <f>HG4+HG11+HG14+HG24+HG30+HG41</f>
        <v>9753.217233399999</v>
      </c>
      <c r="HH43" s="62">
        <f>HH4+HH11+HH14+HH24+HH30+HH41</f>
        <v>9270.925317</v>
      </c>
      <c r="HI43" s="62">
        <f>SUM(HF43:HH43)</f>
        <v>29110.3313014</v>
      </c>
    </row>
    <row r="44" spans="1:217" ht="14.25">
      <c r="A44" s="76" t="s">
        <v>38</v>
      </c>
      <c r="B44" s="77">
        <f aca="true" t="shared" si="148" ref="B44:M44">B43-B30</f>
        <v>5777.022124000001</v>
      </c>
      <c r="C44" s="77">
        <f t="shared" si="148"/>
        <v>5309.535104999999</v>
      </c>
      <c r="D44" s="77">
        <f t="shared" si="148"/>
        <v>5766.722476000001</v>
      </c>
      <c r="E44" s="78">
        <f t="shared" si="148"/>
        <v>16853.279705</v>
      </c>
      <c r="F44" s="78">
        <f t="shared" si="148"/>
        <v>6489.379190000001</v>
      </c>
      <c r="G44" s="78">
        <f t="shared" si="148"/>
        <v>8440.169757</v>
      </c>
      <c r="H44" s="78">
        <f t="shared" si="148"/>
        <v>7091.692225999999</v>
      </c>
      <c r="I44" s="78">
        <f t="shared" si="148"/>
        <v>22021.241173</v>
      </c>
      <c r="J44" s="78">
        <f t="shared" si="148"/>
        <v>6998.417901999999</v>
      </c>
      <c r="K44" s="78">
        <f t="shared" si="148"/>
        <v>6665.044396</v>
      </c>
      <c r="L44" s="78">
        <f t="shared" si="148"/>
        <v>6072.110866999999</v>
      </c>
      <c r="M44" s="78">
        <f t="shared" si="148"/>
        <v>19735.573164999998</v>
      </c>
      <c r="N44" s="78">
        <f>N4+N11+N14+N24+N41</f>
        <v>5679.677532</v>
      </c>
      <c r="O44" s="78">
        <f>O4+O11+O14+O24+O41</f>
        <v>5987.1673200000005</v>
      </c>
      <c r="P44" s="78">
        <f>P4+P11+P14+P24+P41</f>
        <v>6079.629479</v>
      </c>
      <c r="Q44" s="78">
        <f>Q4+Q11+Q14+Q24+Q41</f>
        <v>17746.474331</v>
      </c>
      <c r="R44" s="79">
        <f t="shared" si="23"/>
        <v>76356.568374</v>
      </c>
      <c r="S44" s="78">
        <f aca="true" t="shared" si="149" ref="S44:AD44">S43-S30</f>
        <v>6131.925715</v>
      </c>
      <c r="T44" s="78">
        <f t="shared" si="149"/>
        <v>5766.255739</v>
      </c>
      <c r="U44" s="78">
        <f t="shared" si="149"/>
        <v>5666.1230989999995</v>
      </c>
      <c r="V44" s="78">
        <f t="shared" si="149"/>
        <v>17564.304552999998</v>
      </c>
      <c r="W44" s="78">
        <f t="shared" si="149"/>
        <v>6324.405085000001</v>
      </c>
      <c r="X44" s="78">
        <f t="shared" si="149"/>
        <v>8639.385654000002</v>
      </c>
      <c r="Y44" s="78">
        <f t="shared" si="149"/>
        <v>7486.352593000001</v>
      </c>
      <c r="Z44" s="78">
        <f t="shared" si="149"/>
        <v>22450.143332000007</v>
      </c>
      <c r="AA44" s="78">
        <f t="shared" si="149"/>
        <v>6267.879185</v>
      </c>
      <c r="AB44" s="78">
        <f t="shared" si="149"/>
        <v>6006.262401</v>
      </c>
      <c r="AC44" s="78">
        <f t="shared" si="149"/>
        <v>5728.479482999999</v>
      </c>
      <c r="AD44" s="78">
        <f t="shared" si="149"/>
        <v>18002.621069</v>
      </c>
      <c r="AE44" s="78">
        <f>AE4+AE11+AE14+AE24+AE41</f>
        <v>6758.065251</v>
      </c>
      <c r="AF44" s="78">
        <f>AF4+AF11+AF14+AF24+AF41</f>
        <v>7446.934627</v>
      </c>
      <c r="AG44" s="78">
        <f>AG4+AG11+AG14+AG24+AG41</f>
        <v>8058.22494</v>
      </c>
      <c r="AH44" s="78">
        <f>AH4+AH11+AH14+AH24+AH41</f>
        <v>22263.224818000002</v>
      </c>
      <c r="AI44" s="79">
        <f>V44+Z44+AD44+AH44</f>
        <v>80280.293772</v>
      </c>
      <c r="AJ44" s="80">
        <f aca="true" t="shared" si="150" ref="AJ44:AY44">AJ43-AJ30</f>
        <v>7201.082093</v>
      </c>
      <c r="AK44" s="80">
        <f t="shared" si="150"/>
        <v>6975.574511000001</v>
      </c>
      <c r="AL44" s="80">
        <f t="shared" si="150"/>
        <v>7238.465088999999</v>
      </c>
      <c r="AM44" s="80">
        <f t="shared" si="150"/>
        <v>21415.121692999994</v>
      </c>
      <c r="AN44" s="80">
        <f t="shared" si="150"/>
        <v>7857.663263</v>
      </c>
      <c r="AO44" s="80">
        <f t="shared" si="150"/>
        <v>9664.733956</v>
      </c>
      <c r="AP44" s="80">
        <f t="shared" si="150"/>
        <v>9469.079058</v>
      </c>
      <c r="AQ44" s="80">
        <f t="shared" si="150"/>
        <v>26991.476277</v>
      </c>
      <c r="AR44" s="80">
        <f t="shared" si="150"/>
        <v>8137.5858149999995</v>
      </c>
      <c r="AS44" s="80">
        <f t="shared" si="150"/>
        <v>7691.635355</v>
      </c>
      <c r="AT44" s="80">
        <f t="shared" si="150"/>
        <v>7076.226558</v>
      </c>
      <c r="AU44" s="80">
        <f t="shared" si="150"/>
        <v>22905.447728</v>
      </c>
      <c r="AV44" s="80">
        <f t="shared" si="150"/>
        <v>7236.861252</v>
      </c>
      <c r="AW44" s="80">
        <f t="shared" si="150"/>
        <v>7367.674122999999</v>
      </c>
      <c r="AX44" s="80">
        <f t="shared" si="150"/>
        <v>7742.1850859999995</v>
      </c>
      <c r="AY44" s="80">
        <f t="shared" si="150"/>
        <v>22346.720461</v>
      </c>
      <c r="AZ44" s="79">
        <f>AM44+AQ44+AU44+AY44</f>
        <v>93658.766159</v>
      </c>
      <c r="BA44" s="80">
        <f aca="true" t="shared" si="151" ref="BA44:BP44">BA43-BA30</f>
        <v>7752.015954000001</v>
      </c>
      <c r="BB44" s="80">
        <f t="shared" si="151"/>
        <v>7005.101775</v>
      </c>
      <c r="BC44" s="80">
        <f t="shared" si="151"/>
        <v>7325.753111</v>
      </c>
      <c r="BD44" s="80">
        <f t="shared" si="151"/>
        <v>22082.87084</v>
      </c>
      <c r="BE44" s="80">
        <f t="shared" si="151"/>
        <v>7585.462428999999</v>
      </c>
      <c r="BF44" s="80">
        <f t="shared" si="151"/>
        <v>8459.358705999999</v>
      </c>
      <c r="BG44" s="80">
        <f t="shared" si="151"/>
        <v>7272.741494</v>
      </c>
      <c r="BH44" s="80">
        <f t="shared" si="151"/>
        <v>23317.562628999996</v>
      </c>
      <c r="BI44" s="80">
        <f t="shared" si="151"/>
        <v>7357.320101</v>
      </c>
      <c r="BJ44" s="80">
        <f t="shared" si="151"/>
        <v>6305.447327</v>
      </c>
      <c r="BK44" s="80">
        <f t="shared" si="151"/>
        <v>6025.867039000001</v>
      </c>
      <c r="BL44" s="80">
        <f t="shared" si="151"/>
        <v>19688.634467000003</v>
      </c>
      <c r="BM44" s="80">
        <f t="shared" si="151"/>
        <v>5639.521469000001</v>
      </c>
      <c r="BN44" s="80">
        <f t="shared" si="151"/>
        <v>5409.599737999999</v>
      </c>
      <c r="BO44" s="80">
        <f t="shared" si="151"/>
        <v>5817.755401000001</v>
      </c>
      <c r="BP44" s="80">
        <f t="shared" si="151"/>
        <v>16866.876608</v>
      </c>
      <c r="BQ44" s="80">
        <f>BP44+BL44+BH44+BD44</f>
        <v>81955.944544</v>
      </c>
      <c r="BR44" s="80">
        <f aca="true" t="shared" si="152" ref="BR44:CG44">BR43-BR30</f>
        <v>5689.668058</v>
      </c>
      <c r="BS44" s="80">
        <f t="shared" si="152"/>
        <v>5062.272156</v>
      </c>
      <c r="BT44" s="80">
        <f t="shared" si="152"/>
        <v>5290.6792909999995</v>
      </c>
      <c r="BU44" s="80">
        <f t="shared" si="152"/>
        <v>16042.619504999999</v>
      </c>
      <c r="BV44" s="80">
        <f t="shared" si="152"/>
        <v>5539.828227</v>
      </c>
      <c r="BW44" s="80">
        <f t="shared" si="152"/>
        <v>9468.285974</v>
      </c>
      <c r="BX44" s="80">
        <f t="shared" si="152"/>
        <v>8043.612379000001</v>
      </c>
      <c r="BY44" s="80">
        <f t="shared" si="152"/>
        <v>23051.72658</v>
      </c>
      <c r="BZ44" s="80">
        <f t="shared" si="152"/>
        <v>7039.823161999999</v>
      </c>
      <c r="CA44" s="80">
        <f t="shared" si="152"/>
        <v>6670.385909</v>
      </c>
      <c r="CB44" s="80">
        <f t="shared" si="152"/>
        <v>6145.829733</v>
      </c>
      <c r="CC44" s="80">
        <f t="shared" si="152"/>
        <v>19856.038804000003</v>
      </c>
      <c r="CD44" s="80">
        <f t="shared" si="152"/>
        <v>7592.462405999999</v>
      </c>
      <c r="CE44" s="80">
        <f t="shared" si="152"/>
        <v>6415.653785999999</v>
      </c>
      <c r="CF44" s="80">
        <f t="shared" si="152"/>
        <v>6882.658193000001</v>
      </c>
      <c r="CG44" s="80">
        <f t="shared" si="152"/>
        <v>20890.774385</v>
      </c>
      <c r="CH44" s="79">
        <f>CG44+CC44+BY44+BU44</f>
        <v>79841.159274</v>
      </c>
      <c r="CI44" s="81">
        <f>CI4+CI11+CI14+CI24+CI41</f>
        <v>6734.006388999999</v>
      </c>
      <c r="CJ44" s="81">
        <f>CJ4+CJ11+CJ14+CJ24+CJ41</f>
        <v>6583.45356</v>
      </c>
      <c r="CK44" s="81">
        <f>CK4+CK11+CK14+CK24+CK41</f>
        <v>7153.307962</v>
      </c>
      <c r="CL44" s="81">
        <f t="shared" si="35"/>
        <v>20470.767911</v>
      </c>
      <c r="CM44" s="81">
        <f>CM4+CM11+CM14+CM24+CM41</f>
        <v>7998.35644</v>
      </c>
      <c r="CN44" s="81">
        <f>CN4+CN11+CN14+CN24+CN41</f>
        <v>8547.317523000002</v>
      </c>
      <c r="CO44" s="81">
        <f>CO4+CO11+CO14+CO24+CO41</f>
        <v>8682.924675</v>
      </c>
      <c r="CP44" s="81">
        <f>SUM(CM44:CO44)</f>
        <v>25228.598638000003</v>
      </c>
      <c r="CQ44" s="81">
        <f>CQ4+CQ11+CQ14+CQ24+CQ41</f>
        <v>8986.813544999999</v>
      </c>
      <c r="CR44" s="81">
        <f>CR4+CR11+CR14+CR24+CR41</f>
        <v>8676.955426</v>
      </c>
      <c r="CS44" s="81">
        <f>CS4+CS11+CS14+CS24+CS41</f>
        <v>7940.7938540000005</v>
      </c>
      <c r="CT44" s="81">
        <f t="shared" si="36"/>
        <v>25604.562824999997</v>
      </c>
      <c r="CU44" s="81">
        <f>CU4+CU11+CU14+CU24+CU41</f>
        <v>7780.915963999999</v>
      </c>
      <c r="CV44" s="81">
        <f>CV4+CV11+CV14+CV24+CV41</f>
        <v>6716.087164</v>
      </c>
      <c r="CW44" s="81">
        <f>CW4+CW11+CW14+CW24+CW41</f>
        <v>6922.596993</v>
      </c>
      <c r="CX44" s="81">
        <f t="shared" si="37"/>
        <v>21419.600121</v>
      </c>
      <c r="CY44" s="94">
        <f>CX44+CT44+CP44+CL44</f>
        <v>92723.529495</v>
      </c>
      <c r="CZ44" s="81">
        <f aca="true" t="shared" si="153" ref="CZ44:DF44">CZ43-CZ30</f>
        <v>6592.911432000002</v>
      </c>
      <c r="DA44" s="81">
        <f t="shared" si="153"/>
        <v>6103.111578000001</v>
      </c>
      <c r="DB44" s="81">
        <f t="shared" si="153"/>
        <v>7100.5934529999995</v>
      </c>
      <c r="DC44" s="81">
        <f t="shared" si="153"/>
        <v>19796.616463</v>
      </c>
      <c r="DD44" s="81">
        <f t="shared" si="153"/>
        <v>7342.487843</v>
      </c>
      <c r="DE44" s="81">
        <f t="shared" si="153"/>
        <v>10081.143224</v>
      </c>
      <c r="DF44" s="81">
        <f t="shared" si="153"/>
        <v>9602.217893</v>
      </c>
      <c r="DG44" s="81">
        <f t="shared" si="60"/>
        <v>27025.848959999996</v>
      </c>
      <c r="DH44" s="81">
        <f>DH43-DH30</f>
        <v>8708.718701</v>
      </c>
      <c r="DI44" s="81">
        <f>DI43-DI30</f>
        <v>7722.467442999999</v>
      </c>
      <c r="DJ44" s="81">
        <f>DJ43-DJ30</f>
        <v>8007.437432000001</v>
      </c>
      <c r="DK44" s="81">
        <f t="shared" si="39"/>
        <v>24438.623575999998</v>
      </c>
      <c r="DL44" s="81">
        <f>DL4+DL11+DL14+DL24+DL41</f>
        <v>7422.628402999999</v>
      </c>
      <c r="DM44" s="81">
        <f>DM4+DM11+DM14+DM24+DM41</f>
        <v>7293.233851999999</v>
      </c>
      <c r="DN44" s="81">
        <f>DN4+DN11+DN14+DN24+DN41</f>
        <v>7694.660522</v>
      </c>
      <c r="DO44" s="81">
        <f t="shared" si="40"/>
        <v>22410.522777</v>
      </c>
      <c r="DP44" s="108">
        <f t="shared" si="41"/>
        <v>93671.611776</v>
      </c>
      <c r="DQ44" s="81">
        <f aca="true" t="shared" si="154" ref="DQ44:DW44">DQ43-DQ30</f>
        <v>7148.424238</v>
      </c>
      <c r="DR44" s="81">
        <f t="shared" si="154"/>
        <v>6404.1113000000005</v>
      </c>
      <c r="DS44" s="81">
        <f t="shared" si="154"/>
        <v>7763.832024000001</v>
      </c>
      <c r="DT44" s="81">
        <f t="shared" si="154"/>
        <v>21316.367562</v>
      </c>
      <c r="DU44" s="81">
        <f t="shared" si="154"/>
        <v>8276.419254</v>
      </c>
      <c r="DV44" s="81">
        <f t="shared" si="154"/>
        <v>9684.155060000001</v>
      </c>
      <c r="DW44" s="81">
        <f t="shared" si="154"/>
        <v>9977.837326</v>
      </c>
      <c r="DX44" s="81">
        <f t="shared" si="105"/>
        <v>27938.411640000002</v>
      </c>
      <c r="DY44" s="81">
        <f>DY43-DY30</f>
        <v>8557.201504</v>
      </c>
      <c r="DZ44" s="81">
        <f>DZ43-DZ30</f>
        <v>9084.965979</v>
      </c>
      <c r="EA44" s="81">
        <f>EA43-EA30</f>
        <v>7789.118381</v>
      </c>
      <c r="EB44" s="81">
        <f t="shared" si="43"/>
        <v>25431.285864</v>
      </c>
      <c r="EC44" s="81">
        <f>EC4+EC11+EC14+EC24+EC41</f>
        <v>7620.387704000001</v>
      </c>
      <c r="ED44" s="81">
        <f>ED4+ED11+ED14+ED24+ED41</f>
        <v>6537.948404000001</v>
      </c>
      <c r="EE44" s="81">
        <f>EE4+EE11+EE14+EE24+EE41</f>
        <v>6894.6900000000005</v>
      </c>
      <c r="EF44" s="81">
        <f t="shared" si="44"/>
        <v>21053.026108000002</v>
      </c>
      <c r="EG44" s="81">
        <f t="shared" si="45"/>
        <v>95739.09117400002</v>
      </c>
      <c r="EH44" s="81">
        <f aca="true" t="shared" si="155" ref="EH44:ES44">EH43-EH30</f>
        <v>6166.790025999999</v>
      </c>
      <c r="EI44" s="81">
        <f t="shared" si="155"/>
        <v>5486.044497999999</v>
      </c>
      <c r="EJ44" s="81">
        <f t="shared" si="155"/>
        <v>6518.83894</v>
      </c>
      <c r="EK44" s="81">
        <f t="shared" si="155"/>
        <v>18171.673464</v>
      </c>
      <c r="EL44" s="81">
        <f t="shared" si="155"/>
        <v>6765.671098000001</v>
      </c>
      <c r="EM44" s="81">
        <f t="shared" si="155"/>
        <v>7796.026279</v>
      </c>
      <c r="EN44" s="81">
        <f t="shared" si="155"/>
        <v>7188.89753</v>
      </c>
      <c r="EO44" s="81">
        <f t="shared" si="155"/>
        <v>21750.594907</v>
      </c>
      <c r="EP44" s="81">
        <f t="shared" si="155"/>
        <v>8201.283238</v>
      </c>
      <c r="EQ44" s="81">
        <f t="shared" si="155"/>
        <v>9403.405801</v>
      </c>
      <c r="ER44" s="81">
        <f t="shared" si="155"/>
        <v>8740.919438</v>
      </c>
      <c r="ES44" s="81">
        <f t="shared" si="155"/>
        <v>26345.608477</v>
      </c>
      <c r="ET44" s="81">
        <f>ET4+ET11+ET14+ET24+ET41</f>
        <v>8033.727048</v>
      </c>
      <c r="EU44" s="81">
        <f>EU4+EU11+EU14+EU24+EU41</f>
        <v>9263.094602000001</v>
      </c>
      <c r="EV44" s="81">
        <f>EV4+EV11+EV14+EV24+EV41</f>
        <v>7880.0659160000005</v>
      </c>
      <c r="EW44" s="81">
        <f>SUM(ET44:EV44)</f>
        <v>25176.887566</v>
      </c>
      <c r="EX44" s="81">
        <f>EK44+EO44+ES44+EW44</f>
        <v>91444.764414</v>
      </c>
      <c r="EY44" s="81">
        <f>EY43-EY30</f>
        <v>7872.499980999999</v>
      </c>
      <c r="EZ44" s="81">
        <f>EZ43-EZ30</f>
        <v>7652.368915999999</v>
      </c>
      <c r="FA44" s="81">
        <f>FA43-FA30</f>
        <v>8531.834638</v>
      </c>
      <c r="FB44" s="81">
        <f>SUM(EY44:FA44)</f>
        <v>24056.703535</v>
      </c>
      <c r="FC44" s="81">
        <f>FC43-FC30</f>
        <v>8940.001730999998</v>
      </c>
      <c r="FD44" s="81">
        <f>FD43-FD30</f>
        <v>10635.210787</v>
      </c>
      <c r="FE44" s="81">
        <f>FE43-FE30</f>
        <v>9932.853112</v>
      </c>
      <c r="FF44" s="81">
        <f>SUM(FC44:FE44)</f>
        <v>29508.06563</v>
      </c>
      <c r="FG44" s="81">
        <f>FG43-FG30</f>
        <v>8039.333041999998</v>
      </c>
      <c r="FH44" s="81">
        <f>FH43-FH30</f>
        <v>7751.014356</v>
      </c>
      <c r="FI44" s="81">
        <f>FI43-FI30</f>
        <v>9073.013276</v>
      </c>
      <c r="FJ44" s="81">
        <f>SUM(FG44:FI44)</f>
        <v>24863.360673999996</v>
      </c>
      <c r="FK44" s="81">
        <f>FK43-FK30</f>
        <v>8535.596253</v>
      </c>
      <c r="FL44" s="81">
        <f>FL43-FL30</f>
        <v>7501.580153000001</v>
      </c>
      <c r="FM44" s="81">
        <f>FM43-FM30</f>
        <v>7150.399435000001</v>
      </c>
      <c r="FN44" s="81">
        <f>SUM(FK44:FM44)</f>
        <v>23187.575841</v>
      </c>
      <c r="FO44" s="81">
        <f>FB44+FF44+FJ44+FN44</f>
        <v>101615.70568</v>
      </c>
      <c r="FP44" s="81">
        <f>FP43-FP30</f>
        <v>6387.956976</v>
      </c>
      <c r="FQ44" s="81">
        <f>FQ43-FQ30</f>
        <v>6009.132139999999</v>
      </c>
      <c r="FR44" s="81">
        <f>FR43-FR30</f>
        <v>6733.941899999999</v>
      </c>
      <c r="FS44" s="81">
        <f>SUM(FP44:FR44)</f>
        <v>19131.031015999997</v>
      </c>
      <c r="FT44" s="81">
        <f>FT43-FT30</f>
        <v>7469.306164999999</v>
      </c>
      <c r="FU44" s="81">
        <f>FU43-FU30</f>
        <v>11422.330038</v>
      </c>
      <c r="FV44" s="81">
        <f>FV43-FV30</f>
        <v>10137.932402</v>
      </c>
      <c r="FW44" s="81">
        <f>SUM(FT44:FV44)</f>
        <v>29029.568605</v>
      </c>
      <c r="FX44" s="81">
        <f>FX43-FX30</f>
        <v>9618.456118999999</v>
      </c>
      <c r="FY44" s="81">
        <f>FY43-FY30</f>
        <v>9512.418658999999</v>
      </c>
      <c r="FZ44" s="81">
        <f>FZ43-FZ30</f>
        <v>8340.912381999999</v>
      </c>
      <c r="GA44" s="81">
        <f>SUM(FX44:FZ44)</f>
        <v>27471.787159999996</v>
      </c>
      <c r="GB44" s="81">
        <f>GB43-GB30</f>
        <v>7710.237621</v>
      </c>
      <c r="GC44" s="81">
        <f>GC43-GC30</f>
        <v>6689.261839000001</v>
      </c>
      <c r="GD44" s="81">
        <f>GD43-GD30</f>
        <v>6822.667239999999</v>
      </c>
      <c r="GE44" s="81">
        <f>SUM(GB44:GD44)</f>
        <v>21222.1667</v>
      </c>
      <c r="GF44" s="81">
        <f>FS44+FW44+GA44+GE44</f>
        <v>96854.553481</v>
      </c>
      <c r="GG44" s="81">
        <f>GG43-GG30</f>
        <v>6798.229676000001</v>
      </c>
      <c r="GH44" s="81">
        <f>GH43-GH30</f>
        <v>5833.760441</v>
      </c>
      <c r="GI44" s="81">
        <f>GI43-GI30</f>
        <v>6839.582817999999</v>
      </c>
      <c r="GJ44" s="81">
        <f>SUM(GG44:GI44)</f>
        <v>19471.572935</v>
      </c>
      <c r="GK44" s="81">
        <f>GK43-GK30</f>
        <v>7543.5222381</v>
      </c>
      <c r="GL44" s="81">
        <f>GL43-GL30</f>
        <v>9519.445831</v>
      </c>
      <c r="GM44" s="81">
        <f>GM43-GM30</f>
        <v>9482.911348</v>
      </c>
      <c r="GN44" s="81">
        <f>SUM(GK44:GM44)</f>
        <v>26545.879417100005</v>
      </c>
      <c r="GO44" s="81">
        <f>GO43-GO30</f>
        <v>7595.405669</v>
      </c>
      <c r="GP44" s="81">
        <f>GP43-GP30</f>
        <v>6854.748888000001</v>
      </c>
      <c r="GQ44" s="81">
        <f>GQ43-GQ30</f>
        <v>6127.266236000001</v>
      </c>
      <c r="GR44" s="81">
        <f>SUM(GO44:GQ44)</f>
        <v>20577.420793000005</v>
      </c>
      <c r="GS44" s="81">
        <f>GS43-GS30</f>
        <v>6156.447674000001</v>
      </c>
      <c r="GT44" s="81">
        <f>GT43-GT30</f>
        <v>5850.974714</v>
      </c>
      <c r="GU44" s="81">
        <f>GU43-GU30</f>
        <v>6274.585211000001</v>
      </c>
      <c r="GV44" s="81">
        <f>SUM(GS44:GU44)</f>
        <v>18282.007599000004</v>
      </c>
      <c r="GW44" s="81">
        <f>GJ44+GN44+GR44+GV44</f>
        <v>84876.88074410002</v>
      </c>
      <c r="GX44" s="81">
        <f>GX43-GX30</f>
        <v>6358.448398</v>
      </c>
      <c r="GY44" s="81">
        <f>GY43-GY30</f>
        <v>5921.859243</v>
      </c>
      <c r="GZ44" s="81">
        <f>GZ43-GZ30</f>
        <v>6250.6540890000015</v>
      </c>
      <c r="HA44" s="81">
        <f>SUM(GX44:GZ44)</f>
        <v>18530.961730000003</v>
      </c>
      <c r="HB44" s="81">
        <f>HB43-HB30</f>
        <v>8509.773738</v>
      </c>
      <c r="HC44" s="81">
        <f>HC43-HC30</f>
        <v>9412.810334000002</v>
      </c>
      <c r="HD44" s="81">
        <f>HD43-HD30</f>
        <v>8195.774621</v>
      </c>
      <c r="HE44" s="81">
        <f>SUM(HB44:HD44)</f>
        <v>26118.358693000002</v>
      </c>
      <c r="HF44" s="81">
        <f>HF43-HF30</f>
        <v>8029.852993</v>
      </c>
      <c r="HG44" s="81">
        <f>HG43-HG30</f>
        <v>7610.9452433999995</v>
      </c>
      <c r="HH44" s="81">
        <f>HH43-HH30</f>
        <v>7061.344797</v>
      </c>
      <c r="HI44" s="81">
        <f>SUM(HF44:HH44)</f>
        <v>22702.1430334</v>
      </c>
    </row>
    <row r="45" spans="1:217" ht="14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2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20"/>
      <c r="AN45" s="50"/>
      <c r="AO45" s="50"/>
      <c r="AP45" s="50"/>
      <c r="AQ45" s="2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20"/>
      <c r="BE45" s="50"/>
      <c r="BF45" s="50"/>
      <c r="BG45" s="50"/>
      <c r="BH45" s="20"/>
      <c r="BI45" s="50"/>
      <c r="BJ45" s="50"/>
      <c r="BK45" s="50"/>
      <c r="BL45" s="20"/>
      <c r="BM45" s="50"/>
      <c r="BN45" s="50"/>
      <c r="BO45" s="50"/>
      <c r="BP45" s="50"/>
      <c r="BQ45" s="50"/>
      <c r="BR45" s="50"/>
      <c r="BS45" s="50"/>
      <c r="BT45" s="50"/>
      <c r="BU45" s="20"/>
      <c r="BV45" s="50"/>
      <c r="BW45" s="50"/>
      <c r="BX45" s="50"/>
      <c r="BY45" s="20"/>
      <c r="BZ45" s="50"/>
      <c r="CA45" s="50"/>
      <c r="CB45" s="50"/>
      <c r="CC45" s="20"/>
      <c r="CD45" s="50"/>
      <c r="CE45" s="50"/>
      <c r="CF45" s="50"/>
      <c r="CG45" s="20"/>
      <c r="CH45" s="5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146"/>
      <c r="EL45" s="20"/>
      <c r="EM45" s="20"/>
      <c r="EN45" s="20"/>
      <c r="EO45" s="50"/>
      <c r="EP45" s="20"/>
      <c r="EQ45" s="20"/>
      <c r="ER45" s="20"/>
      <c r="ES45" s="50"/>
      <c r="ET45" s="50"/>
      <c r="EU45" s="50"/>
      <c r="EV45" s="50"/>
      <c r="EW45" s="5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</row>
    <row r="46" spans="1:217" ht="14.25">
      <c r="A46" s="1" t="s">
        <v>56</v>
      </c>
      <c r="B46" s="19"/>
      <c r="C46" s="19"/>
      <c r="D46" s="19"/>
      <c r="E46" s="2"/>
      <c r="F46" s="8"/>
      <c r="G46" s="8"/>
      <c r="H46" s="8"/>
      <c r="I46" s="2"/>
      <c r="J46" s="18"/>
      <c r="K46" s="18"/>
      <c r="L46" s="18"/>
      <c r="M46" s="2"/>
      <c r="N46" s="18"/>
      <c r="O46" s="18"/>
      <c r="P46" s="18"/>
      <c r="Q46" s="2"/>
      <c r="R46" s="35"/>
      <c r="S46" s="8"/>
      <c r="T46" s="8"/>
      <c r="U46" s="8"/>
      <c r="V46" s="2"/>
      <c r="W46" s="8"/>
      <c r="X46" s="8"/>
      <c r="Y46" s="8"/>
      <c r="Z46" s="2"/>
      <c r="AA46" s="18"/>
      <c r="AB46" s="18"/>
      <c r="AC46" s="18"/>
      <c r="AD46" s="2"/>
      <c r="AE46" s="18"/>
      <c r="AF46" s="18"/>
      <c r="AG46" s="18">
        <f>AG47</f>
        <v>244.28</v>
      </c>
      <c r="AH46" s="2">
        <f>SUM(AE46:AG46)</f>
        <v>244.28</v>
      </c>
      <c r="AI46" s="35">
        <f>V46+Z46+AD46+AH46</f>
        <v>244.28</v>
      </c>
      <c r="AJ46" s="8">
        <f>AJ47</f>
        <v>285.87</v>
      </c>
      <c r="AK46" s="8">
        <f>AK47</f>
        <v>243.12</v>
      </c>
      <c r="AL46" s="8">
        <f>AL47</f>
        <v>270.16</v>
      </c>
      <c r="AM46" s="2">
        <f>AJ46+AK46+AL46</f>
        <v>799.1500000000001</v>
      </c>
      <c r="AN46" s="8">
        <f>AN47</f>
        <v>256.03</v>
      </c>
      <c r="AO46" s="8">
        <f>AO47</f>
        <v>273.56</v>
      </c>
      <c r="AP46" s="8">
        <f>AP47</f>
        <v>294.31</v>
      </c>
      <c r="AQ46" s="14">
        <f>SUM(AN46:AP46)</f>
        <v>823.8999999999999</v>
      </c>
      <c r="AR46" s="8">
        <f>AR47</f>
        <v>605.69</v>
      </c>
      <c r="AS46" s="8">
        <f>AS47</f>
        <v>482.02</v>
      </c>
      <c r="AT46" s="8">
        <f>AT47</f>
        <v>534.84</v>
      </c>
      <c r="AU46" s="14">
        <f>SUM(AR46:AT46)</f>
        <v>1622.5500000000002</v>
      </c>
      <c r="AV46" s="8">
        <f>AV47</f>
        <v>507</v>
      </c>
      <c r="AW46" s="8">
        <f>AW47</f>
        <v>616</v>
      </c>
      <c r="AX46" s="8">
        <f>AX47</f>
        <v>528</v>
      </c>
      <c r="AY46" s="14">
        <f>SUM(AV46:AX46)</f>
        <v>1651</v>
      </c>
      <c r="AZ46" s="35">
        <f>AM46+AQ46+AU46+AY46</f>
        <v>4896.6</v>
      </c>
      <c r="BA46" s="8">
        <f>BA47</f>
        <v>567.88211</v>
      </c>
      <c r="BB46" s="8">
        <f>BB47</f>
        <v>533.936435</v>
      </c>
      <c r="BC46" s="8">
        <f>BC47</f>
        <v>590.273082</v>
      </c>
      <c r="BD46" s="2">
        <f>BA46+BB46+BC46</f>
        <v>1692.0916270000002</v>
      </c>
      <c r="BE46" s="8">
        <f>BE47</f>
        <v>622</v>
      </c>
      <c r="BF46" s="8">
        <f>BF47</f>
        <v>944</v>
      </c>
      <c r="BG46" s="8">
        <f>BG47</f>
        <v>985</v>
      </c>
      <c r="BH46" s="14">
        <f>BE46+BF46+BG46</f>
        <v>2551</v>
      </c>
      <c r="BI46" s="8">
        <f>BI47</f>
        <v>505.567</v>
      </c>
      <c r="BJ46" s="8">
        <f>BJ47</f>
        <v>778.64</v>
      </c>
      <c r="BK46" s="8">
        <f>BK47</f>
        <v>797.747</v>
      </c>
      <c r="BL46" s="14">
        <f>BI46+BJ46+BK46</f>
        <v>2081.9539999999997</v>
      </c>
      <c r="BM46" s="8">
        <f>BM47</f>
        <v>746.93114</v>
      </c>
      <c r="BN46" s="8">
        <f>BN47</f>
        <v>612.091355</v>
      </c>
      <c r="BO46" s="8">
        <f>BO47</f>
        <v>678.082151</v>
      </c>
      <c r="BP46" s="14">
        <f>BM46+BN46+BO46</f>
        <v>2037.1046460000002</v>
      </c>
      <c r="BQ46" s="35">
        <f>BP46+BL46+BH46+BD46</f>
        <v>8362.150273</v>
      </c>
      <c r="BR46" s="8">
        <f>BR47</f>
        <v>718.789</v>
      </c>
      <c r="BS46" s="8">
        <f>BS47</f>
        <v>662.024</v>
      </c>
      <c r="BT46" s="8">
        <f>BT47</f>
        <v>973.458</v>
      </c>
      <c r="BU46" s="2">
        <f>BR46+BS46+BT46</f>
        <v>2354.271</v>
      </c>
      <c r="BV46" s="8">
        <f>BV47</f>
        <v>1038.547</v>
      </c>
      <c r="BW46" s="8">
        <f>BW47</f>
        <v>1266.622</v>
      </c>
      <c r="BX46" s="8">
        <f>BX47</f>
        <v>1305.046</v>
      </c>
      <c r="BY46" s="2">
        <f>BV46+BW46+BX46</f>
        <v>3610.215</v>
      </c>
      <c r="BZ46" s="8">
        <f>BZ47</f>
        <v>1454.138</v>
      </c>
      <c r="CA46" s="8">
        <f>CA47</f>
        <v>1432.177</v>
      </c>
      <c r="CB46" s="8">
        <f>CB47</f>
        <v>1344.624</v>
      </c>
      <c r="CC46" s="2">
        <f>BZ46+CA46+CB46</f>
        <v>4230.938999999999</v>
      </c>
      <c r="CD46" s="8">
        <f>CD47</f>
        <v>1002.078</v>
      </c>
      <c r="CE46" s="8">
        <f>CE47</f>
        <v>919.073</v>
      </c>
      <c r="CF46" s="8">
        <f>CF47</f>
        <v>960.19</v>
      </c>
      <c r="CG46" s="2">
        <f>CD46+CE46+CF46</f>
        <v>2881.341</v>
      </c>
      <c r="CH46" s="35">
        <f>CG46+CC46+BY46+BU46</f>
        <v>13076.766</v>
      </c>
      <c r="CI46" s="62">
        <f>CI47</f>
        <v>978.355</v>
      </c>
      <c r="CJ46" s="62">
        <f>CJ47</f>
        <v>1042</v>
      </c>
      <c r="CK46" s="62">
        <f>CK47</f>
        <v>1106.423</v>
      </c>
      <c r="CL46" s="63">
        <f t="shared" si="35"/>
        <v>3126.7780000000002</v>
      </c>
      <c r="CM46" s="63">
        <f>CM47</f>
        <v>996.39</v>
      </c>
      <c r="CN46" s="63">
        <f>CN47</f>
        <v>1125.814</v>
      </c>
      <c r="CO46" s="63">
        <f>CO47</f>
        <v>1242.446</v>
      </c>
      <c r="CP46" s="63">
        <f>CM46+CN46+CO46</f>
        <v>3364.65</v>
      </c>
      <c r="CQ46" s="63">
        <f>CQ47</f>
        <v>1354.769</v>
      </c>
      <c r="CR46" s="63">
        <f>CR47</f>
        <v>1299.333</v>
      </c>
      <c r="CS46" s="63">
        <f>CS47</f>
        <v>1371.779</v>
      </c>
      <c r="CT46" s="63">
        <f t="shared" si="36"/>
        <v>4025.881</v>
      </c>
      <c r="CU46" s="63">
        <f>CU47</f>
        <v>1313.56857</v>
      </c>
      <c r="CV46" s="63">
        <f>CV47</f>
        <v>1052.258776</v>
      </c>
      <c r="CW46" s="63">
        <f>CW47</f>
        <v>1086.477464</v>
      </c>
      <c r="CX46" s="63">
        <f t="shared" si="37"/>
        <v>3452.30481</v>
      </c>
      <c r="CY46" s="92">
        <f>CX46+CT46+CP46+CL46</f>
        <v>13969.61381</v>
      </c>
      <c r="CZ46" s="62">
        <f>CZ47</f>
        <v>1085.747</v>
      </c>
      <c r="DA46" s="62">
        <f aca="true" t="shared" si="156" ref="DA46:DF46">DA47</f>
        <v>968.015</v>
      </c>
      <c r="DB46" s="62">
        <f t="shared" si="156"/>
        <v>1121.727</v>
      </c>
      <c r="DC46" s="62">
        <f t="shared" si="156"/>
        <v>3175.4890000000005</v>
      </c>
      <c r="DD46" s="62">
        <f t="shared" si="156"/>
        <v>1070.359</v>
      </c>
      <c r="DE46" s="62">
        <f t="shared" si="156"/>
        <v>1162.545</v>
      </c>
      <c r="DF46" s="62">
        <f t="shared" si="156"/>
        <v>1339.136</v>
      </c>
      <c r="DG46" s="63">
        <f t="shared" si="60"/>
        <v>3572.04</v>
      </c>
      <c r="DH46" s="63">
        <f>DH47</f>
        <v>1454.446</v>
      </c>
      <c r="DI46" s="63">
        <f>DI47</f>
        <v>1319.495</v>
      </c>
      <c r="DJ46" s="63">
        <f>DJ47</f>
        <v>941.976</v>
      </c>
      <c r="DK46" s="63">
        <f t="shared" si="39"/>
        <v>3715.917</v>
      </c>
      <c r="DL46" s="63">
        <f>DL47</f>
        <v>950.709974</v>
      </c>
      <c r="DM46" s="63">
        <f>DM47</f>
        <v>921.693798</v>
      </c>
      <c r="DN46" s="63">
        <f>DN47</f>
        <v>951.555653</v>
      </c>
      <c r="DO46" s="63">
        <f t="shared" si="40"/>
        <v>2823.959425</v>
      </c>
      <c r="DP46" s="106">
        <f t="shared" si="41"/>
        <v>13287.405425</v>
      </c>
      <c r="DQ46" s="62">
        <f>DQ47</f>
        <v>952.568</v>
      </c>
      <c r="DR46" s="62">
        <f aca="true" t="shared" si="157" ref="DR46:DW46">DR47</f>
        <v>863.538</v>
      </c>
      <c r="DS46" s="62">
        <f t="shared" si="157"/>
        <v>986.744</v>
      </c>
      <c r="DT46" s="62">
        <f t="shared" si="157"/>
        <v>2802.85</v>
      </c>
      <c r="DU46" s="62">
        <f t="shared" si="157"/>
        <v>961.877</v>
      </c>
      <c r="DV46" s="62">
        <f t="shared" si="157"/>
        <v>1143.625</v>
      </c>
      <c r="DW46" s="62">
        <f t="shared" si="157"/>
        <v>1255.885</v>
      </c>
      <c r="DX46" s="63">
        <f>DU46+DV46+DW46</f>
        <v>3361.3869999999997</v>
      </c>
      <c r="DY46" s="63">
        <f>DY47</f>
        <v>1457.169</v>
      </c>
      <c r="DZ46" s="63">
        <f>DZ47</f>
        <v>1419.034</v>
      </c>
      <c r="EA46" s="63">
        <f>EA47</f>
        <v>1245.688</v>
      </c>
      <c r="EB46" s="63">
        <f>SUM(DY46:EA46)</f>
        <v>4121.8910000000005</v>
      </c>
      <c r="EC46" s="63">
        <f>EC47</f>
        <v>1090.787</v>
      </c>
      <c r="ED46" s="63">
        <f>ED47</f>
        <v>1055.825</v>
      </c>
      <c r="EE46" s="63">
        <f>EE47</f>
        <v>1177.43</v>
      </c>
      <c r="EF46" s="63">
        <f>EC46+ED46+EE46</f>
        <v>3324.0420000000004</v>
      </c>
      <c r="EG46" s="63">
        <f>DT46+DX46+EB46+EF46</f>
        <v>13610.170000000002</v>
      </c>
      <c r="EH46" s="62">
        <f>EH47</f>
        <v>1235.97</v>
      </c>
      <c r="EI46" s="62">
        <f>EI47</f>
        <v>1266.12</v>
      </c>
      <c r="EJ46" s="62">
        <f>EJ47</f>
        <v>1238.97</v>
      </c>
      <c r="EK46" s="62">
        <f>+EH46+EI46+EJ46</f>
        <v>3741.0600000000004</v>
      </c>
      <c r="EL46" s="62">
        <f>EL47</f>
        <v>1128.235</v>
      </c>
      <c r="EM46" s="62">
        <f>EM47</f>
        <v>1178.138</v>
      </c>
      <c r="EN46" s="62">
        <f>EN47</f>
        <v>1312.264</v>
      </c>
      <c r="EO46" s="62">
        <f>+EL46+EM46+EN46</f>
        <v>3618.6369999999997</v>
      </c>
      <c r="EP46" s="62">
        <f>EP47</f>
        <v>1460.406</v>
      </c>
      <c r="EQ46" s="62">
        <f>EQ47</f>
        <v>1491.595</v>
      </c>
      <c r="ER46" s="62">
        <f>ER47</f>
        <v>1473.732</v>
      </c>
      <c r="ES46" s="62">
        <f>+EP46+EQ46+ER46</f>
        <v>4425.733</v>
      </c>
      <c r="ET46" s="62">
        <f>ET47</f>
        <v>1440.876</v>
      </c>
      <c r="EU46" s="62">
        <f>EU47</f>
        <v>1438.375</v>
      </c>
      <c r="EV46" s="62">
        <f>EV47</f>
        <v>1439.163</v>
      </c>
      <c r="EW46" s="62">
        <f>SUM(ET46:EV46)</f>
        <v>4318.414000000001</v>
      </c>
      <c r="EX46" s="63">
        <f>+EK46+EO46+ES46+EW46</f>
        <v>16103.844000000001</v>
      </c>
      <c r="EY46" s="62">
        <f>EY47</f>
        <v>1446.222378</v>
      </c>
      <c r="EZ46" s="62">
        <f>EZ47</f>
        <v>1556.669253</v>
      </c>
      <c r="FA46" s="62">
        <f>FA47</f>
        <v>1633.306152</v>
      </c>
      <c r="FB46" s="62">
        <f>SUM(EY46:FA46)</f>
        <v>4636.197783</v>
      </c>
      <c r="FC46" s="62">
        <f>FC47</f>
        <v>1402.001954</v>
      </c>
      <c r="FD46" s="62">
        <f>FD47</f>
        <v>1426.781129</v>
      </c>
      <c r="FE46" s="62">
        <f>FE47</f>
        <v>1377.848321</v>
      </c>
      <c r="FF46" s="62">
        <f>SUM(FC46:FE46)</f>
        <v>4206.631404</v>
      </c>
      <c r="FG46" s="62">
        <f>FG47</f>
        <v>1433.604974</v>
      </c>
      <c r="FH46" s="62">
        <f>FH47</f>
        <v>1461.022921</v>
      </c>
      <c r="FI46" s="62">
        <f>FI47</f>
        <v>1358.274631</v>
      </c>
      <c r="FJ46" s="62">
        <f>SUM(FG46:FI46)</f>
        <v>4252.902526</v>
      </c>
      <c r="FK46" s="62">
        <f>FK47</f>
        <v>1451.14356</v>
      </c>
      <c r="FL46" s="62">
        <f>FL47</f>
        <v>1419.25926</v>
      </c>
      <c r="FM46" s="62">
        <f>FM47</f>
        <v>1671.924761</v>
      </c>
      <c r="FN46" s="62">
        <f>SUM(FK46:FM46)</f>
        <v>4542.3275810000005</v>
      </c>
      <c r="FO46" s="63">
        <f>+FB46+FF46+FJ46+FN46</f>
        <v>17638.059294</v>
      </c>
      <c r="FP46" s="62">
        <f>FP47</f>
        <v>1639.223509</v>
      </c>
      <c r="FQ46" s="62">
        <f>FQ47</f>
        <v>1649.159426</v>
      </c>
      <c r="FR46" s="62">
        <f>FR47</f>
        <v>1798.952417</v>
      </c>
      <c r="FS46" s="62">
        <f>SUM(FP46:FR46)</f>
        <v>5087.335352</v>
      </c>
      <c r="FT46" s="62">
        <f>FT47</f>
        <v>1481.921644</v>
      </c>
      <c r="FU46" s="62">
        <f>FU47</f>
        <v>1518.470746</v>
      </c>
      <c r="FV46" s="62">
        <f>FV47</f>
        <v>1320.892273</v>
      </c>
      <c r="FW46" s="62">
        <f>SUM(FT46:FV46)</f>
        <v>4321.284663</v>
      </c>
      <c r="FX46" s="62">
        <f>FX47</f>
        <v>993.141513</v>
      </c>
      <c r="FY46" s="62">
        <f>FY47</f>
        <v>993.718294</v>
      </c>
      <c r="FZ46" s="62">
        <f>FZ47</f>
        <v>1125.169214</v>
      </c>
      <c r="GA46" s="62">
        <f>SUM(FX46:FZ46)</f>
        <v>3112.0290210000003</v>
      </c>
      <c r="GB46" s="62">
        <f>GB47</f>
        <v>1347.55474</v>
      </c>
      <c r="GC46" s="62">
        <f>GC47</f>
        <v>1649.835574</v>
      </c>
      <c r="GD46" s="62">
        <f>GD47</f>
        <v>1719.466813</v>
      </c>
      <c r="GE46" s="62">
        <f>SUM(GB46:GD46)</f>
        <v>4716.857127</v>
      </c>
      <c r="GF46" s="63">
        <f>+FS46+FW46+GA46+GE46</f>
        <v>17237.506163000002</v>
      </c>
      <c r="GG46" s="62">
        <f>GG47</f>
        <v>1659.41</v>
      </c>
      <c r="GH46" s="62">
        <f>GH47</f>
        <v>1695.26</v>
      </c>
      <c r="GI46" s="62">
        <f>GI47</f>
        <v>1774.06</v>
      </c>
      <c r="GJ46" s="62">
        <f>SUM(GG46:GI46)</f>
        <v>5128.73</v>
      </c>
      <c r="GK46" s="62">
        <f>GK47</f>
        <v>1641.751053</v>
      </c>
      <c r="GL46" s="62">
        <f>GL47</f>
        <v>1627.342023</v>
      </c>
      <c r="GM46" s="62">
        <f>GM47</f>
        <v>1612.896232</v>
      </c>
      <c r="GN46" s="62">
        <f>SUM(GK46:GM46)</f>
        <v>4881.989308</v>
      </c>
      <c r="GO46" s="62">
        <f>GO47</f>
        <v>1768.305546</v>
      </c>
      <c r="GP46" s="62">
        <f>GP47</f>
        <v>1741.125412</v>
      </c>
      <c r="GQ46" s="62">
        <f>GQ47</f>
        <v>1724.141727</v>
      </c>
      <c r="GR46" s="62">
        <f>SUM(GO46:GQ46)</f>
        <v>5233.572685</v>
      </c>
      <c r="GS46" s="62">
        <f>GS47</f>
        <v>1748.654084</v>
      </c>
      <c r="GT46" s="62">
        <f>GT47</f>
        <v>1500.157071</v>
      </c>
      <c r="GU46" s="62">
        <f>GU47</f>
        <v>1646.882873</v>
      </c>
      <c r="GV46" s="62">
        <f>SUM(GS46:GU46)</f>
        <v>4895.694028</v>
      </c>
      <c r="GW46" s="63">
        <f>+GJ46+GN46+GR46+GV46</f>
        <v>20139.986020999997</v>
      </c>
      <c r="GX46" s="62">
        <f>GX47</f>
        <v>1639.449225</v>
      </c>
      <c r="GY46" s="62">
        <f>GY47</f>
        <v>1477.107339</v>
      </c>
      <c r="GZ46" s="62">
        <f>GZ47</f>
        <v>1557.006996</v>
      </c>
      <c r="HA46" s="62">
        <f>SUM(GX46:GZ46)</f>
        <v>4673.5635600000005</v>
      </c>
      <c r="HB46" s="62">
        <f>HB47</f>
        <v>1402.533515</v>
      </c>
      <c r="HC46" s="62">
        <f>HC47</f>
        <v>1592.59853</v>
      </c>
      <c r="HD46" s="62">
        <f>HD47</f>
        <v>1685.781579</v>
      </c>
      <c r="HE46" s="62">
        <f>SUM(HB46:HD46)</f>
        <v>4680.913624000001</v>
      </c>
      <c r="HF46" s="62">
        <f>HF47</f>
        <v>1725.579072</v>
      </c>
      <c r="HG46" s="62">
        <f>HG47</f>
        <v>1774.554077</v>
      </c>
      <c r="HH46" s="62">
        <f>HH47</f>
        <v>1747.95965</v>
      </c>
      <c r="HI46" s="62">
        <f>SUM(HF46:HH46)</f>
        <v>5248.092799</v>
      </c>
    </row>
    <row r="47" spans="1:217" ht="14.25" outlineLevel="1">
      <c r="A47" s="11" t="s">
        <v>10</v>
      </c>
      <c r="B47" s="7"/>
      <c r="C47" s="7"/>
      <c r="D47" s="7"/>
      <c r="E47" s="21"/>
      <c r="F47" s="6"/>
      <c r="G47" s="6"/>
      <c r="H47" s="6"/>
      <c r="I47" s="21"/>
      <c r="J47" s="6"/>
      <c r="K47" s="6"/>
      <c r="L47" s="6"/>
      <c r="M47" s="21"/>
      <c r="N47" s="20"/>
      <c r="O47" s="20"/>
      <c r="P47" s="20"/>
      <c r="Q47" s="21"/>
      <c r="R47" s="36"/>
      <c r="S47" s="6"/>
      <c r="T47" s="20"/>
      <c r="U47" s="20"/>
      <c r="V47" s="23"/>
      <c r="W47" s="20"/>
      <c r="X47" s="20"/>
      <c r="Y47" s="20"/>
      <c r="Z47" s="23"/>
      <c r="AA47" s="24"/>
      <c r="AB47" s="24"/>
      <c r="AC47" s="24"/>
      <c r="AD47" s="23"/>
      <c r="AE47" s="20"/>
      <c r="AF47" s="20"/>
      <c r="AG47" s="20">
        <f>228.29+15.99</f>
        <v>244.28</v>
      </c>
      <c r="AH47" s="23">
        <f>AG47</f>
        <v>244.28</v>
      </c>
      <c r="AI47" s="38">
        <f>AH47</f>
        <v>244.28</v>
      </c>
      <c r="AJ47" s="6">
        <v>285.87</v>
      </c>
      <c r="AK47" s="6">
        <v>243.12</v>
      </c>
      <c r="AL47" s="6">
        <v>270.16</v>
      </c>
      <c r="AM47" s="22">
        <f>AJ47+AK47+AL47</f>
        <v>799.1500000000001</v>
      </c>
      <c r="AN47" s="6">
        <v>256.03</v>
      </c>
      <c r="AO47" s="6">
        <v>273.56</v>
      </c>
      <c r="AP47" s="6">
        <v>294.31</v>
      </c>
      <c r="AQ47" s="22">
        <f>SUM(AN47:AP47)</f>
        <v>823.8999999999999</v>
      </c>
      <c r="AR47" s="6">
        <v>605.69</v>
      </c>
      <c r="AS47" s="6">
        <v>482.02</v>
      </c>
      <c r="AT47" s="6">
        <v>534.84</v>
      </c>
      <c r="AU47" s="22">
        <f>SUM(AR47:AT47)</f>
        <v>1622.5500000000002</v>
      </c>
      <c r="AV47" s="48">
        <v>507</v>
      </c>
      <c r="AW47" s="48">
        <v>616</v>
      </c>
      <c r="AX47" s="48">
        <v>528</v>
      </c>
      <c r="AY47" s="22">
        <f>SUM(AV47:AX47)</f>
        <v>1651</v>
      </c>
      <c r="AZ47" s="39">
        <f>AM47+AQ47+AU47+AY47</f>
        <v>4896.6</v>
      </c>
      <c r="BA47" s="6">
        <v>567.88211</v>
      </c>
      <c r="BB47" s="6">
        <v>533.936435</v>
      </c>
      <c r="BC47" s="6">
        <v>590.273082</v>
      </c>
      <c r="BD47" s="22">
        <f>BA47+BB47+BC47</f>
        <v>1692.0916270000002</v>
      </c>
      <c r="BE47" s="6">
        <v>622</v>
      </c>
      <c r="BF47" s="6">
        <v>944</v>
      </c>
      <c r="BG47" s="6">
        <v>985</v>
      </c>
      <c r="BH47" s="22">
        <f>BE47+BF47+BG47</f>
        <v>2551</v>
      </c>
      <c r="BI47" s="6">
        <v>505.567</v>
      </c>
      <c r="BJ47" s="6">
        <v>778.64</v>
      </c>
      <c r="BK47" s="6">
        <v>797.747</v>
      </c>
      <c r="BL47" s="22">
        <f>BI47+BJ47+BK47</f>
        <v>2081.9539999999997</v>
      </c>
      <c r="BM47" s="48">
        <v>746.93114</v>
      </c>
      <c r="BN47" s="48">
        <v>612.091355</v>
      </c>
      <c r="BO47" s="48">
        <v>678.082151</v>
      </c>
      <c r="BP47" s="22">
        <f>BM47+BN47+BO47</f>
        <v>2037.1046460000002</v>
      </c>
      <c r="BQ47" s="38">
        <f>BP47+BL47+BH47+BD47</f>
        <v>8362.150273</v>
      </c>
      <c r="BR47" s="6">
        <v>718.789</v>
      </c>
      <c r="BS47" s="6">
        <v>662.024</v>
      </c>
      <c r="BT47" s="6">
        <v>973.458</v>
      </c>
      <c r="BU47" s="22">
        <f>BR47+BS47+BT47</f>
        <v>2354.271</v>
      </c>
      <c r="BV47" s="6">
        <v>1038.547</v>
      </c>
      <c r="BW47" s="6">
        <v>1266.622</v>
      </c>
      <c r="BX47" s="6">
        <v>1305.046</v>
      </c>
      <c r="BY47" s="22">
        <f>BV47+BW47+BX47</f>
        <v>3610.215</v>
      </c>
      <c r="BZ47" s="6">
        <v>1454.138</v>
      </c>
      <c r="CA47" s="6">
        <v>1432.177</v>
      </c>
      <c r="CB47" s="6">
        <v>1344.624</v>
      </c>
      <c r="CC47" s="22">
        <f>BZ47+CA47+CB47</f>
        <v>4230.938999999999</v>
      </c>
      <c r="CD47" s="6">
        <v>1002.078</v>
      </c>
      <c r="CE47" s="6">
        <v>919.073</v>
      </c>
      <c r="CF47" s="6">
        <v>960.19</v>
      </c>
      <c r="CG47" s="22">
        <f>CD47+CE47+CF47</f>
        <v>2881.341</v>
      </c>
      <c r="CH47" s="38">
        <f>CG47+CC47+BY47+BU47</f>
        <v>13076.766</v>
      </c>
      <c r="CI47" s="12">
        <v>978.355</v>
      </c>
      <c r="CJ47" s="12">
        <v>1042</v>
      </c>
      <c r="CK47" s="12">
        <v>1106.423</v>
      </c>
      <c r="CL47" s="12">
        <f t="shared" si="35"/>
        <v>3126.7780000000002</v>
      </c>
      <c r="CM47" s="12">
        <v>996.39</v>
      </c>
      <c r="CN47" s="12">
        <v>1125.814</v>
      </c>
      <c r="CO47" s="12">
        <v>1242.446</v>
      </c>
      <c r="CP47" s="12">
        <f>CM47+CN47+CO47</f>
        <v>3364.65</v>
      </c>
      <c r="CQ47" s="12">
        <v>1354.769</v>
      </c>
      <c r="CR47" s="12">
        <v>1299.333</v>
      </c>
      <c r="CS47" s="12">
        <v>1371.779</v>
      </c>
      <c r="CT47" s="12">
        <f t="shared" si="36"/>
        <v>4025.881</v>
      </c>
      <c r="CU47" s="12">
        <v>1313.56857</v>
      </c>
      <c r="CV47" s="12">
        <v>1052.258776</v>
      </c>
      <c r="CW47" s="12">
        <v>1086.477464</v>
      </c>
      <c r="CX47" s="12">
        <f t="shared" si="37"/>
        <v>3452.30481</v>
      </c>
      <c r="CY47" s="90">
        <f>CX47+CT47+CP47+CL47</f>
        <v>13969.61381</v>
      </c>
      <c r="CZ47" s="12">
        <v>1085.747</v>
      </c>
      <c r="DA47" s="12">
        <v>968.015</v>
      </c>
      <c r="DB47" s="12">
        <v>1121.727</v>
      </c>
      <c r="DC47" s="12">
        <f>SUM(CZ47:DB47)</f>
        <v>3175.4890000000005</v>
      </c>
      <c r="DD47" s="87">
        <v>1070.359</v>
      </c>
      <c r="DE47" s="87">
        <v>1162.545</v>
      </c>
      <c r="DF47" s="87">
        <v>1339.136</v>
      </c>
      <c r="DG47" s="12">
        <f t="shared" si="60"/>
        <v>3572.04</v>
      </c>
      <c r="DH47" s="12">
        <v>1454.446</v>
      </c>
      <c r="DI47" s="12">
        <v>1319.495</v>
      </c>
      <c r="DJ47" s="12">
        <v>941.976</v>
      </c>
      <c r="DK47" s="12">
        <f t="shared" si="39"/>
        <v>3715.917</v>
      </c>
      <c r="DL47" s="12">
        <v>950.709974</v>
      </c>
      <c r="DM47" s="12">
        <v>921.693798</v>
      </c>
      <c r="DN47" s="12">
        <v>951.555653</v>
      </c>
      <c r="DO47" s="12">
        <f t="shared" si="40"/>
        <v>2823.959425</v>
      </c>
      <c r="DP47" s="59">
        <f t="shared" si="41"/>
        <v>13287.405425</v>
      </c>
      <c r="DQ47" s="12">
        <v>952.568</v>
      </c>
      <c r="DR47" s="12">
        <v>863.538</v>
      </c>
      <c r="DS47" s="12">
        <v>986.744</v>
      </c>
      <c r="DT47" s="12">
        <f>SUM(DQ47:DS47)</f>
        <v>2802.85</v>
      </c>
      <c r="DU47" s="87">
        <v>961.877</v>
      </c>
      <c r="DV47" s="87">
        <v>1143.625</v>
      </c>
      <c r="DW47" s="87">
        <v>1255.885</v>
      </c>
      <c r="DX47" s="12">
        <f>DU47+DV47+DW47</f>
        <v>3361.3869999999997</v>
      </c>
      <c r="DY47" s="12">
        <v>1457.169</v>
      </c>
      <c r="DZ47" s="12">
        <v>1419.034</v>
      </c>
      <c r="EA47" s="12">
        <v>1245.688</v>
      </c>
      <c r="EB47" s="12">
        <f>SUM(DY47:EA47)</f>
        <v>4121.8910000000005</v>
      </c>
      <c r="EC47" s="12">
        <v>1090.787</v>
      </c>
      <c r="ED47" s="12">
        <v>1055.825</v>
      </c>
      <c r="EE47" s="12">
        <v>1177.43</v>
      </c>
      <c r="EF47" s="12">
        <f>EC47+ED47+EE47</f>
        <v>3324.0420000000004</v>
      </c>
      <c r="EG47" s="12">
        <f>DT47+DX47+EB47+EF47</f>
        <v>13610.170000000002</v>
      </c>
      <c r="EH47" s="12">
        <v>1235.97</v>
      </c>
      <c r="EI47" s="12">
        <v>1266.12</v>
      </c>
      <c r="EJ47" s="12">
        <v>1238.97</v>
      </c>
      <c r="EK47" s="12">
        <f>SUM(EH47:EJ47)</f>
        <v>3741.0600000000004</v>
      </c>
      <c r="EL47" s="87">
        <v>1128.235</v>
      </c>
      <c r="EM47" s="12">
        <v>1178.138</v>
      </c>
      <c r="EN47" s="12">
        <v>1312.264</v>
      </c>
      <c r="EO47" s="12">
        <f>SUM(EL47:EN47)</f>
        <v>3618.6369999999997</v>
      </c>
      <c r="EP47" s="87">
        <v>1460.406</v>
      </c>
      <c r="EQ47" s="12">
        <v>1491.595</v>
      </c>
      <c r="ER47" s="12">
        <v>1473.732</v>
      </c>
      <c r="ES47" s="12">
        <f>SUM(EP47:ER47)</f>
        <v>4425.733</v>
      </c>
      <c r="ET47" s="12">
        <v>1440.876</v>
      </c>
      <c r="EU47" s="12">
        <v>1438.375</v>
      </c>
      <c r="EV47" s="12">
        <v>1439.163</v>
      </c>
      <c r="EW47" s="12">
        <f>SUM(ET47:EV47)</f>
        <v>4318.414000000001</v>
      </c>
      <c r="EX47" s="12">
        <f>+EK47+EO47+ES47+EW47</f>
        <v>16103.844000000001</v>
      </c>
      <c r="EY47" s="12">
        <v>1446.222378</v>
      </c>
      <c r="EZ47" s="12">
        <v>1556.669253</v>
      </c>
      <c r="FA47" s="12">
        <v>1633.306152</v>
      </c>
      <c r="FB47" s="12">
        <f>SUM(EY47:FA47)</f>
        <v>4636.197783</v>
      </c>
      <c r="FC47" s="12">
        <v>1402.001954</v>
      </c>
      <c r="FD47" s="12">
        <v>1426.781129</v>
      </c>
      <c r="FE47" s="12">
        <v>1377.848321</v>
      </c>
      <c r="FF47" s="12">
        <f>SUM(FC47:FE47)</f>
        <v>4206.631404</v>
      </c>
      <c r="FG47" s="12">
        <v>1433.604974</v>
      </c>
      <c r="FH47" s="12">
        <v>1461.022921</v>
      </c>
      <c r="FI47" s="12">
        <v>1358.274631</v>
      </c>
      <c r="FJ47" s="12">
        <f>SUM(FG47:FI47)</f>
        <v>4252.902526</v>
      </c>
      <c r="FK47" s="12">
        <v>1451.14356</v>
      </c>
      <c r="FL47" s="12">
        <v>1419.25926</v>
      </c>
      <c r="FM47" s="12">
        <v>1671.924761</v>
      </c>
      <c r="FN47" s="12">
        <f>SUM(FK47:FM47)</f>
        <v>4542.3275810000005</v>
      </c>
      <c r="FO47" s="12">
        <f>+FB47+FF47+FJ47+FN47</f>
        <v>17638.059294</v>
      </c>
      <c r="FP47" s="12">
        <v>1639.223509</v>
      </c>
      <c r="FQ47" s="12">
        <v>1649.159426</v>
      </c>
      <c r="FR47" s="12">
        <v>1798.952417</v>
      </c>
      <c r="FS47" s="12">
        <f>SUM(FP47:FR47)</f>
        <v>5087.335352</v>
      </c>
      <c r="FT47" s="12">
        <v>1481.921644</v>
      </c>
      <c r="FU47" s="12">
        <v>1518.470746</v>
      </c>
      <c r="FV47" s="12">
        <v>1320.892273</v>
      </c>
      <c r="FW47" s="12">
        <f>SUM(FT47:FV47)</f>
        <v>4321.284663</v>
      </c>
      <c r="FX47" s="12">
        <v>993.141513</v>
      </c>
      <c r="FY47" s="12">
        <v>993.718294</v>
      </c>
      <c r="FZ47" s="12">
        <v>1125.169214</v>
      </c>
      <c r="GA47" s="12">
        <f>SUM(FX47:FZ47)</f>
        <v>3112.0290210000003</v>
      </c>
      <c r="GB47" s="12">
        <v>1347.55474</v>
      </c>
      <c r="GC47" s="12">
        <v>1649.835574</v>
      </c>
      <c r="GD47" s="12">
        <v>1719.466813</v>
      </c>
      <c r="GE47" s="12">
        <f>SUM(GB47:GD47)</f>
        <v>4716.857127</v>
      </c>
      <c r="GF47" s="12">
        <f>+FS47+FW47+GA47+GE47</f>
        <v>17237.506163000002</v>
      </c>
      <c r="GG47" s="12">
        <v>1659.41</v>
      </c>
      <c r="GH47" s="12">
        <v>1695.26</v>
      </c>
      <c r="GI47" s="12">
        <v>1774.06</v>
      </c>
      <c r="GJ47" s="12">
        <f>SUM(GG47:GI47)</f>
        <v>5128.73</v>
      </c>
      <c r="GK47" s="12">
        <v>1641.751053</v>
      </c>
      <c r="GL47" s="12">
        <v>1627.342023</v>
      </c>
      <c r="GM47" s="12">
        <v>1612.896232</v>
      </c>
      <c r="GN47" s="12">
        <f>SUM(GK47:GM47)</f>
        <v>4881.989308</v>
      </c>
      <c r="GO47" s="12">
        <v>1768.305546</v>
      </c>
      <c r="GP47" s="12">
        <v>1741.125412</v>
      </c>
      <c r="GQ47" s="12">
        <v>1724.141727</v>
      </c>
      <c r="GR47" s="12">
        <f>SUM(GO47:GQ47)</f>
        <v>5233.572685</v>
      </c>
      <c r="GS47" s="12">
        <v>1748.654084</v>
      </c>
      <c r="GT47" s="12">
        <v>1500.157071</v>
      </c>
      <c r="GU47" s="12">
        <v>1646.882873</v>
      </c>
      <c r="GV47" s="12">
        <f>SUM(GS47:GU47)</f>
        <v>4895.694028</v>
      </c>
      <c r="GW47" s="12">
        <f>+GJ47+GN47+GR47+GV47</f>
        <v>20139.986020999997</v>
      </c>
      <c r="GX47" s="12">
        <v>1639.449225</v>
      </c>
      <c r="GY47" s="12">
        <v>1477.107339</v>
      </c>
      <c r="GZ47" s="12">
        <v>1557.006996</v>
      </c>
      <c r="HA47" s="12">
        <f>SUM(GX47:GZ47)</f>
        <v>4673.5635600000005</v>
      </c>
      <c r="HB47" s="12">
        <v>1402.533515</v>
      </c>
      <c r="HC47" s="12">
        <v>1592.59853</v>
      </c>
      <c r="HD47" s="12">
        <v>1685.781579</v>
      </c>
      <c r="HE47" s="12">
        <f>SUM(HB47:HD47)</f>
        <v>4680.913624000001</v>
      </c>
      <c r="HF47" s="12">
        <v>1725.579072</v>
      </c>
      <c r="HG47" s="12">
        <v>1774.554077</v>
      </c>
      <c r="HH47" s="12">
        <v>1747.95965</v>
      </c>
      <c r="HI47" s="12">
        <f>SUM(HF47:HH47)</f>
        <v>5248.092799</v>
      </c>
    </row>
    <row r="48" spans="30:217" ht="14.25"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CC48" s="12"/>
      <c r="CG48" s="12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142"/>
      <c r="DE48" s="142"/>
      <c r="DF48" s="142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142"/>
      <c r="DV48" s="142"/>
      <c r="DW48" s="142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12"/>
      <c r="EI48" s="12"/>
      <c r="EJ48" s="12"/>
      <c r="EK48" s="12"/>
      <c r="EL48" s="87"/>
      <c r="EM48" s="12"/>
      <c r="EN48" s="12"/>
      <c r="EO48" s="12"/>
      <c r="EP48" s="87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</row>
    <row r="49" spans="1:217" ht="14.25">
      <c r="A49" s="15" t="s">
        <v>55</v>
      </c>
      <c r="R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CC49" s="12"/>
      <c r="CG49" s="12"/>
      <c r="CH49" s="143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142"/>
      <c r="DE49" s="142"/>
      <c r="DF49" s="142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142"/>
      <c r="DV49" s="142"/>
      <c r="DW49" s="142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12"/>
      <c r="EI49" s="12"/>
      <c r="EJ49" s="12"/>
      <c r="EK49" s="12"/>
      <c r="EL49" s="87"/>
      <c r="EM49" s="12"/>
      <c r="EN49" s="12"/>
      <c r="EO49" s="12"/>
      <c r="EP49" s="87"/>
      <c r="EQ49" s="12"/>
      <c r="ER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</row>
    <row r="50" spans="1:217" ht="14.25">
      <c r="A50" s="15" t="s">
        <v>72</v>
      </c>
      <c r="AG50" s="12"/>
      <c r="AX50" s="12"/>
      <c r="BO50" s="12"/>
      <c r="CH50" s="51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90"/>
      <c r="CZ50" s="12"/>
      <c r="DA50" s="12"/>
      <c r="DB50" s="12"/>
      <c r="DC50" s="12"/>
      <c r="DD50" s="87"/>
      <c r="DE50" s="87"/>
      <c r="DF50" s="87"/>
      <c r="DG50" s="12"/>
      <c r="DH50" s="12"/>
      <c r="DI50" s="12"/>
      <c r="DJ50" s="12"/>
      <c r="DK50" s="12"/>
      <c r="DL50" s="12"/>
      <c r="DM50" s="12"/>
      <c r="DN50" s="12"/>
      <c r="DO50" s="12"/>
      <c r="DP50" s="59"/>
      <c r="DQ50" s="12"/>
      <c r="DR50" s="12"/>
      <c r="DS50" s="12"/>
      <c r="DT50" s="12"/>
      <c r="DU50" s="87"/>
      <c r="DV50" s="87"/>
      <c r="DW50" s="87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L50" s="87"/>
      <c r="EM50" s="12"/>
      <c r="EN50" s="12"/>
      <c r="EP50" s="87"/>
      <c r="EQ50" s="12"/>
      <c r="ER50" s="12"/>
      <c r="EX50" s="12"/>
      <c r="EY50" s="12"/>
      <c r="EZ50" s="12"/>
      <c r="FA50" s="12"/>
      <c r="FB50" s="116"/>
      <c r="FC50" s="12"/>
      <c r="FD50" s="12"/>
      <c r="FE50" s="12"/>
      <c r="FF50" s="116"/>
      <c r="FG50" s="12"/>
      <c r="FH50" s="12"/>
      <c r="FI50" s="12"/>
      <c r="FJ50" s="116"/>
      <c r="FK50" s="12"/>
      <c r="FL50" s="12"/>
      <c r="FM50" s="12"/>
      <c r="FN50" s="116"/>
      <c r="FO50" s="12"/>
      <c r="FP50" s="117"/>
      <c r="FQ50" s="117"/>
      <c r="FR50" s="118"/>
      <c r="FS50" s="118"/>
      <c r="FT50" s="119"/>
      <c r="FU50" s="119"/>
      <c r="FV50" s="119"/>
      <c r="FW50" s="119"/>
      <c r="FX50" s="121"/>
      <c r="FY50" s="121"/>
      <c r="FZ50" s="121"/>
      <c r="GA50" s="121"/>
      <c r="GB50" s="122"/>
      <c r="GC50" s="122"/>
      <c r="GD50" s="122"/>
      <c r="GE50" s="122"/>
      <c r="GF50" s="12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122"/>
      <c r="GT50" s="122"/>
      <c r="GU50" s="122"/>
      <c r="GV50" s="122"/>
      <c r="GW50" s="12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</row>
    <row r="51" spans="22:217" ht="14.25"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R51" s="12"/>
      <c r="BS51" s="12"/>
      <c r="BT51" s="12"/>
      <c r="BU51" s="12"/>
      <c r="BV51" s="12"/>
      <c r="BW51" s="12"/>
      <c r="BX51" s="12"/>
      <c r="BY51" s="12"/>
      <c r="CC51" s="12"/>
      <c r="CG51" s="12"/>
      <c r="CH51" s="5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142"/>
      <c r="DE51" s="142"/>
      <c r="DF51" s="142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142"/>
      <c r="DV51" s="142"/>
      <c r="DW51" s="142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12"/>
      <c r="EI51" s="12"/>
      <c r="EJ51" s="12"/>
      <c r="EK51" s="12"/>
      <c r="EL51" s="87"/>
      <c r="EM51" s="12"/>
      <c r="EN51" s="12"/>
      <c r="EP51" s="87"/>
      <c r="EQ51" s="12"/>
      <c r="ER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</row>
    <row r="52" spans="1:217" ht="14.25">
      <c r="A52" s="1" t="s">
        <v>58</v>
      </c>
      <c r="B52" s="19"/>
      <c r="C52" s="19"/>
      <c r="D52" s="19"/>
      <c r="E52" s="2"/>
      <c r="F52" s="8"/>
      <c r="G52" s="8"/>
      <c r="H52" s="8"/>
      <c r="I52" s="2"/>
      <c r="J52" s="18"/>
      <c r="K52" s="18"/>
      <c r="L52" s="18"/>
      <c r="M52" s="2"/>
      <c r="N52" s="18"/>
      <c r="O52" s="18"/>
      <c r="P52" s="18"/>
      <c r="Q52" s="2"/>
      <c r="R52" s="35"/>
      <c r="S52" s="8"/>
      <c r="T52" s="8"/>
      <c r="U52" s="8"/>
      <c r="V52" s="2"/>
      <c r="W52" s="8"/>
      <c r="X52" s="8"/>
      <c r="Y52" s="8"/>
      <c r="Z52" s="2"/>
      <c r="AA52" s="18"/>
      <c r="AB52" s="18"/>
      <c r="AC52" s="18"/>
      <c r="AD52" s="2"/>
      <c r="AE52" s="18"/>
      <c r="AF52" s="18"/>
      <c r="AG52" s="18"/>
      <c r="AH52" s="2"/>
      <c r="AI52" s="35"/>
      <c r="AJ52" s="8">
        <f aca="true" t="shared" si="158" ref="AJ52:BO52">AJ44-AJ8+AJ55</f>
        <v>7444.813951</v>
      </c>
      <c r="AK52" s="8">
        <f t="shared" si="158"/>
        <v>7176.0542940000005</v>
      </c>
      <c r="AL52" s="8">
        <f t="shared" si="158"/>
        <v>7435.327028999999</v>
      </c>
      <c r="AM52" s="2">
        <f t="shared" si="158"/>
        <v>22056.195273999994</v>
      </c>
      <c r="AN52" s="8">
        <f t="shared" si="158"/>
        <v>7990.177767000001</v>
      </c>
      <c r="AO52" s="8">
        <f t="shared" si="158"/>
        <v>9736.819041</v>
      </c>
      <c r="AP52" s="8">
        <f t="shared" si="158"/>
        <v>9518.324325</v>
      </c>
      <c r="AQ52" s="14">
        <f t="shared" si="158"/>
        <v>27245.321133</v>
      </c>
      <c r="AR52" s="8">
        <f t="shared" si="158"/>
        <v>8179.667004999999</v>
      </c>
      <c r="AS52" s="8">
        <f t="shared" si="158"/>
        <v>7730.9426920000005</v>
      </c>
      <c r="AT52" s="8">
        <f t="shared" si="158"/>
        <v>7164.315425</v>
      </c>
      <c r="AU52" s="14">
        <f t="shared" si="158"/>
        <v>23074.925121999997</v>
      </c>
      <c r="AV52" s="8">
        <f t="shared" si="158"/>
        <v>7379.970318</v>
      </c>
      <c r="AW52" s="8">
        <f t="shared" si="158"/>
        <v>7552.032122999999</v>
      </c>
      <c r="AX52" s="8">
        <f t="shared" si="158"/>
        <v>7959.957085999999</v>
      </c>
      <c r="AY52" s="14">
        <f t="shared" si="158"/>
        <v>22891.959527000003</v>
      </c>
      <c r="AZ52" s="35">
        <f t="shared" si="158"/>
        <v>95268.401056</v>
      </c>
      <c r="BA52" s="8">
        <f t="shared" si="158"/>
        <v>8000.414613000001</v>
      </c>
      <c r="BB52" s="8">
        <f t="shared" si="158"/>
        <v>7212.58118</v>
      </c>
      <c r="BC52" s="8">
        <f t="shared" si="158"/>
        <v>7488.39466</v>
      </c>
      <c r="BD52" s="2">
        <f t="shared" si="158"/>
        <v>22701.390453</v>
      </c>
      <c r="BE52" s="8">
        <f t="shared" si="158"/>
        <v>7704.856172999999</v>
      </c>
      <c r="BF52" s="8">
        <f t="shared" si="158"/>
        <v>8547.602404</v>
      </c>
      <c r="BG52" s="8">
        <f t="shared" si="158"/>
        <v>7317.515493999999</v>
      </c>
      <c r="BH52" s="14">
        <f t="shared" si="158"/>
        <v>23569.974070999993</v>
      </c>
      <c r="BI52" s="8">
        <f t="shared" si="158"/>
        <v>7394.426039</v>
      </c>
      <c r="BJ52" s="8">
        <f t="shared" si="158"/>
        <v>6369.036029</v>
      </c>
      <c r="BK52" s="8">
        <f t="shared" si="158"/>
        <v>6118.934187000001</v>
      </c>
      <c r="BL52" s="14">
        <f t="shared" si="158"/>
        <v>19882.396255000003</v>
      </c>
      <c r="BM52" s="14">
        <f t="shared" si="158"/>
        <v>5806.401325000001</v>
      </c>
      <c r="BN52" s="14">
        <f t="shared" si="158"/>
        <v>5613.751574999998</v>
      </c>
      <c r="BO52" s="14">
        <f t="shared" si="158"/>
        <v>6066.199401000002</v>
      </c>
      <c r="BP52" s="14">
        <f aca="true" t="shared" si="159" ref="BP52:CH52">BP44-BP8+BP55</f>
        <v>17486.352301</v>
      </c>
      <c r="BQ52" s="14">
        <f t="shared" si="159"/>
        <v>83640.11308</v>
      </c>
      <c r="BR52" s="8">
        <f t="shared" si="159"/>
        <v>5930.444368</v>
      </c>
      <c r="BS52" s="8">
        <f t="shared" si="159"/>
        <v>5253.108047</v>
      </c>
      <c r="BT52" s="8">
        <f t="shared" si="159"/>
        <v>5474.692534999999</v>
      </c>
      <c r="BU52" s="2">
        <f t="shared" si="159"/>
        <v>16658.24495</v>
      </c>
      <c r="BV52" s="8">
        <f t="shared" si="159"/>
        <v>5680.679562</v>
      </c>
      <c r="BW52" s="8">
        <f t="shared" si="159"/>
        <v>9568.348901</v>
      </c>
      <c r="BX52" s="8">
        <f t="shared" si="159"/>
        <v>8117.063379000001</v>
      </c>
      <c r="BY52" s="2">
        <f t="shared" si="159"/>
        <v>23366.091841999998</v>
      </c>
      <c r="BZ52" s="8">
        <f t="shared" si="159"/>
        <v>7100.277600999999</v>
      </c>
      <c r="CA52" s="8">
        <f t="shared" si="159"/>
        <v>6749.718092</v>
      </c>
      <c r="CB52" s="8">
        <f t="shared" si="159"/>
        <v>6250.404116</v>
      </c>
      <c r="CC52" s="2">
        <f t="shared" si="159"/>
        <v>20100.399809000002</v>
      </c>
      <c r="CD52" s="8">
        <f t="shared" si="159"/>
        <v>7756.779706999999</v>
      </c>
      <c r="CE52" s="8">
        <f t="shared" si="159"/>
        <v>6619.362249999998</v>
      </c>
      <c r="CF52" s="8">
        <f t="shared" si="159"/>
        <v>7124.341954000001</v>
      </c>
      <c r="CG52" s="2">
        <f t="shared" si="159"/>
        <v>21500.483911</v>
      </c>
      <c r="CH52" s="35">
        <f t="shared" si="159"/>
        <v>81625.220512</v>
      </c>
      <c r="CI52" s="82">
        <f>CI4+CI11+CI14+CI24+CI41+CI55-CI8</f>
        <v>6965.665385999999</v>
      </c>
      <c r="CJ52" s="82">
        <f>CJ4+CJ11+CJ14+CJ24+CJ41+CJ55-CJ8</f>
        <v>6800.858105</v>
      </c>
      <c r="CK52" s="82">
        <f>CK4+CK11+CK14+CK24+CK41+CK55-CK8</f>
        <v>7325.461929</v>
      </c>
      <c r="CL52" s="86">
        <f>SUM(CI52:CK52)</f>
        <v>21091.98542</v>
      </c>
      <c r="CM52" s="82">
        <f>CM4+CM11+CM14+CM24+CM41+CM55-CM8</f>
        <v>8128.149619999999</v>
      </c>
      <c r="CN52" s="82">
        <f>CN4+CN11+CN14+CN24+CN41+CN55-CN8</f>
        <v>8655.710891</v>
      </c>
      <c r="CO52" s="82">
        <f>CO4+CO11+CO14+CO24+CO41+CO55-CO8</f>
        <v>8743.499675000001</v>
      </c>
      <c r="CP52" s="63">
        <f aca="true" t="shared" si="160" ref="CP52:CP59">SUM(CM52:CO52)</f>
        <v>25527.360185999998</v>
      </c>
      <c r="CQ52" s="75">
        <f>CQ4-CQ8+CQ11+CQ14+CQ24+CQ41+CQ55</f>
        <v>9046.149318</v>
      </c>
      <c r="CR52" s="75">
        <f>CR4-CR8+CR11+CR14+CR24+CR41+CR55</f>
        <v>8761.474431999999</v>
      </c>
      <c r="CS52" s="75">
        <f>CS4-CS8+CS11+CS14+CS24+CS41+CS55</f>
        <v>8042.504311</v>
      </c>
      <c r="CT52" s="63">
        <f aca="true" t="shared" si="161" ref="CT52:CT59">SUM(CQ52:CS52)</f>
        <v>25850.128061</v>
      </c>
      <c r="CU52" s="75">
        <f>CU4-CU8+CU11+CU14+CU24+CU41+CU55</f>
        <v>7959.231533999999</v>
      </c>
      <c r="CV52" s="75">
        <f>CV4-CV8+CV11+CV14+CV24+CV41+CV55</f>
        <v>6940.760712999999</v>
      </c>
      <c r="CW52" s="75">
        <f>CW4-CW8+CW11+CW14+CW24+CW41+CW55</f>
        <v>7201.502569</v>
      </c>
      <c r="CX52" s="63">
        <f aca="true" t="shared" si="162" ref="CX52:CX59">SUM(CU52:CW52)</f>
        <v>22101.494816</v>
      </c>
      <c r="CY52" s="92">
        <f>CT52+CX52+CP52+CL52</f>
        <v>94570.96848299999</v>
      </c>
      <c r="CZ52" s="86">
        <f aca="true" t="shared" si="163" ref="CZ52:EA52">CZ4-CZ8+CZ11+CZ14+CZ24+CZ41+CZ55</f>
        <v>6842.058717999999</v>
      </c>
      <c r="DA52" s="86">
        <f t="shared" si="163"/>
        <v>6304.931911</v>
      </c>
      <c r="DB52" s="86">
        <f t="shared" si="163"/>
        <v>7267.074283000001</v>
      </c>
      <c r="DC52" s="86">
        <f t="shared" si="163"/>
        <v>20414.064911999998</v>
      </c>
      <c r="DD52" s="86">
        <f t="shared" si="163"/>
        <v>7475.484882</v>
      </c>
      <c r="DE52" s="86">
        <f t="shared" si="163"/>
        <v>10191.481330999999</v>
      </c>
      <c r="DF52" s="86">
        <f t="shared" si="163"/>
        <v>9658.451893</v>
      </c>
      <c r="DG52" s="86">
        <f t="shared" si="163"/>
        <v>27325.418106</v>
      </c>
      <c r="DH52" s="86">
        <f t="shared" si="163"/>
        <v>8764.314185000001</v>
      </c>
      <c r="DI52" s="86">
        <f t="shared" si="163"/>
        <v>7803.319614</v>
      </c>
      <c r="DJ52" s="86">
        <f t="shared" si="163"/>
        <v>8110.287832</v>
      </c>
      <c r="DK52" s="86">
        <f t="shared" si="163"/>
        <v>24677.921631</v>
      </c>
      <c r="DL52" s="86">
        <f t="shared" si="163"/>
        <v>7592.104974999998</v>
      </c>
      <c r="DM52" s="86">
        <f t="shared" si="163"/>
        <v>7520.759408999999</v>
      </c>
      <c r="DN52" s="86">
        <f t="shared" si="163"/>
        <v>7974.212858</v>
      </c>
      <c r="DO52" s="86">
        <f t="shared" si="163"/>
        <v>23087.077242</v>
      </c>
      <c r="DP52" s="86">
        <f t="shared" si="163"/>
        <v>95504.481891</v>
      </c>
      <c r="DQ52" s="86">
        <f t="shared" si="163"/>
        <v>7432.070620999999</v>
      </c>
      <c r="DR52" s="86">
        <f t="shared" si="163"/>
        <v>6649.414031</v>
      </c>
      <c r="DS52" s="86">
        <f t="shared" si="163"/>
        <v>7994.66071</v>
      </c>
      <c r="DT52" s="86">
        <f t="shared" si="163"/>
        <v>22076.145362</v>
      </c>
      <c r="DU52" s="86">
        <f t="shared" si="163"/>
        <v>8446.330067</v>
      </c>
      <c r="DV52" s="86">
        <f t="shared" si="163"/>
        <v>9820.248232000002</v>
      </c>
      <c r="DW52" s="86">
        <f t="shared" si="163"/>
        <v>10069.028585000002</v>
      </c>
      <c r="DX52" s="86">
        <f t="shared" si="163"/>
        <v>28335.606884</v>
      </c>
      <c r="DY52" s="86">
        <f t="shared" si="163"/>
        <v>8654.392912</v>
      </c>
      <c r="DZ52" s="86">
        <f t="shared" si="163"/>
        <v>9208.829931</v>
      </c>
      <c r="EA52" s="86">
        <f t="shared" si="163"/>
        <v>7924.553719999999</v>
      </c>
      <c r="EB52" s="86">
        <f>SUM(DY52:EA52)</f>
        <v>25787.776563</v>
      </c>
      <c r="EC52" s="86">
        <f>EC4-EC8+EC11+EC14+EC24+EC41+EC55</f>
        <v>7816.389925000001</v>
      </c>
      <c r="ED52" s="86">
        <f>ED4-ED8+ED11+ED14+ED24+ED41+ED55</f>
        <v>6804.04126</v>
      </c>
      <c r="EE52" s="86">
        <f>EE4-EE8+EE11+EE14+EE24+EE41+EE55</f>
        <v>7200.108</v>
      </c>
      <c r="EF52" s="63">
        <f>EC52+ED52+EE52</f>
        <v>21820.539185</v>
      </c>
      <c r="EG52" s="63">
        <f>DT52+DX52+EB52+EF52</f>
        <v>98020.06799400001</v>
      </c>
      <c r="EH52" s="86">
        <f>EH4+EH11+EH14+EH24+EH41+EH55+EH56+EH57</f>
        <v>6510.441917</v>
      </c>
      <c r="EI52" s="86">
        <f>EI4+EI11+EI14+EI24+EI41+EI55+EI56+EI57</f>
        <v>5794.393867</v>
      </c>
      <c r="EJ52" s="86">
        <f>EJ4+EJ11+EJ14+EJ24+EJ41+EJ55+EJ56+EJ57</f>
        <v>6794.821856999999</v>
      </c>
      <c r="EK52" s="62">
        <f>+EH52+EI52+EJ52</f>
        <v>19099.657640999998</v>
      </c>
      <c r="EL52" s="86">
        <f>EL4+EL11+EL14+EL24+EL41+EL55+EL56+EL57</f>
        <v>6994.05767</v>
      </c>
      <c r="EM52" s="86">
        <f>EM4+EM11+EM14+EM24+EM41+EM55+EM56+EM57</f>
        <v>8007.057786</v>
      </c>
      <c r="EN52" s="86">
        <f>EN4+EN11+EN14+EN24+EN41+EN55+EN56+EN57</f>
        <v>7328.966837000001</v>
      </c>
      <c r="EO52" s="62">
        <f>+EL52+EM52+EN52</f>
        <v>22330.082293</v>
      </c>
      <c r="EP52" s="86">
        <f>EP4+EP11+EP14+EP24+EP41+EP55+EP56+EP57</f>
        <v>8325.395194</v>
      </c>
      <c r="EQ52" s="86">
        <f>EQ4+EQ11+EQ14+EQ24+EQ41+EQ55+EQ56+EQ57</f>
        <v>9528.956523</v>
      </c>
      <c r="ER52" s="86">
        <f>ER4+ER11+ER14+ER24+ER41+ER55+ER56+ER57</f>
        <v>8893.849297000002</v>
      </c>
      <c r="ES52" s="62">
        <f>+EP52+EQ52+ER52</f>
        <v>26748.201014000006</v>
      </c>
      <c r="ET52" s="86">
        <f>ET4+ET11+ET14+ET24+ET41+ET55+ET56+ET57</f>
        <v>8237.184205</v>
      </c>
      <c r="EU52" s="86">
        <f>EU4+EU11+EU14+EU24+EU41+EU55+EU56+EU57</f>
        <v>9507.818243000002</v>
      </c>
      <c r="EV52" s="86">
        <f>EV4+EV11+EV14+EV24+EV41+EV55+EV56+EV57</f>
        <v>8167.948148</v>
      </c>
      <c r="EW52" s="62">
        <f aca="true" t="shared" si="164" ref="EW52:EW59">SUM(ET52:EV52)</f>
        <v>25912.950596</v>
      </c>
      <c r="EX52" s="63">
        <f aca="true" t="shared" si="165" ref="EX52:EX59">+EK52+EO52+ES52+EW52</f>
        <v>94090.891544</v>
      </c>
      <c r="EY52" s="86">
        <f>EY4+EY11+EY14+EY24+EY41+EY55+EY56+EY57</f>
        <v>8133.065161999998</v>
      </c>
      <c r="EZ52" s="86">
        <f>EZ4+EZ11+EZ14+EZ24+EZ41+EZ55+EZ56+EZ57</f>
        <v>7886.995325999999</v>
      </c>
      <c r="FA52" s="86">
        <f>FA4+FA11+FA14+FA24+FA41+FA55+FA56+FA57</f>
        <v>8748.145250000001</v>
      </c>
      <c r="FB52" s="62">
        <f aca="true" t="shared" si="166" ref="FB52:FB59">SUM(EY52:FA52)</f>
        <v>24768.205737999997</v>
      </c>
      <c r="FC52" s="86">
        <f>FC4+FC11+FC14+FC24+FC41+FC55+FC56+FC57</f>
        <v>9123.768075999998</v>
      </c>
      <c r="FD52" s="86">
        <f>FD4+FD11+FD14+FD24+FD41+FD55+FD56+FD57</f>
        <v>10805.576616</v>
      </c>
      <c r="FE52" s="86">
        <f>FE4+FE11+FE14+FE24+FE41+FE55+FE56+FE57</f>
        <v>10076.613904</v>
      </c>
      <c r="FF52" s="62">
        <f aca="true" t="shared" si="167" ref="FF52:FF59">SUM(FC52:FE52)</f>
        <v>30005.958595999997</v>
      </c>
      <c r="FG52" s="86">
        <f>FG4+FG11+FG14+FG24+FG41+FG55+FG56+FG57</f>
        <v>8159.376530999999</v>
      </c>
      <c r="FH52" s="86">
        <f>FH4+FH11+FH14+FH24+FH41+FH55+FH56+FH57</f>
        <v>7874.568251</v>
      </c>
      <c r="FI52" s="86">
        <f>FI4+FI11+FI14+FI24+FI41+FI55+FI56+FI57</f>
        <v>9211.360032999999</v>
      </c>
      <c r="FJ52" s="62">
        <f>SUM(FG52:FI52)</f>
        <v>25245.304814999996</v>
      </c>
      <c r="FK52" s="86">
        <f>FK4+FK11+FK14+FK24+FK41+FK55+FK56+FK57</f>
        <v>8727.302279</v>
      </c>
      <c r="FL52" s="86">
        <f>FL4+FL11+FL14+FL24+FL41+FL55+FL56+FL57</f>
        <v>7707.995715999999</v>
      </c>
      <c r="FM52" s="86">
        <f>FM4+FM11+FM14+FM24+FM41+FM55+FM56+FM57</f>
        <v>7426.585703000001</v>
      </c>
      <c r="FN52" s="62">
        <f>SUM(FK52:FM52)</f>
        <v>23861.883698</v>
      </c>
      <c r="FO52" s="63">
        <f aca="true" t="shared" si="168" ref="FO52:FO59">+FB52+FF52+FJ52+FN52</f>
        <v>103881.35284699999</v>
      </c>
      <c r="FP52" s="86">
        <f>FP4+FP11+FP14+FP24+FP41+FP55+FP56+FP57</f>
        <v>6691.425928000001</v>
      </c>
      <c r="FQ52" s="86">
        <f>FQ4+FQ11+FQ14+FQ24+FQ41+FQ55+FQ56+FQ57</f>
        <v>6274.936368</v>
      </c>
      <c r="FR52" s="86">
        <f>FR4+FR11+FR14+FR24+FR41+FR55+FR56+FR57</f>
        <v>6983.736812999999</v>
      </c>
      <c r="FS52" s="62">
        <f aca="true" t="shared" si="169" ref="FS52:FS59">SUM(FP52:FR52)</f>
        <v>19950.099109</v>
      </c>
      <c r="FT52" s="86">
        <f>FT4+FT11+FT14+FT24+FT41+FT55+FT56+FT57</f>
        <v>7671.9254089999995</v>
      </c>
      <c r="FU52" s="86">
        <f>FU4+FU11+FU14+FU24+FU41+FU55+FU56+FU57</f>
        <v>11565.497876000001</v>
      </c>
      <c r="FV52" s="86">
        <f>FV4+FV11+FV14+FV24+FV41+FV55+FV56+FV57</f>
        <v>10265.320317</v>
      </c>
      <c r="FW52" s="62">
        <f aca="true" t="shared" si="170" ref="FW52:FW59">SUM(FT52:FV52)</f>
        <v>29502.743602000002</v>
      </c>
      <c r="FX52" s="86">
        <f>FX4+FX11+FX14+FX24+FX41+FX55+FX56+FX57</f>
        <v>9740.170157999997</v>
      </c>
      <c r="FY52" s="86">
        <f>FY4+FY11+FY14+FY24+FY41+FY55+FY56+FY57</f>
        <v>9608.398978</v>
      </c>
      <c r="FZ52" s="86">
        <f>FZ4+FZ11+FZ14+FZ24+FZ41+FZ55+FZ56+FZ57</f>
        <v>8453.035313999999</v>
      </c>
      <c r="GA52" s="62">
        <f aca="true" t="shared" si="171" ref="GA52:GA59">SUM(FX52:FZ52)</f>
        <v>27801.60445</v>
      </c>
      <c r="GB52" s="86">
        <f>GB4+GB11+GB14+GB24+GB41+GB55+GB56+GB57</f>
        <v>7843.210646</v>
      </c>
      <c r="GC52" s="86">
        <f>GC4+GC11+GC14+GC24+GC41+GC55+GC56+GC57</f>
        <v>6877.306618</v>
      </c>
      <c r="GD52" s="86">
        <f>GD4+GD11+GD14+GD24+GD41+GD55+GD56+GD57</f>
        <v>7048.4606779999995</v>
      </c>
      <c r="GE52" s="62">
        <f aca="true" t="shared" si="172" ref="GE52:GE59">SUM(GB52:GD52)</f>
        <v>21768.977941999998</v>
      </c>
      <c r="GF52" s="63">
        <f aca="true" t="shared" si="173" ref="GF52:GF59">+FS52+FW52+GA52+GE52</f>
        <v>99023.425103</v>
      </c>
      <c r="GG52" s="86">
        <f>GG4+GG11+GG14+GG24+GG41+GG55+GG56+GG57</f>
        <v>7014.112714000001</v>
      </c>
      <c r="GH52" s="86">
        <f>GH4+GH11+GH14+GH24+GH41+GH55+GH56+GH57</f>
        <v>6013.732876</v>
      </c>
      <c r="GI52" s="86">
        <f>GI4+GI11+GI14+GI24+GI41+GI55+GI56+GI57</f>
        <v>7023.415454</v>
      </c>
      <c r="GJ52" s="62">
        <f aca="true" t="shared" si="174" ref="GJ52:GJ59">SUM(GG52:GI52)</f>
        <v>20051.261044</v>
      </c>
      <c r="GK52" s="86">
        <f>GK4+GK11+GK14+GK24+GK41+GK55+GK56+GK57</f>
        <v>7665.934464100001</v>
      </c>
      <c r="GL52" s="86">
        <f>GL4+GL11+GL14+GL24+GL41+GL55+GL56+GL57</f>
        <v>9596.220057</v>
      </c>
      <c r="GM52" s="86">
        <f>GM4+GM11+GM14+GM24+GM41+GM55+GM56+GM57</f>
        <v>9592.375335</v>
      </c>
      <c r="GN52" s="62">
        <f aca="true" t="shared" si="175" ref="GN52:GN59">SUM(GK52:GM52)</f>
        <v>26854.5298561</v>
      </c>
      <c r="GO52" s="86">
        <f>GO4+GO11+GO14+GO24+GO41+GO55+GO56+GO57</f>
        <v>7683.136853999999</v>
      </c>
      <c r="GP52" s="86">
        <f>GP4+GP11+GP14+GP24+GP41+GP55+GP56+GP57</f>
        <v>6967.709672999999</v>
      </c>
      <c r="GQ52" s="86">
        <f>GQ4+GQ11+GQ14+GQ24+GQ41+GQ55+GQ56+GQ57</f>
        <v>6348.366663000001</v>
      </c>
      <c r="GR52" s="62">
        <f aca="true" t="shared" si="176" ref="GR52:GR59">SUM(GO52:GQ52)</f>
        <v>20999.21319</v>
      </c>
      <c r="GS52" s="86">
        <f>GS4+GS11+GS14+GS24+GS41+GS55+GS56+GS57</f>
        <v>6419.2348839999995</v>
      </c>
      <c r="GT52" s="86">
        <f>GT4+GT11+GT14+GT24+GT41+GT55+GT56+GT57</f>
        <v>6150.244129</v>
      </c>
      <c r="GU52" s="86">
        <f>GU4+GU11+GU14+GU24+GU41+GU55+GU56+GU57</f>
        <v>6606.313558000001</v>
      </c>
      <c r="GV52" s="62">
        <f aca="true" t="shared" si="177" ref="GV52:GV59">SUM(GS52:GU52)</f>
        <v>19175.792571</v>
      </c>
      <c r="GW52" s="63">
        <f aca="true" t="shared" si="178" ref="GW52:GW59">+GJ52+GN52+GR52+GV52</f>
        <v>87080.7966611</v>
      </c>
      <c r="GX52" s="86">
        <f>GX4+GX11+GX14+GX24+GX41+GX55+GX56+GX57</f>
        <v>6705.166321000001</v>
      </c>
      <c r="GY52" s="86">
        <f>GY4+GY11+GY14+GY24+GY41+GY55+GY56+GY57</f>
        <v>6253.520957999999</v>
      </c>
      <c r="GZ52" s="86">
        <f>GZ4+GZ11+GZ14+GZ24+GZ41+GZ55+GZ56+GZ57</f>
        <v>6583.018578000001</v>
      </c>
      <c r="HA52" s="62">
        <f aca="true" t="shared" si="179" ref="HA52:HA59">SUM(GX52:GZ52)</f>
        <v>19541.705857</v>
      </c>
      <c r="HB52" s="86">
        <f>HB4+HB11+HB14+HB24+HB41+HB55+HB56+HB57</f>
        <v>8819.898317</v>
      </c>
      <c r="HC52" s="86">
        <f>HC4+HC11+HC14+HC24+HC41+HC55+HC56+HC57</f>
        <v>9666.083686</v>
      </c>
      <c r="HD52" s="86">
        <f>HD4+HD11+HD14+HD24+HD41+HD55+HD56+HD57</f>
        <v>8427.582916000001</v>
      </c>
      <c r="HE52" s="62">
        <f aca="true" t="shared" si="180" ref="HE52:HE59">SUM(HB52:HD52)</f>
        <v>26913.564918999997</v>
      </c>
      <c r="HF52" s="86">
        <f>HF4+HF11+HF14+HF24+HF41+HF55+HF56+HF57</f>
        <v>8246.916626</v>
      </c>
      <c r="HG52" s="86">
        <f>HG4+HG11+HG14+HG24+HG41+HG55+HG56+HG57</f>
        <v>7848.645592399999</v>
      </c>
      <c r="HH52" s="86">
        <f>HH4+HH11+HH14+HH24+HH41+HH55+HH56+HH57</f>
        <v>7313.215929</v>
      </c>
      <c r="HI52" s="62">
        <f aca="true" t="shared" si="181" ref="HI52:HI59">SUM(HF52:HH52)</f>
        <v>23408.7781474</v>
      </c>
    </row>
    <row r="53" spans="1:217" ht="14.25">
      <c r="A53" s="1" t="s">
        <v>62</v>
      </c>
      <c r="B53" s="19"/>
      <c r="C53" s="19"/>
      <c r="D53" s="19"/>
      <c r="E53" s="2"/>
      <c r="F53" s="8"/>
      <c r="G53" s="8"/>
      <c r="H53" s="8"/>
      <c r="I53" s="2"/>
      <c r="J53" s="18"/>
      <c r="K53" s="18"/>
      <c r="L53" s="18"/>
      <c r="M53" s="2"/>
      <c r="N53" s="18"/>
      <c r="O53" s="18"/>
      <c r="P53" s="18"/>
      <c r="Q53" s="2"/>
      <c r="R53" s="35"/>
      <c r="S53" s="8"/>
      <c r="T53" s="8"/>
      <c r="U53" s="8"/>
      <c r="V53" s="2"/>
      <c r="W53" s="8"/>
      <c r="X53" s="8"/>
      <c r="Y53" s="8"/>
      <c r="Z53" s="2"/>
      <c r="AA53" s="18"/>
      <c r="AB53" s="18"/>
      <c r="AC53" s="18"/>
      <c r="AD53" s="2"/>
      <c r="AE53" s="18"/>
      <c r="AF53" s="18"/>
      <c r="AG53" s="18"/>
      <c r="AH53" s="2"/>
      <c r="AI53" s="35"/>
      <c r="AJ53" s="8">
        <f aca="true" t="shared" si="182" ref="AJ53:BO53">AJ30-AJ55+AJ8</f>
        <v>2757.335905</v>
      </c>
      <c r="AK53" s="8">
        <f t="shared" si="182"/>
        <v>2363.550289</v>
      </c>
      <c r="AL53" s="8">
        <f t="shared" si="182"/>
        <v>2498.1350559999996</v>
      </c>
      <c r="AM53" s="2">
        <f t="shared" si="182"/>
        <v>7619.021250000001</v>
      </c>
      <c r="AN53" s="8">
        <f t="shared" si="182"/>
        <v>2069.487353</v>
      </c>
      <c r="AO53" s="8">
        <f t="shared" si="182"/>
        <v>1748.517194</v>
      </c>
      <c r="AP53" s="8">
        <f t="shared" si="182"/>
        <v>1382.27621</v>
      </c>
      <c r="AQ53" s="14">
        <f t="shared" si="182"/>
        <v>5200.2807569999995</v>
      </c>
      <c r="AR53" s="8">
        <f t="shared" si="182"/>
        <v>1400.777613</v>
      </c>
      <c r="AS53" s="8">
        <f t="shared" si="182"/>
        <v>1392.5463420000003</v>
      </c>
      <c r="AT53" s="8">
        <f t="shared" si="182"/>
        <v>1492.555464</v>
      </c>
      <c r="AU53" s="14">
        <f t="shared" si="182"/>
        <v>4285.879419</v>
      </c>
      <c r="AV53" s="8">
        <f t="shared" si="182"/>
        <v>1890.713505</v>
      </c>
      <c r="AW53" s="8">
        <f t="shared" si="182"/>
        <v>2129.5287580000004</v>
      </c>
      <c r="AX53" s="8">
        <f t="shared" si="182"/>
        <v>2554.883073</v>
      </c>
      <c r="AY53" s="14">
        <f t="shared" si="182"/>
        <v>6575.125336</v>
      </c>
      <c r="AZ53" s="35">
        <f t="shared" si="182"/>
        <v>23680.306762</v>
      </c>
      <c r="BA53" s="8">
        <f t="shared" si="182"/>
        <v>2635.9070669999996</v>
      </c>
      <c r="BB53" s="8">
        <f t="shared" si="182"/>
        <v>2321.444966</v>
      </c>
      <c r="BC53" s="8">
        <f t="shared" si="182"/>
        <v>2369.304205</v>
      </c>
      <c r="BD53" s="2">
        <f t="shared" si="182"/>
        <v>7326.656238</v>
      </c>
      <c r="BE53" s="8">
        <f t="shared" si="182"/>
        <v>1849.5496549999998</v>
      </c>
      <c r="BF53" s="8">
        <f t="shared" si="182"/>
        <v>1710.8089849999997</v>
      </c>
      <c r="BG53" s="8">
        <f t="shared" si="182"/>
        <v>1466.6445050000002</v>
      </c>
      <c r="BH53" s="14">
        <f t="shared" si="182"/>
        <v>5027.003144999999</v>
      </c>
      <c r="BI53" s="8">
        <f t="shared" si="182"/>
        <v>1418.814661</v>
      </c>
      <c r="BJ53" s="8">
        <f t="shared" si="182"/>
        <v>1431.3981100000005</v>
      </c>
      <c r="BK53" s="8">
        <f t="shared" si="182"/>
        <v>1635.2351759999997</v>
      </c>
      <c r="BL53" s="14">
        <f t="shared" si="182"/>
        <v>4485.447947000001</v>
      </c>
      <c r="BM53" s="14">
        <f t="shared" si="182"/>
        <v>2171.0734169999996</v>
      </c>
      <c r="BN53" s="14">
        <f t="shared" si="182"/>
        <v>2475.714895</v>
      </c>
      <c r="BO53" s="14">
        <f t="shared" si="182"/>
        <v>3057.4092779999996</v>
      </c>
      <c r="BP53" s="14">
        <f aca="true" t="shared" si="183" ref="BP53:CH53">BP30-BP55+BP8</f>
        <v>7704.197590000001</v>
      </c>
      <c r="BQ53" s="14">
        <f t="shared" si="183"/>
        <v>24543.304920000002</v>
      </c>
      <c r="BR53" s="8">
        <f t="shared" si="183"/>
        <v>3073.439995000001</v>
      </c>
      <c r="BS53" s="8">
        <f t="shared" si="183"/>
        <v>2625.992606</v>
      </c>
      <c r="BT53" s="8">
        <f t="shared" si="183"/>
        <v>2518.488392</v>
      </c>
      <c r="BU53" s="2">
        <f t="shared" si="183"/>
        <v>8217.920993000002</v>
      </c>
      <c r="BV53" s="8">
        <f t="shared" si="183"/>
        <v>2161.254226000001</v>
      </c>
      <c r="BW53" s="8">
        <f t="shared" si="183"/>
        <v>1845.516736</v>
      </c>
      <c r="BX53" s="8">
        <f t="shared" si="183"/>
        <v>1593.7433320000002</v>
      </c>
      <c r="BY53" s="2">
        <f t="shared" si="183"/>
        <v>5600.5142940000005</v>
      </c>
      <c r="BZ53" s="8">
        <f t="shared" si="183"/>
        <v>1553.062503</v>
      </c>
      <c r="CA53" s="8">
        <f t="shared" si="183"/>
        <v>1696.600215</v>
      </c>
      <c r="CB53" s="8">
        <f t="shared" si="183"/>
        <v>1737.0569749999997</v>
      </c>
      <c r="CC53" s="2">
        <f t="shared" si="183"/>
        <v>4986.719692999999</v>
      </c>
      <c r="CD53" s="8">
        <f t="shared" si="183"/>
        <v>2115.505893</v>
      </c>
      <c r="CE53" s="8">
        <f t="shared" si="183"/>
        <v>2496.112891</v>
      </c>
      <c r="CF53" s="8">
        <f t="shared" si="183"/>
        <v>2830.956211</v>
      </c>
      <c r="CG53" s="2">
        <f t="shared" si="183"/>
        <v>7442.574995000002</v>
      </c>
      <c r="CH53" s="35">
        <f t="shared" si="183"/>
        <v>26247.729975000002</v>
      </c>
      <c r="CI53" s="82">
        <f>CI43-CI52</f>
        <v>2861.366255000001</v>
      </c>
      <c r="CJ53" s="82">
        <f>CJ43-CJ52</f>
        <v>2646.454505999999</v>
      </c>
      <c r="CK53" s="82">
        <f>CK43-CK52</f>
        <v>2488.475616999999</v>
      </c>
      <c r="CL53" s="86">
        <f>SUM(CI53:CK53)</f>
        <v>7996.296377999999</v>
      </c>
      <c r="CM53" s="82">
        <f>CM43-CM52</f>
        <v>2076.6475720000008</v>
      </c>
      <c r="CN53" s="82">
        <f>CN43-CN52</f>
        <v>1988.8036460000003</v>
      </c>
      <c r="CO53" s="82">
        <f>CO43-CO52</f>
        <v>1461.3806789999999</v>
      </c>
      <c r="CP53" s="63">
        <f t="shared" si="160"/>
        <v>5526.831897000001</v>
      </c>
      <c r="CQ53" s="82">
        <f>CQ43-CQ52</f>
        <v>1290.608678999999</v>
      </c>
      <c r="CR53" s="82">
        <f>CR43-CR52</f>
        <v>1370.642984000002</v>
      </c>
      <c r="CS53" s="82">
        <f>CS43-CS52</f>
        <v>1418.9372200000007</v>
      </c>
      <c r="CT53" s="63">
        <f t="shared" si="161"/>
        <v>4080.1888830000016</v>
      </c>
      <c r="CU53" s="82">
        <f>CU43-CU52</f>
        <v>1995.385816</v>
      </c>
      <c r="CV53" s="82">
        <f>CV43-CV52</f>
        <v>2549.047416000002</v>
      </c>
      <c r="CW53" s="82">
        <f>CW43-CW52</f>
        <v>2681.3213849999993</v>
      </c>
      <c r="CX53" s="63">
        <f t="shared" si="162"/>
        <v>7225.754617000001</v>
      </c>
      <c r="CY53" s="92">
        <f>CT53+CX53+CP53+CL53</f>
        <v>24829.071775000004</v>
      </c>
      <c r="CZ53" s="86">
        <f aca="true" t="shared" si="184" ref="CZ53:EA53">CZ43-CZ52-CZ58-CZ59-CZ8</f>
        <v>2684.1192700000033</v>
      </c>
      <c r="DA53" s="86">
        <f t="shared" si="184"/>
        <v>2292.337166000001</v>
      </c>
      <c r="DB53" s="86">
        <f t="shared" si="184"/>
        <v>2252.043779999999</v>
      </c>
      <c r="DC53" s="86">
        <f t="shared" si="184"/>
        <v>7228.500216000001</v>
      </c>
      <c r="DD53" s="86">
        <f t="shared" si="184"/>
        <v>2106.1567320000004</v>
      </c>
      <c r="DE53" s="86">
        <f t="shared" si="184"/>
        <v>1743.6992070000003</v>
      </c>
      <c r="DF53" s="86">
        <f t="shared" si="184"/>
        <v>1629.031329</v>
      </c>
      <c r="DG53" s="86">
        <f t="shared" si="184"/>
        <v>5478.887267999995</v>
      </c>
      <c r="DH53" s="86">
        <f t="shared" si="184"/>
        <v>1470.6002979999978</v>
      </c>
      <c r="DI53" s="86">
        <f t="shared" si="184"/>
        <v>1633.473787999999</v>
      </c>
      <c r="DJ53" s="86">
        <f t="shared" si="184"/>
        <v>1720.1968530000004</v>
      </c>
      <c r="DK53" s="86">
        <f t="shared" si="184"/>
        <v>4824.270938999998</v>
      </c>
      <c r="DL53" s="86">
        <f t="shared" si="184"/>
        <v>2144.1278199999997</v>
      </c>
      <c r="DM53" s="86">
        <f t="shared" si="184"/>
        <v>2549.149520000001</v>
      </c>
      <c r="DN53" s="86">
        <f t="shared" si="184"/>
        <v>2954.994455</v>
      </c>
      <c r="DO53" s="86">
        <f t="shared" si="184"/>
        <v>7648.271794999998</v>
      </c>
      <c r="DP53" s="86">
        <f t="shared" si="184"/>
        <v>25179.930217999994</v>
      </c>
      <c r="DQ53" s="86">
        <f t="shared" si="184"/>
        <v>2964.689432</v>
      </c>
      <c r="DR53" s="86">
        <f t="shared" si="184"/>
        <v>2612.413267</v>
      </c>
      <c r="DS53" s="86">
        <f t="shared" si="184"/>
        <v>2427.7981250000007</v>
      </c>
      <c r="DT53" s="86">
        <f t="shared" si="184"/>
        <v>8004.900823999999</v>
      </c>
      <c r="DU53" s="86">
        <f t="shared" si="184"/>
        <v>2101.524087</v>
      </c>
      <c r="DV53" s="86">
        <f t="shared" si="184"/>
        <v>1928.7697729999986</v>
      </c>
      <c r="DW53" s="86">
        <f t="shared" si="184"/>
        <v>1795.1207590000001</v>
      </c>
      <c r="DX53" s="86">
        <f t="shared" si="184"/>
        <v>5825.414619000002</v>
      </c>
      <c r="DY53" s="86">
        <f t="shared" si="184"/>
        <v>1613.1468850000024</v>
      </c>
      <c r="DZ53" s="86">
        <f t="shared" si="184"/>
        <v>1580.250173</v>
      </c>
      <c r="EA53" s="86">
        <f t="shared" si="184"/>
        <v>1786.8027660000012</v>
      </c>
      <c r="EB53" s="86">
        <f>SUM(DY53:EA53)</f>
        <v>4980.199824000003</v>
      </c>
      <c r="EC53" s="86">
        <f>EC43-EC52-EC58-EC59-EC8</f>
        <v>2050.546809</v>
      </c>
      <c r="ED53" s="86">
        <f>ED43-ED52-ED58-ED59-ED8</f>
        <v>2447.420476</v>
      </c>
      <c r="EE53" s="86">
        <f>EE43-EE52-EE58-EE59-EE8</f>
        <v>2919.085409000001</v>
      </c>
      <c r="EF53" s="63">
        <f>EC53+ED53+EE53</f>
        <v>7417.052694000001</v>
      </c>
      <c r="EG53" s="63">
        <f>DT53+DX53+EB53+EF53</f>
        <v>26227.567961000004</v>
      </c>
      <c r="EH53" s="86">
        <f>EH43-EH52-EH58-EH59-EH35</f>
        <v>3088.7873029999987</v>
      </c>
      <c r="EI53" s="86">
        <f>EI43-EI52-EI58-EI59-EI35</f>
        <v>2611.6705550000006</v>
      </c>
      <c r="EJ53" s="86">
        <f>EJ43-EJ52-EJ58-EJ59-EJ35</f>
        <v>2434.8799040000013</v>
      </c>
      <c r="EK53" s="62">
        <f>+EH53+EI53+EJ53</f>
        <v>8135.337762000001</v>
      </c>
      <c r="EL53" s="86">
        <f>EL43-EL52-EL58-EL59-EL35</f>
        <v>2217.0564340000005</v>
      </c>
      <c r="EM53" s="86">
        <f>EM43-EM52-EM58-EM59-EM35</f>
        <v>1849.5327939999997</v>
      </c>
      <c r="EN53" s="86">
        <f>EN43-EN52-EN58-EN59-EN35</f>
        <v>1709.4783049999996</v>
      </c>
      <c r="EO53" s="62">
        <f>+EL53+EM53+EN53</f>
        <v>5776.0675329999995</v>
      </c>
      <c r="EP53" s="86">
        <f>EP43-EP52-EP58-EP59-EP35</f>
        <v>1677.9517090000006</v>
      </c>
      <c r="EQ53" s="86">
        <f>EQ43-EQ52-EQ58-EQ59-EQ35</f>
        <v>1648.0430639999995</v>
      </c>
      <c r="ER53" s="86">
        <f>ER43-ER52-ER58-ER59-ER35</f>
        <v>1686.295254999998</v>
      </c>
      <c r="ES53" s="62">
        <f>+EP53+EQ53+ER53</f>
        <v>5012.2900279999985</v>
      </c>
      <c r="ET53" s="62">
        <f>ET43-ET52-ET58-ET59-ET35</f>
        <v>2016.9248570000002</v>
      </c>
      <c r="EU53" s="62">
        <f>EU43-EU52-EU58-EU59-EU35</f>
        <v>2546.436402</v>
      </c>
      <c r="EV53" s="62">
        <f>EV43-EV52-EV58-EV59-EV35</f>
        <v>3004.7757149999993</v>
      </c>
      <c r="EW53" s="62">
        <f t="shared" si="164"/>
        <v>7568.136973999999</v>
      </c>
      <c r="EX53" s="63">
        <f t="shared" si="165"/>
        <v>26491.832297</v>
      </c>
      <c r="EY53" s="86">
        <f>EY43-EY52-EY58-EY59-EY35</f>
        <v>2927.0342280000013</v>
      </c>
      <c r="EZ53" s="86">
        <f>EZ43-EZ52-EZ58-EZ59-EZ35</f>
        <v>2577.8229930000007</v>
      </c>
      <c r="FA53" s="86">
        <f>FA43-FA52-FA58-FA59-FA35</f>
        <v>2454.0941919999987</v>
      </c>
      <c r="FB53" s="62">
        <f t="shared" si="166"/>
        <v>7958.951413000001</v>
      </c>
      <c r="FC53" s="86">
        <f>FC43-FC52-FC58-FC59-FC35</f>
        <v>2151.533578</v>
      </c>
      <c r="FD53" s="86">
        <f>FD43-FD52-FD58-FD59-FD35</f>
        <v>2041.529133</v>
      </c>
      <c r="FE53" s="86">
        <f>FE43-FE52-FE58-FE59-FE35</f>
        <v>1826.5807260000004</v>
      </c>
      <c r="FF53" s="62">
        <f t="shared" si="167"/>
        <v>6019.643437000001</v>
      </c>
      <c r="FG53" s="86">
        <f>FG43-FG52-FG58-FG59-FG35</f>
        <v>1934.597352</v>
      </c>
      <c r="FH53" s="86">
        <f>FH43-FH52-FH58-FH59-FH35</f>
        <v>1792.29285</v>
      </c>
      <c r="FI53" s="86">
        <f>FI43-FI52-FI58-FI59-FI35</f>
        <v>1728.9107300000005</v>
      </c>
      <c r="FJ53" s="62">
        <f aca="true" t="shared" si="185" ref="FJ53:FJ59">SUM(FG53:FI53)</f>
        <v>5455.800932</v>
      </c>
      <c r="FK53" s="86">
        <f>FK43-FK52-FK58-FK59-FK35</f>
        <v>1924.511727</v>
      </c>
      <c r="FL53" s="86">
        <f>FL43-FL52-FL58-FL59-FL35</f>
        <v>2410.720214000001</v>
      </c>
      <c r="FM53" s="86">
        <f>FM43-FM52-FM58-FM59-FM35</f>
        <v>2912.0973470000013</v>
      </c>
      <c r="FN53" s="62">
        <f aca="true" t="shared" si="186" ref="FN53:FN59">SUM(FK53:FM53)</f>
        <v>7247.329288000003</v>
      </c>
      <c r="FO53" s="63">
        <f t="shared" si="168"/>
        <v>26681.72507</v>
      </c>
      <c r="FP53" s="86">
        <f>FP43-FP52-FP58-FP59-FP35</f>
        <v>3089.1007339999996</v>
      </c>
      <c r="FQ53" s="86">
        <f>FQ43-FQ52-FQ58-FQ59-FQ35</f>
        <v>2613.050042999998</v>
      </c>
      <c r="FR53" s="86">
        <f>FR43-FR52-FR58-FR59-FR35</f>
        <v>2734.8016510000007</v>
      </c>
      <c r="FS53" s="62">
        <f t="shared" si="169"/>
        <v>8436.952427999997</v>
      </c>
      <c r="FT53" s="86">
        <f>FT43-FT52-FT58-FT59-FT35</f>
        <v>2288.3119169999995</v>
      </c>
      <c r="FU53" s="86">
        <f>FU43-FU52-FU58-FU59-FU35</f>
        <v>1870.4027989999986</v>
      </c>
      <c r="FV53" s="86">
        <f>FV43-FV52-FV58-FV59-FV35</f>
        <v>1470.5026540000008</v>
      </c>
      <c r="FW53" s="62">
        <f t="shared" si="170"/>
        <v>5629.217369999999</v>
      </c>
      <c r="FX53" s="86">
        <f>FX43-FX52-FX58-FX59-FX35</f>
        <v>1512.4993730000017</v>
      </c>
      <c r="FY53" s="86">
        <f>FY43-FY52-FY58-FY59-FY35</f>
        <v>1600.8311730000003</v>
      </c>
      <c r="FZ53" s="86">
        <f>FZ43-FZ52-FZ58-FZ59-FZ35</f>
        <v>1675.5931219999995</v>
      </c>
      <c r="GA53" s="62">
        <f t="shared" si="171"/>
        <v>4788.923668000001</v>
      </c>
      <c r="GB53" s="86">
        <f>GB43-GB52-GB58-GB59-GB35</f>
        <v>2352.715997999999</v>
      </c>
      <c r="GC53" s="86">
        <f>GC43-GC52-GC58-GC59-GC35</f>
        <v>2657.171445000001</v>
      </c>
      <c r="GD53" s="86">
        <f>GD43-GD52-GD58-GD59-GD35</f>
        <v>3212.1973110000004</v>
      </c>
      <c r="GE53" s="62">
        <f t="shared" si="172"/>
        <v>8222.084754</v>
      </c>
      <c r="GF53" s="63">
        <f t="shared" si="173"/>
        <v>27077.178219999998</v>
      </c>
      <c r="GG53" s="86">
        <f>GG43-GG52-GG58-GG59-GG35</f>
        <v>3255.087086999999</v>
      </c>
      <c r="GH53" s="86">
        <f>GH43-GH52-GH58-GH59-GH35</f>
        <v>2896.5539489999996</v>
      </c>
      <c r="GI53" s="86">
        <f>GI43-GI52-GI58-GI59-GI35</f>
        <v>2897.2148289999986</v>
      </c>
      <c r="GJ53" s="62">
        <f t="shared" si="174"/>
        <v>9048.855864999998</v>
      </c>
      <c r="GK53" s="86">
        <f>GK43-GK52-GK58-GK59-GK35</f>
        <v>2422.3530199999996</v>
      </c>
      <c r="GL53" s="86">
        <f>GL43-GL52-GL58-GL59-GL35</f>
        <v>2198.7395409999995</v>
      </c>
      <c r="GM53" s="86">
        <f>GM43-GM52-GM58-GM59-GM35</f>
        <v>1637.2998709999997</v>
      </c>
      <c r="GN53" s="62">
        <f t="shared" si="175"/>
        <v>6258.392431999999</v>
      </c>
      <c r="GO53" s="86">
        <f>GO43-GO52-GO58-GO59-GO35</f>
        <v>1735.8791639999995</v>
      </c>
      <c r="GP53" s="86">
        <f>GP43-GP52-GP58-GP59-GP35</f>
        <v>1750.144760000001</v>
      </c>
      <c r="GQ53" s="86">
        <f>GQ43-GQ52-GQ58-GQ59-GQ35</f>
        <v>1579.0705660000003</v>
      </c>
      <c r="GR53" s="62">
        <f t="shared" si="176"/>
        <v>5065.094490000001</v>
      </c>
      <c r="GS53" s="86">
        <f>GS43-GS52-GS58-GS59-GS35</f>
        <v>2048.122970000001</v>
      </c>
      <c r="GT53" s="86">
        <f>GT43-GT52-GT58-GT59-GT35</f>
        <v>2569.1156560000004</v>
      </c>
      <c r="GU53" s="86">
        <f>GU43-GU52-GU58-GU59-GU35</f>
        <v>3062.3317510000015</v>
      </c>
      <c r="GV53" s="62">
        <f t="shared" si="177"/>
        <v>7679.570377000003</v>
      </c>
      <c r="GW53" s="63">
        <f t="shared" si="178"/>
        <v>28051.913164</v>
      </c>
      <c r="GX53" s="86">
        <f>GX43-GX52-GX58-GX59-GX35</f>
        <v>3299.0265010000007</v>
      </c>
      <c r="GY53" s="86">
        <f>GY43-GY52-GY58-GY59-GY35</f>
        <v>2802.951631000001</v>
      </c>
      <c r="GZ53" s="86">
        <f>GZ43-GZ52-GZ58-GZ59-GZ35</f>
        <v>2956.27427</v>
      </c>
      <c r="HA53" s="62">
        <f t="shared" si="179"/>
        <v>9058.252402000002</v>
      </c>
      <c r="HB53" s="86">
        <f>HB43-HB52-HB58-HB59-HB35</f>
        <v>2540.719730000001</v>
      </c>
      <c r="HC53" s="86">
        <f>HC43-HC52-HC58-HC59-HC35</f>
        <v>2267.011440000001</v>
      </c>
      <c r="HD53" s="86">
        <f>HD43-HD52-HD58-HD59-HD35</f>
        <v>1764.307589999998</v>
      </c>
      <c r="HE53" s="62">
        <f t="shared" si="180"/>
        <v>6572.038760000001</v>
      </c>
      <c r="HF53" s="86">
        <f>HF43-HF52-HF58-HF59-HF35</f>
        <v>1802.3623309999996</v>
      </c>
      <c r="HG53" s="86">
        <f>HG43-HG52-HG58-HG59-HG35</f>
        <v>1886.4824409999994</v>
      </c>
      <c r="HH53" s="86">
        <f>HH43-HH52-HH58-HH59-HH35</f>
        <v>1919.8178589999993</v>
      </c>
      <c r="HI53" s="62">
        <f t="shared" si="181"/>
        <v>5608.662630999998</v>
      </c>
    </row>
    <row r="54" spans="1:217" ht="14.25">
      <c r="A54" s="1" t="s">
        <v>63</v>
      </c>
      <c r="B54" s="19"/>
      <c r="C54" s="19"/>
      <c r="D54" s="19"/>
      <c r="E54" s="2"/>
      <c r="F54" s="8"/>
      <c r="G54" s="8"/>
      <c r="H54" s="8"/>
      <c r="I54" s="2"/>
      <c r="J54" s="18"/>
      <c r="K54" s="18"/>
      <c r="L54" s="18"/>
      <c r="M54" s="2"/>
      <c r="N54" s="18"/>
      <c r="O54" s="18"/>
      <c r="P54" s="18"/>
      <c r="Q54" s="2"/>
      <c r="R54" s="35"/>
      <c r="S54" s="8"/>
      <c r="T54" s="8"/>
      <c r="U54" s="8"/>
      <c r="V54" s="2"/>
      <c r="W54" s="8"/>
      <c r="X54" s="8"/>
      <c r="Y54" s="8"/>
      <c r="Z54" s="2"/>
      <c r="AA54" s="18"/>
      <c r="AB54" s="18"/>
      <c r="AC54" s="18"/>
      <c r="AD54" s="2"/>
      <c r="AE54" s="18"/>
      <c r="AF54" s="18"/>
      <c r="AG54" s="18"/>
      <c r="AH54" s="2"/>
      <c r="AI54" s="35"/>
      <c r="AJ54" s="8"/>
      <c r="AK54" s="8"/>
      <c r="AL54" s="8"/>
      <c r="AM54" s="2"/>
      <c r="AN54" s="8"/>
      <c r="AO54" s="8"/>
      <c r="AP54" s="8"/>
      <c r="AQ54" s="14"/>
      <c r="AR54" s="8"/>
      <c r="AS54" s="8"/>
      <c r="AT54" s="8"/>
      <c r="AU54" s="14"/>
      <c r="AV54" s="8"/>
      <c r="AW54" s="8"/>
      <c r="AX54" s="8"/>
      <c r="AY54" s="14"/>
      <c r="AZ54" s="35"/>
      <c r="BA54" s="8"/>
      <c r="BB54" s="8"/>
      <c r="BC54" s="8"/>
      <c r="BD54" s="2"/>
      <c r="BE54" s="8"/>
      <c r="BF54" s="8"/>
      <c r="BG54" s="8"/>
      <c r="BH54" s="14"/>
      <c r="BI54" s="8"/>
      <c r="BJ54" s="8"/>
      <c r="BK54" s="8"/>
      <c r="BL54" s="14"/>
      <c r="BM54" s="14"/>
      <c r="BN54" s="14"/>
      <c r="BO54" s="14"/>
      <c r="BP54" s="14"/>
      <c r="BQ54" s="14"/>
      <c r="BR54" s="8">
        <f>BR58+BR59+BR8</f>
        <v>38.93969</v>
      </c>
      <c r="BS54" s="8">
        <f>BS58+BS59+BS8</f>
        <v>34.596109</v>
      </c>
      <c r="BT54" s="8">
        <f>BT58+BT59+BT8</f>
        <v>40.664756</v>
      </c>
      <c r="BU54" s="2">
        <f>SUM(BR54:BT54)</f>
        <v>114.200555</v>
      </c>
      <c r="BV54" s="8">
        <f>BV58+BV59+BV8</f>
        <v>39.492665</v>
      </c>
      <c r="BW54" s="8">
        <f>BW58+BW59+BW8</f>
        <v>40.577073</v>
      </c>
      <c r="BX54" s="8">
        <f>BX58+BX59+BX8</f>
        <v>39.440000000000005</v>
      </c>
      <c r="BY54" s="2">
        <f>SUM(BV54:BX54)</f>
        <v>119.509738</v>
      </c>
      <c r="BZ54" s="8">
        <f>BZ58+BZ59+BZ8</f>
        <v>39.077560999999996</v>
      </c>
      <c r="CA54" s="8">
        <f>CA58+CA59+CA8</f>
        <v>21.258817</v>
      </c>
      <c r="CB54" s="8">
        <f>CB58+CB59+CB8</f>
        <v>37.768617</v>
      </c>
      <c r="CC54" s="2">
        <f>SUM(BZ54:CB54)</f>
        <v>98.104995</v>
      </c>
      <c r="CD54" s="8">
        <f>CD58+CD59+CD8</f>
        <v>39.39869899999999</v>
      </c>
      <c r="CE54" s="8">
        <f>CE58+CE59+CE8</f>
        <v>39.003536</v>
      </c>
      <c r="CF54" s="8">
        <f>CF58+CF59+CF8</f>
        <v>41.674239</v>
      </c>
      <c r="CG54" s="2">
        <f>SUM(CD54:CF54)</f>
        <v>120.07647399999999</v>
      </c>
      <c r="CH54" s="35">
        <f>BU54+BY54+CC54+CG54</f>
        <v>451.89176199999997</v>
      </c>
      <c r="CI54" s="82">
        <f>CI58+CI59+CI8</f>
        <v>40.875003</v>
      </c>
      <c r="CJ54" s="82">
        <f>CJ58+CJ59+CJ8</f>
        <v>37.918455</v>
      </c>
      <c r="CK54" s="82">
        <f>CK58+CK59+CK8</f>
        <v>40.468033000000005</v>
      </c>
      <c r="CL54" s="86">
        <f>SUM(CI54:CK54)</f>
        <v>119.261491</v>
      </c>
      <c r="CM54" s="82">
        <f>CM58+CM59+CM8</f>
        <v>38.258419</v>
      </c>
      <c r="CN54" s="82">
        <f>CN58+CN59+CN8</f>
        <v>39.24307099999999</v>
      </c>
      <c r="CO54" s="82">
        <f>CO58+CO59+CO8</f>
        <v>39.162648999999995</v>
      </c>
      <c r="CP54" s="86">
        <f t="shared" si="160"/>
        <v>116.66413899999998</v>
      </c>
      <c r="CQ54" s="82">
        <f>CQ58+CQ59+CQ8</f>
        <v>38.951152</v>
      </c>
      <c r="CR54" s="82">
        <f>CR58+CR59+CR8</f>
        <v>19.475947</v>
      </c>
      <c r="CS54" s="82">
        <f>CS58+CS59+CS8</f>
        <v>33.294517</v>
      </c>
      <c r="CT54" s="86">
        <f t="shared" si="161"/>
        <v>91.721616</v>
      </c>
      <c r="CU54" s="82">
        <f>CU58+CU59+CU8</f>
        <v>38.462520999999995</v>
      </c>
      <c r="CV54" s="82">
        <f>CV58+CV59+CV8</f>
        <v>38.837363</v>
      </c>
      <c r="CW54" s="82">
        <f>CW58+CW59+CW8</f>
        <v>40.767213000000005</v>
      </c>
      <c r="CX54" s="86">
        <f t="shared" si="162"/>
        <v>118.06709699999999</v>
      </c>
      <c r="CY54" s="92">
        <f>CL54+CP54+CT54+CX54</f>
        <v>445.714343</v>
      </c>
      <c r="CZ54" s="86">
        <f aca="true" t="shared" si="187" ref="CZ54:EG54">CZ58+CZ59+CZ8</f>
        <v>39.679943</v>
      </c>
      <c r="DA54" s="86">
        <f t="shared" si="187"/>
        <v>35.379062999999995</v>
      </c>
      <c r="DB54" s="86">
        <f t="shared" si="187"/>
        <v>38.465745999999996</v>
      </c>
      <c r="DC54" s="86">
        <f t="shared" si="187"/>
        <v>113.524752</v>
      </c>
      <c r="DD54" s="86">
        <f t="shared" si="187"/>
        <v>39.024845</v>
      </c>
      <c r="DE54" s="86">
        <f t="shared" si="187"/>
        <v>39.7769</v>
      </c>
      <c r="DF54" s="86">
        <f t="shared" si="187"/>
        <v>38.537963</v>
      </c>
      <c r="DG54" s="86">
        <f t="shared" si="187"/>
        <v>117.339708</v>
      </c>
      <c r="DH54" s="86">
        <f t="shared" si="187"/>
        <v>38.795952</v>
      </c>
      <c r="DI54" s="86">
        <f t="shared" si="187"/>
        <v>19.018601</v>
      </c>
      <c r="DJ54" s="86">
        <f t="shared" si="187"/>
        <v>36.807328</v>
      </c>
      <c r="DK54" s="86">
        <f t="shared" si="187"/>
        <v>94.621881</v>
      </c>
      <c r="DL54" s="86">
        <f t="shared" si="187"/>
        <v>38.522573</v>
      </c>
      <c r="DM54" s="86">
        <f t="shared" si="187"/>
        <v>37.06281</v>
      </c>
      <c r="DN54" s="86">
        <f t="shared" si="187"/>
        <v>37.858556</v>
      </c>
      <c r="DO54" s="86">
        <f t="shared" si="187"/>
        <v>113.443939</v>
      </c>
      <c r="DP54" s="86">
        <f t="shared" si="187"/>
        <v>438.93028</v>
      </c>
      <c r="DQ54" s="86">
        <f t="shared" si="187"/>
        <v>38.754856000000004</v>
      </c>
      <c r="DR54" s="86">
        <f t="shared" si="187"/>
        <v>35.669575</v>
      </c>
      <c r="DS54" s="86">
        <f t="shared" si="187"/>
        <v>39.59511400000001</v>
      </c>
      <c r="DT54" s="86">
        <f t="shared" si="187"/>
        <v>114.01954500000001</v>
      </c>
      <c r="DU54" s="86">
        <f t="shared" si="187"/>
        <v>38.168232</v>
      </c>
      <c r="DV54" s="86">
        <f t="shared" si="187"/>
        <v>37.873986</v>
      </c>
      <c r="DW54" s="86">
        <f t="shared" si="187"/>
        <v>36.688093</v>
      </c>
      <c r="DX54" s="86">
        <f t="shared" si="187"/>
        <v>112.730311</v>
      </c>
      <c r="DY54" s="86">
        <f t="shared" si="187"/>
        <v>36.868973000000004</v>
      </c>
      <c r="DZ54" s="86">
        <f t="shared" si="187"/>
        <v>15.045992</v>
      </c>
      <c r="EA54" s="86">
        <f t="shared" si="187"/>
        <v>35.558146</v>
      </c>
      <c r="EB54" s="86">
        <f t="shared" si="187"/>
        <v>87.473111</v>
      </c>
      <c r="EC54" s="86">
        <f t="shared" si="187"/>
        <v>39.706469000000006</v>
      </c>
      <c r="ED54" s="86">
        <f t="shared" si="187"/>
        <v>39.59065</v>
      </c>
      <c r="EE54" s="86">
        <f t="shared" si="187"/>
        <v>37.222549</v>
      </c>
      <c r="EF54" s="86">
        <f t="shared" si="187"/>
        <v>116.51966800000001</v>
      </c>
      <c r="EG54" s="86">
        <f t="shared" si="187"/>
        <v>430.742635</v>
      </c>
      <c r="EH54" s="86">
        <f>EH58+EH59+EH35</f>
        <v>28.637523</v>
      </c>
      <c r="EI54" s="86">
        <f>EI58+EI59+EI35</f>
        <v>37.534836</v>
      </c>
      <c r="EJ54" s="86">
        <f>EJ58+EJ59+EJ35</f>
        <v>41.04716</v>
      </c>
      <c r="EK54" s="62">
        <f>+EH54+EI54+EJ54</f>
        <v>107.21951899999999</v>
      </c>
      <c r="EL54" s="86">
        <f>EL58+EL59+EL35</f>
        <v>37.640277000000005</v>
      </c>
      <c r="EM54" s="86">
        <f>EM58+EM59+EM35</f>
        <v>38.368171</v>
      </c>
      <c r="EN54" s="86">
        <f>EN58+EN59+EN35</f>
        <v>36.887466</v>
      </c>
      <c r="EO54" s="62">
        <f>+EL54+EM54+EN54</f>
        <v>112.895914</v>
      </c>
      <c r="EP54" s="86">
        <f>EP58+EP59+EP35</f>
        <v>36.746458</v>
      </c>
      <c r="EQ54" s="86">
        <f>EQ58+EQ59+EQ35</f>
        <v>17.046767000000003</v>
      </c>
      <c r="ER54" s="86">
        <f>ER58+ER59+ER35</f>
        <v>37.592172000000005</v>
      </c>
      <c r="ES54" s="62">
        <f>+EP54+EQ54+ER54</f>
        <v>91.38539700000001</v>
      </c>
      <c r="ET54" s="62">
        <f>ET58+ET59+ET35</f>
        <v>40.372313999999996</v>
      </c>
      <c r="EU54" s="62">
        <f>EU58+EU59+EU35</f>
        <v>39.512820999999995</v>
      </c>
      <c r="EV54" s="62">
        <f>EV58+EV59+EV35</f>
        <v>41.321076000000005</v>
      </c>
      <c r="EW54" s="62">
        <f t="shared" si="164"/>
        <v>121.206211</v>
      </c>
      <c r="EX54" s="63">
        <f t="shared" si="165"/>
        <v>432.707041</v>
      </c>
      <c r="EY54" s="86">
        <f>EY58+EY59+EY35</f>
        <v>40.199841</v>
      </c>
      <c r="EZ54" s="86">
        <f>EZ58+EZ59+EZ35</f>
        <v>37.108784</v>
      </c>
      <c r="FA54" s="86">
        <f>FA58+FA59+FA35</f>
        <v>39.159515999999996</v>
      </c>
      <c r="FB54" s="62">
        <f t="shared" si="166"/>
        <v>116.468141</v>
      </c>
      <c r="FC54" s="86">
        <f>FC58+FC59+FC35</f>
        <v>36.890807</v>
      </c>
      <c r="FD54" s="86">
        <f>FD58+FD59+FD35</f>
        <v>37.585539</v>
      </c>
      <c r="FE54" s="86">
        <f>FE58+FE59+FE35</f>
        <v>35.309481000000005</v>
      </c>
      <c r="FF54" s="62">
        <f t="shared" si="167"/>
        <v>109.78582700000001</v>
      </c>
      <c r="FG54" s="86">
        <f>FG58+FG59+FG35</f>
        <v>35.339425</v>
      </c>
      <c r="FH54" s="86">
        <f>FH58+FH59+FH35</f>
        <v>18.999074</v>
      </c>
      <c r="FI54" s="86">
        <f>FI58+FI59+FI35</f>
        <v>35.675913</v>
      </c>
      <c r="FJ54" s="62">
        <f t="shared" si="185"/>
        <v>90.014412</v>
      </c>
      <c r="FK54" s="86">
        <f>FK58+FK59+FK35</f>
        <v>35.183</v>
      </c>
      <c r="FL54" s="86">
        <f>FL58+FL59+FL35</f>
        <v>36.064</v>
      </c>
      <c r="FM54" s="86">
        <f>FM58+FM59+FM35</f>
        <v>38.126</v>
      </c>
      <c r="FN54" s="62">
        <f t="shared" si="186"/>
        <v>109.37299999999999</v>
      </c>
      <c r="FO54" s="63">
        <f t="shared" si="168"/>
        <v>425.64137999999997</v>
      </c>
      <c r="FP54" s="86">
        <f>FP58+FP59+FP35</f>
        <v>38.130288</v>
      </c>
      <c r="FQ54" s="86">
        <f>FQ58+FQ59+FQ35</f>
        <v>33.671938999999995</v>
      </c>
      <c r="FR54" s="86">
        <f>FR58+FR59+FR35</f>
        <v>38.174012</v>
      </c>
      <c r="FS54" s="62">
        <f t="shared" si="169"/>
        <v>109.97623899999999</v>
      </c>
      <c r="FT54" s="86">
        <f>FT58+FT59+FT35</f>
        <v>36.830324</v>
      </c>
      <c r="FU54" s="86">
        <f>FU58+FU59+FU35</f>
        <v>38.057398</v>
      </c>
      <c r="FV54" s="86">
        <f>FV58+FV59+FV35</f>
        <v>36.447529</v>
      </c>
      <c r="FW54" s="62">
        <f t="shared" si="170"/>
        <v>111.335251</v>
      </c>
      <c r="FX54" s="86">
        <f>FX58+FX59+FX35</f>
        <v>36.800817</v>
      </c>
      <c r="FY54" s="86">
        <f>FY58+FY59+FY35</f>
        <v>18.585910000000002</v>
      </c>
      <c r="FZ54" s="86">
        <f>FZ58+FZ59+FZ35</f>
        <v>36.267826</v>
      </c>
      <c r="GA54" s="62">
        <f t="shared" si="171"/>
        <v>91.654553</v>
      </c>
      <c r="GB54" s="86">
        <f>GB58+GB59+GB35</f>
        <v>40.150646</v>
      </c>
      <c r="GC54" s="86">
        <f>GC58+GC59+GC35</f>
        <v>37.77559200000001</v>
      </c>
      <c r="GD54" s="86">
        <f>GD58+GD59+GD35</f>
        <v>40.163112</v>
      </c>
      <c r="GE54" s="62">
        <f t="shared" si="172"/>
        <v>118.08935000000001</v>
      </c>
      <c r="GF54" s="63">
        <f t="shared" si="173"/>
        <v>431.05539300000004</v>
      </c>
      <c r="GG54" s="86">
        <f>GG58+GG59+GG35</f>
        <v>39.451645</v>
      </c>
      <c r="GH54" s="86">
        <f>GH58+GH59+GH35</f>
        <v>36.589712000000006</v>
      </c>
      <c r="GI54" s="86">
        <f>GI58+GI59+GI35</f>
        <v>41.511573999999996</v>
      </c>
      <c r="GJ54" s="62">
        <f t="shared" si="174"/>
        <v>117.552931</v>
      </c>
      <c r="GK54" s="86">
        <f>GK58+GK59+GK35</f>
        <v>41.085113</v>
      </c>
      <c r="GL54" s="86">
        <f>GL58+GL59+GL35</f>
        <v>41.079615000000004</v>
      </c>
      <c r="GM54" s="86">
        <f>GM58+GM59+GM35</f>
        <v>37.58095300000001</v>
      </c>
      <c r="GN54" s="62">
        <f t="shared" si="175"/>
        <v>119.745681</v>
      </c>
      <c r="GO54" s="86">
        <f>GO58+GO59+GO35</f>
        <v>37.499566</v>
      </c>
      <c r="GP54" s="86">
        <f>GP58+GP59+GP35</f>
        <v>13.401006</v>
      </c>
      <c r="GQ54" s="86">
        <f>GQ58+GQ59+GQ35</f>
        <v>37.57186</v>
      </c>
      <c r="GR54" s="62">
        <f t="shared" si="176"/>
        <v>88.472432</v>
      </c>
      <c r="GS54" s="86">
        <f>GS58+GS59+GS35</f>
        <v>41.908433</v>
      </c>
      <c r="GT54" s="86">
        <f>GT58+GT59+GT35</f>
        <v>41.778369000000005</v>
      </c>
      <c r="GU54" s="86">
        <f>GU58+GU59+GU35</f>
        <v>40.108571</v>
      </c>
      <c r="GV54" s="62">
        <f t="shared" si="177"/>
        <v>123.795373</v>
      </c>
      <c r="GW54" s="63">
        <f t="shared" si="178"/>
        <v>449.56641699999994</v>
      </c>
      <c r="GX54" s="86">
        <f>GX58+GX59+GX35</f>
        <v>43.434943</v>
      </c>
      <c r="GY54" s="86">
        <f>GY58+GY59+GY35</f>
        <v>36.966624</v>
      </c>
      <c r="GZ54" s="86">
        <f>GZ58+GZ59+GZ35</f>
        <v>42.078759000000005</v>
      </c>
      <c r="HA54" s="62">
        <f t="shared" si="179"/>
        <v>122.480326</v>
      </c>
      <c r="HB54" s="86">
        <f>HB58+HB59+HB35</f>
        <v>40.100322</v>
      </c>
      <c r="HC54" s="86">
        <f>HC58+HC59+HC35</f>
        <v>40.847513</v>
      </c>
      <c r="HD54" s="86">
        <f>HD58+HD59+HD35</f>
        <v>36.719109</v>
      </c>
      <c r="HE54" s="62">
        <f t="shared" si="180"/>
        <v>117.666944</v>
      </c>
      <c r="HF54" s="86">
        <f>HF58+HF59+HF35</f>
        <v>36.909794000000005</v>
      </c>
      <c r="HG54" s="86">
        <f>HG58+HG59+HG35</f>
        <v>18.0892</v>
      </c>
      <c r="HH54" s="86">
        <f>HH58+HH59+HH35</f>
        <v>37.891529</v>
      </c>
      <c r="HI54" s="62">
        <f t="shared" si="181"/>
        <v>92.890523</v>
      </c>
    </row>
    <row r="55" spans="1:217" ht="15.75" customHeight="1">
      <c r="A55" t="s">
        <v>59</v>
      </c>
      <c r="AJ55" s="6">
        <f>'[1]1.Выработка э.э'!AO$56</f>
        <v>283.786</v>
      </c>
      <c r="AK55" s="6">
        <f>'[1]1.Выработка э.э'!AP$56</f>
        <v>236.844</v>
      </c>
      <c r="AL55" s="6">
        <f>'[1]1.Выработка э.э'!AQ$56</f>
        <v>226.445</v>
      </c>
      <c r="AM55" s="6">
        <f>'[1]1.Выработка э.э'!AR$56</f>
        <v>747.075</v>
      </c>
      <c r="AN55" s="6">
        <f>'[1]1.Выработка э.э'!AS$56</f>
        <v>171.332</v>
      </c>
      <c r="AO55" s="6">
        <f>'[1]1.Выработка э.э'!AT$56</f>
        <v>111.074</v>
      </c>
      <c r="AP55" s="6">
        <f>'[1]1.Выработка э.э'!AU$56</f>
        <v>88.31</v>
      </c>
      <c r="AQ55" s="6">
        <f>'[1]1.Выработка э.э'!AV$56</f>
        <v>370.716</v>
      </c>
      <c r="AR55" s="6">
        <f>'[1]1.Выработка э.э'!AX$56</f>
        <v>81.668</v>
      </c>
      <c r="AS55" s="6">
        <f>'[1]1.Выработка э.э'!AY$56</f>
        <v>77.709</v>
      </c>
      <c r="AT55" s="6">
        <f>'[1]1.Выработка э.э'!AZ$56</f>
        <v>122.03</v>
      </c>
      <c r="AU55" s="6">
        <f>'[1]1.Выработка э.э'!BA$56</f>
        <v>281.40700000000004</v>
      </c>
      <c r="AV55" s="6">
        <f>'[1]1.Выработка э.э'!BC$56</f>
        <v>183.813</v>
      </c>
      <c r="AW55" s="6">
        <f>'[1]1.Выработка э.э'!BD$56</f>
        <v>219.868</v>
      </c>
      <c r="AX55" s="6">
        <f>'[1]1.Выработка э.э'!BE$56</f>
        <v>253.822</v>
      </c>
      <c r="AY55" s="6">
        <f>'[1]1.Выработка э.э'!BF$56</f>
        <v>657.5029999999999</v>
      </c>
      <c r="AZ55" s="6">
        <f>'[1]1.Выработка э.э'!$BI$56</f>
        <v>2056.701</v>
      </c>
      <c r="BA55" s="6">
        <f>'[1]1.Выработка э.э'!BL$56</f>
        <v>289.214</v>
      </c>
      <c r="BB55" s="6">
        <f>'[1]1.Выработка э.э'!BM$56</f>
        <v>243.137</v>
      </c>
      <c r="BC55" s="6">
        <f>'[1]1.Выработка э.э'!BN$56</f>
        <v>203.167</v>
      </c>
      <c r="BD55" s="6">
        <f>'[1]1.Выработка э.э'!BO$56</f>
        <v>735.518</v>
      </c>
      <c r="BE55" s="6">
        <f>'[1]1.Выработка э.э'!BP$56</f>
        <v>157.45</v>
      </c>
      <c r="BF55" s="6">
        <f>'[1]1.Выработка э.э'!BQ$56</f>
        <v>127.213</v>
      </c>
      <c r="BG55" s="6">
        <f>'[1]1.Выработка э.э'!BR$56</f>
        <v>82.704</v>
      </c>
      <c r="BH55" s="6">
        <f>'[1]1.Выработка э.э'!$BU$56</f>
        <v>367.367</v>
      </c>
      <c r="BI55" s="6">
        <f>'[1]1.Выработка э.э'!$CA$56</f>
        <v>76.137</v>
      </c>
      <c r="BJ55" s="6">
        <f>'[1]1.Выработка э.э'!$CD$56</f>
        <v>83.476</v>
      </c>
      <c r="BK55" s="6">
        <f>'[1]1.Выработка э.э'!$CG$56</f>
        <v>130.354</v>
      </c>
      <c r="BL55" s="6">
        <f>'[1]1.Выработка э.э'!$CJ$56</f>
        <v>289.967</v>
      </c>
      <c r="BM55" s="6">
        <f>'[2]1.Выработка э.э'!$CP$56</f>
        <v>207.54</v>
      </c>
      <c r="BN55" s="6">
        <f>'[2]1.Выработка э.э'!$CS$56</f>
        <v>242.999</v>
      </c>
      <c r="BO55" s="6">
        <f>'[2]1.Выработка э.э'!$CV$56</f>
        <v>288.424</v>
      </c>
      <c r="BP55" s="6">
        <f>'[2]1.Выработка э.э'!$CY$56</f>
        <v>738.963</v>
      </c>
      <c r="BQ55" s="6">
        <f>'[2]1.Выработка э.э'!$DB$56</f>
        <v>2131.8149999999996</v>
      </c>
      <c r="BR55" s="41">
        <v>279.716</v>
      </c>
      <c r="BS55" s="41">
        <v>225.432</v>
      </c>
      <c r="BT55" s="41">
        <v>224.678</v>
      </c>
      <c r="BU55" s="21">
        <f>BR55+BS55+BT55</f>
        <v>729.826</v>
      </c>
      <c r="BV55" s="41">
        <v>180.344</v>
      </c>
      <c r="BW55" s="41">
        <v>140.64</v>
      </c>
      <c r="BX55" s="41">
        <v>112.891</v>
      </c>
      <c r="BY55" s="21">
        <f>BV55+BW55+BX55</f>
        <v>433.875</v>
      </c>
      <c r="BZ55" s="41">
        <v>99.532</v>
      </c>
      <c r="CA55" s="41">
        <v>100.591</v>
      </c>
      <c r="CB55" s="41">
        <v>142.343</v>
      </c>
      <c r="CC55" s="21">
        <f>BZ55+CA55+CB55</f>
        <v>342.466</v>
      </c>
      <c r="CD55" s="58">
        <v>203.716</v>
      </c>
      <c r="CE55" s="58">
        <v>242.712</v>
      </c>
      <c r="CF55" s="58">
        <v>283.358</v>
      </c>
      <c r="CG55" s="21">
        <f>CD55+CE55+CF55</f>
        <v>729.7860000000001</v>
      </c>
      <c r="CH55" s="6">
        <f>CG55+CC55+BY55+BU55</f>
        <v>2235.953</v>
      </c>
      <c r="CI55" s="12">
        <v>272.534</v>
      </c>
      <c r="CJ55" s="12">
        <v>255.323</v>
      </c>
      <c r="CK55" s="12">
        <v>212.622</v>
      </c>
      <c r="CL55" s="12">
        <f>SUM(CI55:CK55)</f>
        <v>740.479</v>
      </c>
      <c r="CM55" s="12">
        <v>167.699</v>
      </c>
      <c r="CN55" s="12">
        <v>147.303</v>
      </c>
      <c r="CO55" s="12">
        <v>99.315</v>
      </c>
      <c r="CP55" s="12">
        <f t="shared" si="160"/>
        <v>414.317</v>
      </c>
      <c r="CQ55" s="87">
        <v>97.933</v>
      </c>
      <c r="CR55" s="87">
        <v>103.71</v>
      </c>
      <c r="CS55" s="87">
        <v>134.73</v>
      </c>
      <c r="CT55" s="12">
        <f t="shared" si="161"/>
        <v>336.373</v>
      </c>
      <c r="CU55">
        <v>216.612</v>
      </c>
      <c r="CV55">
        <v>263.374</v>
      </c>
      <c r="CW55">
        <v>319.551</v>
      </c>
      <c r="CX55" s="12">
        <f t="shared" si="162"/>
        <v>799.537</v>
      </c>
      <c r="CY55" s="12">
        <f>CL55+CP55+CT55+CX55</f>
        <v>2290.706</v>
      </c>
      <c r="CZ55">
        <v>288.691</v>
      </c>
      <c r="DA55">
        <v>237.063</v>
      </c>
      <c r="DB55">
        <v>204.703</v>
      </c>
      <c r="DC55">
        <f>SUM(CZ55:DB55)</f>
        <v>730.4569999999999</v>
      </c>
      <c r="DD55" s="95">
        <v>171.689</v>
      </c>
      <c r="DE55">
        <v>149.731</v>
      </c>
      <c r="DF55" s="95">
        <v>94.374</v>
      </c>
      <c r="DG55" s="96">
        <f>SUM(DD55:DF55)</f>
        <v>415.794</v>
      </c>
      <c r="DH55" s="96">
        <f>'[4]1.Выработка э.э'!$IP$59</f>
        <v>94.098</v>
      </c>
      <c r="DI55" s="96">
        <f>'[4]1.Выработка э.э'!$IS$59</f>
        <v>99.604</v>
      </c>
      <c r="DJ55" s="96">
        <f>'[4]1.Выработка э.э'!$IV$59</f>
        <v>139.445</v>
      </c>
      <c r="DK55" s="96">
        <f>SUM(DH55:DJ55)</f>
        <v>333.147</v>
      </c>
      <c r="DL55" s="98">
        <v>207.837</v>
      </c>
      <c r="DM55" s="98">
        <v>264.409</v>
      </c>
      <c r="DN55" s="98">
        <v>317.2</v>
      </c>
      <c r="DO55" s="110">
        <f>SUM(DL55:DN55)</f>
        <v>789.4459999999999</v>
      </c>
      <c r="DP55" s="12">
        <f>DO55+DK55+DG55+DC55</f>
        <v>2268.8439999999996</v>
      </c>
      <c r="DQ55" s="95">
        <v>322.218</v>
      </c>
      <c r="DR55" s="95">
        <v>280.779</v>
      </c>
      <c r="DS55" s="95">
        <v>270.096</v>
      </c>
      <c r="DT55" s="96">
        <f>SUM(DQ55:DS55)</f>
        <v>873.0930000000001</v>
      </c>
      <c r="DU55" s="95">
        <v>207.61</v>
      </c>
      <c r="DV55" s="95">
        <v>173.52</v>
      </c>
      <c r="DW55" s="95">
        <v>127.53</v>
      </c>
      <c r="DX55" s="96">
        <f>SUM(DU55:DW55)</f>
        <v>508.65999999999997</v>
      </c>
      <c r="DY55" s="96">
        <v>133.686</v>
      </c>
      <c r="DZ55" s="96">
        <v>138.612</v>
      </c>
      <c r="EA55" s="96">
        <v>170.681</v>
      </c>
      <c r="EB55" s="96">
        <f>SUM(DY55:EA55)</f>
        <v>442.97900000000004</v>
      </c>
      <c r="EC55" s="98">
        <v>235.475</v>
      </c>
      <c r="ED55" s="98">
        <v>305.471</v>
      </c>
      <c r="EE55" s="98">
        <v>342.438</v>
      </c>
      <c r="EF55" s="96">
        <f>SUM(EC55:EE55)</f>
        <v>883.384</v>
      </c>
      <c r="EG55" s="12">
        <f>DT55+DX55+EB55+EF55</f>
        <v>2708.116</v>
      </c>
      <c r="EH55" s="95">
        <v>336.811891</v>
      </c>
      <c r="EI55" s="95">
        <v>301.539369</v>
      </c>
      <c r="EJ55" s="95">
        <v>271.957917</v>
      </c>
      <c r="EK55" s="12">
        <f>SUM(EH55:EJ55)</f>
        <v>910.3091770000001</v>
      </c>
      <c r="EL55" s="95">
        <v>223.796572</v>
      </c>
      <c r="EM55" s="95">
        <v>206.341507</v>
      </c>
      <c r="EN55" s="95">
        <v>133.909307</v>
      </c>
      <c r="EO55" s="12">
        <f>SUM(EL55:EN55)</f>
        <v>564.047386</v>
      </c>
      <c r="EP55" s="95">
        <v>116.28195600000001</v>
      </c>
      <c r="EQ55" s="95">
        <v>121.230722</v>
      </c>
      <c r="ER55" s="95">
        <v>145.059859</v>
      </c>
      <c r="ES55" s="12">
        <f>SUM(EP55:ER55)</f>
        <v>382.572537</v>
      </c>
      <c r="ET55" s="12">
        <v>195.86715700000002</v>
      </c>
      <c r="EU55" s="12">
        <v>241.883641</v>
      </c>
      <c r="EV55" s="12">
        <v>285.242232</v>
      </c>
      <c r="EW55" s="12">
        <f t="shared" si="164"/>
        <v>722.9930300000001</v>
      </c>
      <c r="EX55" s="12">
        <f>+EK55+EO55+ES55+EW55</f>
        <v>2579.92213</v>
      </c>
      <c r="EY55" s="125">
        <v>254.806153</v>
      </c>
      <c r="EZ55" s="125">
        <v>226.87712</v>
      </c>
      <c r="FA55" s="125">
        <v>210.468106</v>
      </c>
      <c r="FB55" s="126">
        <f t="shared" si="166"/>
        <v>692.151379</v>
      </c>
      <c r="FC55" s="125">
        <v>176.440797</v>
      </c>
      <c r="FD55" s="125">
        <v>163.326077</v>
      </c>
      <c r="FE55" s="125">
        <v>138.184494</v>
      </c>
      <c r="FF55" s="126">
        <f t="shared" si="167"/>
        <v>477.951368</v>
      </c>
      <c r="FG55" s="125">
        <v>113.721011</v>
      </c>
      <c r="FH55" s="125">
        <v>115.513963</v>
      </c>
      <c r="FI55" s="125">
        <v>130.655475</v>
      </c>
      <c r="FJ55" s="126">
        <f t="shared" si="185"/>
        <v>359.890449</v>
      </c>
      <c r="FK55" s="125">
        <v>184.006026</v>
      </c>
      <c r="FL55" s="125">
        <v>203.115563</v>
      </c>
      <c r="FM55" s="125">
        <v>271.486268</v>
      </c>
      <c r="FN55" s="126">
        <f t="shared" si="186"/>
        <v>658.607857</v>
      </c>
      <c r="FO55" s="126">
        <f>+FB55+FF55+FJ55+FN55</f>
        <v>2188.601053</v>
      </c>
      <c r="FP55" s="126">
        <v>297.502388</v>
      </c>
      <c r="FQ55" s="126">
        <v>258.126818</v>
      </c>
      <c r="FR55" s="126">
        <v>246.137917</v>
      </c>
      <c r="FS55" s="126">
        <f t="shared" si="169"/>
        <v>801.7671230000001</v>
      </c>
      <c r="FT55" s="126">
        <v>197.266528</v>
      </c>
      <c r="FU55" s="126">
        <v>133.453094</v>
      </c>
      <c r="FV55" s="126">
        <v>124.280965</v>
      </c>
      <c r="FW55" s="126">
        <f t="shared" si="170"/>
        <v>455.00058699999994</v>
      </c>
      <c r="FX55" s="126">
        <v>114.884793</v>
      </c>
      <c r="FY55" s="126">
        <v>87.794055</v>
      </c>
      <c r="FZ55" s="126">
        <v>106.013492</v>
      </c>
      <c r="GA55" s="126">
        <f t="shared" si="171"/>
        <v>308.69234</v>
      </c>
      <c r="GB55" s="126">
        <v>124.836083</v>
      </c>
      <c r="GC55" s="126">
        <v>179.796391</v>
      </c>
      <c r="GD55" s="126">
        <v>218.817464</v>
      </c>
      <c r="GE55" s="126">
        <f t="shared" si="172"/>
        <v>523.449938</v>
      </c>
      <c r="GF55" s="126">
        <f>+FS55+FW55+GA55+GE55</f>
        <v>2088.9099880000003</v>
      </c>
      <c r="GG55" s="126">
        <v>211.225036</v>
      </c>
      <c r="GH55" s="126">
        <v>174.922453</v>
      </c>
      <c r="GI55" s="126">
        <v>180.06959</v>
      </c>
      <c r="GJ55" s="126">
        <f t="shared" si="174"/>
        <v>566.217079</v>
      </c>
      <c r="GK55" s="126">
        <v>117.423676</v>
      </c>
      <c r="GL55" s="126">
        <v>69.064626</v>
      </c>
      <c r="GM55" s="126">
        <v>103.064623</v>
      </c>
      <c r="GN55" s="126">
        <f t="shared" si="175"/>
        <v>289.552925</v>
      </c>
      <c r="GO55" s="126">
        <v>82.019583</v>
      </c>
      <c r="GP55" s="126">
        <v>103.638427</v>
      </c>
      <c r="GQ55" s="126">
        <v>219.503173</v>
      </c>
      <c r="GR55" s="126">
        <f t="shared" si="176"/>
        <v>405.161183</v>
      </c>
      <c r="GS55" s="126">
        <v>252.857592</v>
      </c>
      <c r="GT55" s="126">
        <v>292.948759</v>
      </c>
      <c r="GU55" s="126">
        <v>323.303239</v>
      </c>
      <c r="GV55" s="126">
        <f t="shared" si="177"/>
        <v>869.10959</v>
      </c>
      <c r="GW55" s="126">
        <f t="shared" si="178"/>
        <v>2130.040777</v>
      </c>
      <c r="GX55" s="126">
        <v>337.761127</v>
      </c>
      <c r="GY55" s="126">
        <v>324.182825</v>
      </c>
      <c r="GZ55" s="126">
        <v>326.281017</v>
      </c>
      <c r="HA55" s="126">
        <f t="shared" si="179"/>
        <v>988.224969</v>
      </c>
      <c r="HB55" s="126">
        <v>304.864177</v>
      </c>
      <c r="HC55" s="126">
        <v>245.311368</v>
      </c>
      <c r="HD55" s="126">
        <v>226.892879</v>
      </c>
      <c r="HE55" s="126">
        <f t="shared" si="180"/>
        <v>777.0684239999999</v>
      </c>
      <c r="HF55" s="126">
        <v>208.743187</v>
      </c>
      <c r="HG55" s="126">
        <v>226.591115</v>
      </c>
      <c r="HH55" s="126">
        <v>246.985776</v>
      </c>
      <c r="HI55" s="126">
        <f t="shared" si="181"/>
        <v>682.320078</v>
      </c>
    </row>
    <row r="56" spans="1:217" ht="15.75" customHeight="1">
      <c r="A56" s="114" t="s">
        <v>65</v>
      </c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41"/>
      <c r="BS56" s="41"/>
      <c r="BT56" s="41"/>
      <c r="BU56" s="21"/>
      <c r="BV56" s="41"/>
      <c r="BW56" s="41"/>
      <c r="BX56" s="41"/>
      <c r="BY56" s="21"/>
      <c r="BZ56" s="41"/>
      <c r="CA56" s="41"/>
      <c r="CB56" s="41"/>
      <c r="CC56" s="21"/>
      <c r="CD56" s="58"/>
      <c r="CE56" s="58"/>
      <c r="CF56" s="58"/>
      <c r="CG56" s="21"/>
      <c r="CH56" s="6"/>
      <c r="CI56" s="12"/>
      <c r="CJ56" s="12"/>
      <c r="CK56" s="12"/>
      <c r="CL56" s="12"/>
      <c r="CM56" s="12"/>
      <c r="CN56" s="12"/>
      <c r="CO56" s="12"/>
      <c r="CP56" s="12"/>
      <c r="CQ56" s="87"/>
      <c r="CR56" s="87"/>
      <c r="CS56" s="87"/>
      <c r="CT56" s="12"/>
      <c r="CX56" s="12"/>
      <c r="CY56" s="12"/>
      <c r="DD56" s="95"/>
      <c r="DF56" s="95"/>
      <c r="DG56" s="96"/>
      <c r="DH56" s="96"/>
      <c r="DI56" s="96"/>
      <c r="DJ56" s="96"/>
      <c r="DK56" s="96"/>
      <c r="DL56" s="98"/>
      <c r="DM56" s="98"/>
      <c r="DN56" s="98"/>
      <c r="DO56" s="110"/>
      <c r="DP56" s="12"/>
      <c r="DQ56" s="95"/>
      <c r="DR56" s="95"/>
      <c r="DS56" s="95"/>
      <c r="DT56" s="96"/>
      <c r="DU56" s="95"/>
      <c r="DV56" s="95"/>
      <c r="DW56" s="95"/>
      <c r="DX56" s="96"/>
      <c r="DY56" s="96"/>
      <c r="DZ56" s="96"/>
      <c r="EA56" s="96"/>
      <c r="EB56" s="96"/>
      <c r="EC56" s="98"/>
      <c r="ED56" s="98"/>
      <c r="EE56" s="98"/>
      <c r="EF56" s="96"/>
      <c r="EG56" s="12"/>
      <c r="EH56" s="95">
        <v>6.84</v>
      </c>
      <c r="EI56" s="95">
        <v>6.81</v>
      </c>
      <c r="EJ56" s="95">
        <v>4.025</v>
      </c>
      <c r="EK56" s="12">
        <f>SUM(EH56:EJ56)</f>
        <v>17.674999999999997</v>
      </c>
      <c r="EL56" s="95">
        <v>4.59</v>
      </c>
      <c r="EM56" s="95">
        <v>4.69</v>
      </c>
      <c r="EN56" s="95">
        <v>6.16</v>
      </c>
      <c r="EO56" s="12">
        <f>SUM(EL56:EN56)</f>
        <v>15.440000000000001</v>
      </c>
      <c r="EP56" s="95">
        <v>7.83</v>
      </c>
      <c r="EQ56" s="95">
        <v>4.32</v>
      </c>
      <c r="ER56" s="95">
        <v>7.87</v>
      </c>
      <c r="ES56" s="110">
        <f>SUM(EP56:ER56)</f>
        <v>20.02</v>
      </c>
      <c r="ET56" s="110">
        <v>7.59</v>
      </c>
      <c r="EU56" s="110">
        <v>2.84</v>
      </c>
      <c r="EV56" s="110">
        <v>2.64</v>
      </c>
      <c r="EW56" s="12">
        <f t="shared" si="164"/>
        <v>13.07</v>
      </c>
      <c r="EX56" s="12">
        <f>+EK56+EO56+ES56+EW56</f>
        <v>66.20499999999998</v>
      </c>
      <c r="EY56" s="125">
        <v>5.3650079999999996</v>
      </c>
      <c r="EZ56" s="125">
        <v>7.046246</v>
      </c>
      <c r="FA56" s="125">
        <v>5.165202</v>
      </c>
      <c r="FB56" s="126">
        <f t="shared" si="166"/>
        <v>17.576456</v>
      </c>
      <c r="FC56" s="125">
        <v>6.7193320000000005</v>
      </c>
      <c r="FD56" s="125">
        <v>6.438167999999999</v>
      </c>
      <c r="FE56" s="125">
        <v>4.995354</v>
      </c>
      <c r="FF56" s="126">
        <f t="shared" si="167"/>
        <v>18.152853999999998</v>
      </c>
      <c r="FG56" s="125">
        <v>5.785382</v>
      </c>
      <c r="FH56" s="125">
        <v>7.44478</v>
      </c>
      <c r="FI56" s="125">
        <v>7.114682</v>
      </c>
      <c r="FJ56" s="126">
        <f t="shared" si="185"/>
        <v>20.344844000000002</v>
      </c>
      <c r="FK56" s="125">
        <v>7</v>
      </c>
      <c r="FL56" s="125">
        <v>2.9</v>
      </c>
      <c r="FM56" s="125">
        <v>4.5</v>
      </c>
      <c r="FN56" s="126">
        <f t="shared" si="186"/>
        <v>14.4</v>
      </c>
      <c r="FO56" s="126">
        <f>+FB56+FF56+FJ56+FN56</f>
        <v>70.474154</v>
      </c>
      <c r="FP56" s="126">
        <v>5.434892</v>
      </c>
      <c r="FQ56" s="126">
        <v>7.046246</v>
      </c>
      <c r="FR56" s="126">
        <v>2.974136</v>
      </c>
      <c r="FS56" s="126">
        <f t="shared" si="169"/>
        <v>15.455274</v>
      </c>
      <c r="FT56" s="126">
        <v>4.783352</v>
      </c>
      <c r="FU56" s="126">
        <v>9.114936</v>
      </c>
      <c r="FV56" s="126">
        <v>2.502714</v>
      </c>
      <c r="FW56" s="126">
        <f t="shared" si="170"/>
        <v>16.401002000000002</v>
      </c>
      <c r="FX56" s="126">
        <v>6.301558</v>
      </c>
      <c r="FY56" s="126">
        <v>7.644152</v>
      </c>
      <c r="FZ56" s="126">
        <v>5.741832</v>
      </c>
      <c r="GA56" s="126">
        <f t="shared" si="171"/>
        <v>19.687542</v>
      </c>
      <c r="GB56" s="126">
        <v>7.968462</v>
      </c>
      <c r="GC56" s="126">
        <v>7.905596</v>
      </c>
      <c r="GD56" s="126">
        <v>6.738662</v>
      </c>
      <c r="GE56" s="126">
        <f t="shared" si="172"/>
        <v>22.61272</v>
      </c>
      <c r="GF56" s="126">
        <f>+FS56+FW56+GA56+GE56</f>
        <v>74.156538</v>
      </c>
      <c r="GG56" s="126">
        <v>4.658002</v>
      </c>
      <c r="GH56" s="126">
        <v>4.848238</v>
      </c>
      <c r="GI56" s="126">
        <v>3.205922</v>
      </c>
      <c r="GJ56" s="126">
        <f t="shared" si="174"/>
        <v>12.712162</v>
      </c>
      <c r="GK56" s="126">
        <v>4.574718</v>
      </c>
      <c r="GL56" s="126">
        <v>7.186268</v>
      </c>
      <c r="GM56" s="126">
        <v>5.86036</v>
      </c>
      <c r="GN56" s="126">
        <f t="shared" si="175"/>
        <v>17.621346</v>
      </c>
      <c r="GO56" s="126">
        <v>5.17297</v>
      </c>
      <c r="GP56" s="126">
        <v>8.783726</v>
      </c>
      <c r="GQ56" s="126">
        <v>0.952806</v>
      </c>
      <c r="GR56" s="126">
        <f t="shared" si="176"/>
        <v>14.909502000000002</v>
      </c>
      <c r="GS56" s="126">
        <v>9.252422</v>
      </c>
      <c r="GT56" s="126">
        <v>5.983264</v>
      </c>
      <c r="GU56" s="126">
        <v>8.1403</v>
      </c>
      <c r="GV56" s="126">
        <f t="shared" si="177"/>
        <v>23.375985999999997</v>
      </c>
      <c r="GW56" s="126">
        <f t="shared" si="178"/>
        <v>68.618996</v>
      </c>
      <c r="GX56" s="126">
        <v>8.72684</v>
      </c>
      <c r="GY56" s="126">
        <v>7.040254</v>
      </c>
      <c r="GZ56" s="126">
        <v>5.417784</v>
      </c>
      <c r="HA56" s="126">
        <f t="shared" si="179"/>
        <v>21.184878</v>
      </c>
      <c r="HB56" s="126">
        <v>4.752394</v>
      </c>
      <c r="HC56" s="126">
        <v>7.244432</v>
      </c>
      <c r="HD56" s="126">
        <v>4.296528</v>
      </c>
      <c r="HE56" s="126">
        <f t="shared" si="180"/>
        <v>16.293354</v>
      </c>
      <c r="HF56" s="126">
        <v>7.70145</v>
      </c>
      <c r="HG56" s="126">
        <v>10.50693</v>
      </c>
      <c r="HH56" s="126">
        <v>4.247892</v>
      </c>
      <c r="HI56" s="126">
        <f t="shared" si="181"/>
        <v>22.456272000000002</v>
      </c>
    </row>
    <row r="57" spans="1:217" ht="15.75" customHeight="1">
      <c r="A57" s="114" t="s">
        <v>66</v>
      </c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41"/>
      <c r="BS57" s="41"/>
      <c r="BT57" s="41"/>
      <c r="BU57" s="21"/>
      <c r="BV57" s="41"/>
      <c r="BW57" s="41"/>
      <c r="BX57" s="41"/>
      <c r="BY57" s="21"/>
      <c r="BZ57" s="41"/>
      <c r="CA57" s="41"/>
      <c r="CB57" s="41"/>
      <c r="CC57" s="21"/>
      <c r="CD57" s="58"/>
      <c r="CE57" s="58"/>
      <c r="CF57" s="58"/>
      <c r="CG57" s="21"/>
      <c r="CH57" s="6"/>
      <c r="CI57" s="12"/>
      <c r="CJ57" s="12"/>
      <c r="CK57" s="12"/>
      <c r="CL57" s="12"/>
      <c r="CM57" s="12"/>
      <c r="CN57" s="12"/>
      <c r="CO57" s="12"/>
      <c r="CP57" s="12"/>
      <c r="CQ57" s="87"/>
      <c r="CR57" s="87"/>
      <c r="CS57" s="87"/>
      <c r="CT57" s="12"/>
      <c r="CX57" s="12"/>
      <c r="CY57" s="12"/>
      <c r="DD57" s="95"/>
      <c r="DF57" s="95"/>
      <c r="DG57" s="96"/>
      <c r="DH57" s="96"/>
      <c r="DI57" s="96"/>
      <c r="DJ57" s="96"/>
      <c r="DK57" s="96"/>
      <c r="DL57" s="98"/>
      <c r="DM57" s="98"/>
      <c r="DN57" s="98"/>
      <c r="DO57" s="110"/>
      <c r="DP57" s="12"/>
      <c r="DQ57" s="95"/>
      <c r="DR57" s="95"/>
      <c r="DS57" s="95"/>
      <c r="DT57" s="96"/>
      <c r="DU57" s="95"/>
      <c r="DV57" s="95"/>
      <c r="DW57" s="95"/>
      <c r="DX57" s="96"/>
      <c r="DY57" s="96"/>
      <c r="DZ57" s="96"/>
      <c r="EA57" s="96"/>
      <c r="EB57" s="96"/>
      <c r="EC57" s="98"/>
      <c r="ED57" s="98"/>
      <c r="EE57" s="98"/>
      <c r="EF57" s="96"/>
      <c r="EG57" s="12"/>
      <c r="EH57" s="95"/>
      <c r="EI57" s="95"/>
      <c r="EJ57" s="95"/>
      <c r="EK57" s="12"/>
      <c r="EL57" s="95"/>
      <c r="EM57" s="95"/>
      <c r="EN57" s="95"/>
      <c r="EO57" s="12"/>
      <c r="EP57" s="95"/>
      <c r="EQ57" s="95"/>
      <c r="ER57" s="95"/>
      <c r="ES57" s="12"/>
      <c r="ET57" s="12"/>
      <c r="EU57" s="12"/>
      <c r="EV57" s="12"/>
      <c r="EW57" s="12"/>
      <c r="EX57" s="12"/>
      <c r="EY57" s="125">
        <v>0.39402</v>
      </c>
      <c r="EZ57" s="125">
        <v>0.703044</v>
      </c>
      <c r="FA57" s="125">
        <v>0.677304</v>
      </c>
      <c r="FB57" s="126">
        <f t="shared" si="166"/>
        <v>1.774368</v>
      </c>
      <c r="FC57" s="125">
        <v>0.606216</v>
      </c>
      <c r="FD57" s="125">
        <v>0.6015839999999999</v>
      </c>
      <c r="FE57" s="125">
        <v>0.5809439999999999</v>
      </c>
      <c r="FF57" s="126">
        <f t="shared" si="167"/>
        <v>1.7887439999999997</v>
      </c>
      <c r="FG57" s="125">
        <v>0.537096</v>
      </c>
      <c r="FH57" s="125">
        <v>0.595152</v>
      </c>
      <c r="FI57" s="125">
        <v>0.5766</v>
      </c>
      <c r="FJ57" s="126">
        <f t="shared" si="185"/>
        <v>1.7088480000000001</v>
      </c>
      <c r="FK57" s="125">
        <v>0.7</v>
      </c>
      <c r="FL57" s="125">
        <v>0.4</v>
      </c>
      <c r="FM57" s="125">
        <v>0.2</v>
      </c>
      <c r="FN57" s="126">
        <f t="shared" si="186"/>
        <v>1.3</v>
      </c>
      <c r="FO57" s="126">
        <f>+FB57+FF57+FJ57+FN57</f>
        <v>6.57196</v>
      </c>
      <c r="FP57" s="126">
        <v>0.531672</v>
      </c>
      <c r="FQ57" s="126">
        <v>0.631164</v>
      </c>
      <c r="FR57" s="126">
        <v>0.68286</v>
      </c>
      <c r="FS57" s="126">
        <f t="shared" si="169"/>
        <v>1.845696</v>
      </c>
      <c r="FT57" s="126">
        <v>0.569364</v>
      </c>
      <c r="FU57" s="126">
        <v>0.599808</v>
      </c>
      <c r="FV57" s="126">
        <v>0.604236</v>
      </c>
      <c r="FW57" s="126">
        <f t="shared" si="170"/>
        <v>1.773408</v>
      </c>
      <c r="FX57" s="126">
        <v>0.527688</v>
      </c>
      <c r="FY57" s="126">
        <v>0.542112</v>
      </c>
      <c r="FZ57" s="126">
        <v>0.367608</v>
      </c>
      <c r="GA57" s="126">
        <f t="shared" si="171"/>
        <v>1.437408</v>
      </c>
      <c r="GB57" s="126">
        <v>0.16848</v>
      </c>
      <c r="GC57" s="126">
        <v>0.342792</v>
      </c>
      <c r="GD57" s="126">
        <v>0.237312</v>
      </c>
      <c r="GE57" s="126">
        <f t="shared" si="172"/>
        <v>0.7485839999999999</v>
      </c>
      <c r="GF57" s="126">
        <f>+FS57+FW57+GA57+GE57</f>
        <v>5.805096</v>
      </c>
      <c r="GG57" s="126">
        <v>0</v>
      </c>
      <c r="GH57" s="126">
        <v>0.201744</v>
      </c>
      <c r="GI57" s="126">
        <v>0.557124</v>
      </c>
      <c r="GJ57" s="126">
        <f t="shared" si="174"/>
        <v>0.758868</v>
      </c>
      <c r="GK57" s="126">
        <v>0.413832</v>
      </c>
      <c r="GL57" s="126">
        <v>0.523332</v>
      </c>
      <c r="GM57" s="126">
        <v>0.539004</v>
      </c>
      <c r="GN57" s="126">
        <f t="shared" si="175"/>
        <v>1.476168</v>
      </c>
      <c r="GO57" s="126">
        <v>0.538632</v>
      </c>
      <c r="GP57" s="126">
        <v>0.538632</v>
      </c>
      <c r="GQ57" s="126">
        <v>0.644448</v>
      </c>
      <c r="GR57" s="126">
        <f t="shared" si="176"/>
        <v>1.7217120000000001</v>
      </c>
      <c r="GS57" s="126">
        <v>0.677196</v>
      </c>
      <c r="GT57" s="126">
        <v>0.337392</v>
      </c>
      <c r="GU57" s="126">
        <v>0.284808</v>
      </c>
      <c r="GV57" s="126">
        <f t="shared" si="177"/>
        <v>1.299396</v>
      </c>
      <c r="GW57" s="126">
        <f t="shared" si="178"/>
        <v>5.256144</v>
      </c>
      <c r="GX57" s="126">
        <v>0.229956</v>
      </c>
      <c r="GY57" s="126">
        <v>0.438636</v>
      </c>
      <c r="GZ57" s="126">
        <v>0.665688</v>
      </c>
      <c r="HA57" s="126">
        <f t="shared" si="179"/>
        <v>1.3342800000000001</v>
      </c>
      <c r="HB57" s="126">
        <v>0.508008</v>
      </c>
      <c r="HC57" s="126">
        <v>0.717552</v>
      </c>
      <c r="HD57" s="126">
        <v>0.618888</v>
      </c>
      <c r="HE57" s="126">
        <f t="shared" si="180"/>
        <v>1.8444479999999999</v>
      </c>
      <c r="HF57" s="126">
        <v>0.618996</v>
      </c>
      <c r="HG57" s="126">
        <v>0.602304</v>
      </c>
      <c r="HH57" s="126">
        <v>0.637464</v>
      </c>
      <c r="HI57" s="126">
        <f t="shared" si="181"/>
        <v>1.8587639999999999</v>
      </c>
    </row>
    <row r="58" spans="1:217" ht="14.25">
      <c r="A58" t="s">
        <v>60</v>
      </c>
      <c r="CL58" s="12"/>
      <c r="CM58">
        <v>0.204125</v>
      </c>
      <c r="CN58">
        <v>0.182403</v>
      </c>
      <c r="CO58">
        <v>0.237518</v>
      </c>
      <c r="CP58" s="12">
        <f t="shared" si="160"/>
        <v>0.624046</v>
      </c>
      <c r="CQ58">
        <v>0.21437699999999998</v>
      </c>
      <c r="CR58">
        <v>0.145405</v>
      </c>
      <c r="CS58">
        <v>0.17907</v>
      </c>
      <c r="CT58" s="12">
        <f t="shared" si="161"/>
        <v>0.538852</v>
      </c>
      <c r="CU58">
        <v>0.138156</v>
      </c>
      <c r="CV58">
        <v>0.12252199999999999</v>
      </c>
      <c r="CW58">
        <v>0.122644</v>
      </c>
      <c r="CX58" s="12">
        <f t="shared" si="162"/>
        <v>0.38332199999999994</v>
      </c>
      <c r="CY58" s="12">
        <f>CP58+CT58+CX58</f>
        <v>1.54622</v>
      </c>
      <c r="CZ58" s="105">
        <v>0.131994</v>
      </c>
      <c r="DA58" s="105">
        <v>0.137251</v>
      </c>
      <c r="DB58" s="105">
        <v>0.14337299999999997</v>
      </c>
      <c r="DC58">
        <f>SUM(CZ58:DB58)</f>
        <v>0.412618</v>
      </c>
      <c r="DD58" s="105">
        <v>0.167</v>
      </c>
      <c r="DE58" s="105">
        <v>0.2025</v>
      </c>
      <c r="DF58">
        <v>0.2136</v>
      </c>
      <c r="DG58" s="96">
        <f>SUM(DD58:DF58)</f>
        <v>0.5831000000000001</v>
      </c>
      <c r="DH58">
        <v>0.157783</v>
      </c>
      <c r="DI58">
        <v>0.138886</v>
      </c>
      <c r="DJ58">
        <v>0.12251300000000001</v>
      </c>
      <c r="DK58" s="96">
        <f>SUM(DH58:DJ58)</f>
        <v>0.41918200000000005</v>
      </c>
      <c r="DL58" s="96">
        <v>0.12324500000000001</v>
      </c>
      <c r="DM58" s="96">
        <v>0.168791</v>
      </c>
      <c r="DN58" s="96">
        <v>0.20852199999999999</v>
      </c>
      <c r="DO58" s="110">
        <f>SUM(DL58:DN58)</f>
        <v>0.5005580000000001</v>
      </c>
      <c r="DP58" s="12">
        <f>DO58+DK58+DG58+DC58</f>
        <v>1.915458</v>
      </c>
      <c r="DQ58">
        <v>0.179668</v>
      </c>
      <c r="DR58" s="104">
        <v>0.17479699999999998</v>
      </c>
      <c r="DS58" s="104">
        <v>0.20476099999999997</v>
      </c>
      <c r="DT58" s="96">
        <f>SUM(DQ58:DS58)</f>
        <v>0.559226</v>
      </c>
      <c r="DU58">
        <v>0.207</v>
      </c>
      <c r="DV58">
        <v>0.219</v>
      </c>
      <c r="DW58">
        <v>0.163</v>
      </c>
      <c r="DX58" s="96">
        <f>SUM(DU58:DW58)</f>
        <v>0.589</v>
      </c>
      <c r="DY58" s="96">
        <v>0.219055</v>
      </c>
      <c r="DZ58" s="96">
        <v>0.150944</v>
      </c>
      <c r="EA58" s="96">
        <v>0.193485</v>
      </c>
      <c r="EB58" s="96">
        <f>SUM(DY58:EA58)</f>
        <v>0.563484</v>
      </c>
      <c r="EC58" s="96">
        <v>0.15769</v>
      </c>
      <c r="ED58" s="96">
        <v>0.192506</v>
      </c>
      <c r="EE58" s="96">
        <v>0.198549</v>
      </c>
      <c r="EF58" s="96">
        <f>SUM(EC58:EE58)</f>
        <v>0.548745</v>
      </c>
      <c r="EG58" s="12">
        <f>DT58+DX58+EB58+EF58</f>
        <v>2.2604550000000003</v>
      </c>
      <c r="EH58">
        <v>0.188619</v>
      </c>
      <c r="EI58" s="104">
        <v>0.099754</v>
      </c>
      <c r="EJ58" s="104">
        <v>0.108623</v>
      </c>
      <c r="EK58" s="54">
        <f>SUM(EH58:EJ58)</f>
        <v>0.396996</v>
      </c>
      <c r="EL58" s="96">
        <v>0.12009299999999999</v>
      </c>
      <c r="EM58" s="95">
        <v>0.169267</v>
      </c>
      <c r="EN58" s="95">
        <v>0.22522599999999998</v>
      </c>
      <c r="EO58" s="54">
        <f>SUM(EL58:EN58)</f>
        <v>0.514586</v>
      </c>
      <c r="EP58" s="96">
        <v>0.154986</v>
      </c>
      <c r="EQ58" s="95">
        <v>0.176401</v>
      </c>
      <c r="ER58" s="95">
        <v>0.128178</v>
      </c>
      <c r="ES58" s="12">
        <f>SUM(EP58:ER58)</f>
        <v>0.459565</v>
      </c>
      <c r="ET58" s="12">
        <v>0.12679200000000002</v>
      </c>
      <c r="EU58" s="12">
        <v>0.14964</v>
      </c>
      <c r="EV58" s="12">
        <v>0.10749600000000001</v>
      </c>
      <c r="EW58" s="12">
        <f t="shared" si="164"/>
        <v>0.38392800000000005</v>
      </c>
      <c r="EX58" s="12">
        <f t="shared" si="165"/>
        <v>1.7550750000000002</v>
      </c>
      <c r="EY58" s="126">
        <v>0.13384100000000002</v>
      </c>
      <c r="EZ58" s="126">
        <v>0.19178399999999998</v>
      </c>
      <c r="FA58" s="126">
        <v>0.147516</v>
      </c>
      <c r="FB58" s="126">
        <f t="shared" si="166"/>
        <v>0.47314100000000003</v>
      </c>
      <c r="FC58" s="126">
        <v>0.133807</v>
      </c>
      <c r="FD58" s="126">
        <v>0.157539</v>
      </c>
      <c r="FE58" s="126">
        <v>0.116481</v>
      </c>
      <c r="FF58" s="126">
        <f t="shared" si="167"/>
        <v>0.407827</v>
      </c>
      <c r="FG58" s="126">
        <v>0.10842500000000001</v>
      </c>
      <c r="FH58" s="126">
        <v>0.108074</v>
      </c>
      <c r="FI58" s="126">
        <v>0.096913</v>
      </c>
      <c r="FJ58" s="126">
        <f t="shared" si="185"/>
        <v>0.313412</v>
      </c>
      <c r="FK58" s="126">
        <v>0.004</v>
      </c>
      <c r="FL58" s="126">
        <v>0.005</v>
      </c>
      <c r="FM58" s="126">
        <v>0.011</v>
      </c>
      <c r="FN58" s="126">
        <f t="shared" si="186"/>
        <v>0.02</v>
      </c>
      <c r="FO58" s="126">
        <f t="shared" si="168"/>
        <v>1.21438</v>
      </c>
      <c r="FP58" s="126">
        <v>0.16901000000000002</v>
      </c>
      <c r="FQ58" s="126">
        <v>0.126865</v>
      </c>
      <c r="FR58" s="126">
        <v>0.153528</v>
      </c>
      <c r="FS58" s="126">
        <f t="shared" si="169"/>
        <v>0.449403</v>
      </c>
      <c r="FT58" s="126">
        <v>0.22577</v>
      </c>
      <c r="FU58" s="126">
        <v>0.161966</v>
      </c>
      <c r="FV58" s="126">
        <v>0.222937</v>
      </c>
      <c r="FW58" s="126">
        <f t="shared" si="170"/>
        <v>0.610673</v>
      </c>
      <c r="FX58" s="126">
        <v>0.150039</v>
      </c>
      <c r="FY58" s="126">
        <v>0.101956</v>
      </c>
      <c r="FZ58" s="126">
        <v>0.1118</v>
      </c>
      <c r="GA58" s="126">
        <f t="shared" si="171"/>
        <v>0.36379500000000004</v>
      </c>
      <c r="GB58" s="126">
        <v>0.182</v>
      </c>
      <c r="GC58" s="126">
        <v>0.132</v>
      </c>
      <c r="GD58" s="126">
        <v>0.14</v>
      </c>
      <c r="GE58" s="126">
        <f t="shared" si="172"/>
        <v>0.454</v>
      </c>
      <c r="GF58" s="126">
        <f t="shared" si="173"/>
        <v>1.877871</v>
      </c>
      <c r="GG58" s="126">
        <v>0.14799500000000002</v>
      </c>
      <c r="GH58" s="126">
        <v>0.206348</v>
      </c>
      <c r="GI58" s="126">
        <v>0.18188400000000002</v>
      </c>
      <c r="GJ58" s="126">
        <f t="shared" si="174"/>
        <v>0.536227</v>
      </c>
      <c r="GK58" s="126">
        <v>0.162745</v>
      </c>
      <c r="GL58" s="126">
        <v>0.121027</v>
      </c>
      <c r="GM58" s="126">
        <v>0.131979</v>
      </c>
      <c r="GN58" s="126">
        <f t="shared" si="175"/>
        <v>0.41575100000000004</v>
      </c>
      <c r="GO58" s="126">
        <v>0.145196</v>
      </c>
      <c r="GP58" s="126">
        <v>0.128586</v>
      </c>
      <c r="GQ58" s="126">
        <v>0.10988400000000001</v>
      </c>
      <c r="GR58" s="126">
        <f t="shared" si="176"/>
        <v>0.38366599999999995</v>
      </c>
      <c r="GS58" s="126">
        <v>0.07855100000000001</v>
      </c>
      <c r="GT58" s="126">
        <v>0.094441</v>
      </c>
      <c r="GU58" s="126">
        <v>0.108457</v>
      </c>
      <c r="GV58" s="126">
        <f t="shared" si="177"/>
        <v>0.281449</v>
      </c>
      <c r="GW58" s="126">
        <f t="shared" si="178"/>
        <v>1.617093</v>
      </c>
      <c r="GX58" s="126">
        <v>0.135903</v>
      </c>
      <c r="GY58" s="126">
        <v>0.128542</v>
      </c>
      <c r="GZ58" s="126">
        <v>0.114035</v>
      </c>
      <c r="HA58" s="126">
        <f t="shared" si="179"/>
        <v>0.37848</v>
      </c>
      <c r="HB58" s="126">
        <v>0.125278</v>
      </c>
      <c r="HC58" s="126">
        <v>0.186457</v>
      </c>
      <c r="HD58" s="126">
        <v>0.155717</v>
      </c>
      <c r="HE58" s="126">
        <f t="shared" si="180"/>
        <v>0.467452</v>
      </c>
      <c r="HF58" s="126">
        <v>0.218392</v>
      </c>
      <c r="HG58" s="126">
        <v>0.125976</v>
      </c>
      <c r="HH58" s="126">
        <v>0.136985</v>
      </c>
      <c r="HI58" s="126">
        <f t="shared" si="181"/>
        <v>0.48135300000000003</v>
      </c>
    </row>
    <row r="59" spans="1:217" ht="14.25">
      <c r="A59" t="s">
        <v>61</v>
      </c>
      <c r="AF59" t="s">
        <v>1</v>
      </c>
      <c r="BR59" s="54"/>
      <c r="BS59" s="54"/>
      <c r="BT59" s="54"/>
      <c r="BU59" s="54"/>
      <c r="CD59" s="12"/>
      <c r="CE59" s="12"/>
      <c r="CF59" s="12"/>
      <c r="CG59" s="12"/>
      <c r="CL59" s="12"/>
      <c r="CM59" s="12">
        <v>0.148474</v>
      </c>
      <c r="CN59" s="12">
        <v>0.151036</v>
      </c>
      <c r="CO59" s="12">
        <v>0.185131</v>
      </c>
      <c r="CP59" s="12">
        <f t="shared" si="160"/>
        <v>0.484641</v>
      </c>
      <c r="CQ59" s="12">
        <v>0.139548</v>
      </c>
      <c r="CR59" s="12">
        <v>0.139548</v>
      </c>
      <c r="CS59" s="12">
        <v>0.095904</v>
      </c>
      <c r="CT59" s="12">
        <f t="shared" si="161"/>
        <v>0.375</v>
      </c>
      <c r="CU59" s="12">
        <v>0.027935</v>
      </c>
      <c r="CV59" s="12">
        <v>0.01439</v>
      </c>
      <c r="CW59" s="12">
        <v>-0.000855</v>
      </c>
      <c r="CX59" s="12">
        <f t="shared" si="162"/>
        <v>0.04147</v>
      </c>
      <c r="CY59" s="12">
        <f>CP59+CT59+CX59</f>
        <v>0.901111</v>
      </c>
      <c r="CZ59" s="105">
        <v>0.004235</v>
      </c>
      <c r="DA59" s="105">
        <v>-0.000855</v>
      </c>
      <c r="DB59" s="105">
        <v>0.100203</v>
      </c>
      <c r="DC59">
        <f>SUM(CZ59:DB59)</f>
        <v>0.103583</v>
      </c>
      <c r="DD59" s="109">
        <v>0.16588399999999998</v>
      </c>
      <c r="DE59" s="109">
        <v>0.181507</v>
      </c>
      <c r="DF59" s="109">
        <v>0.184363</v>
      </c>
      <c r="DG59" s="96">
        <f>SUM(DD59:DF59)</f>
        <v>0.5317540000000001</v>
      </c>
      <c r="DH59">
        <v>0.135653</v>
      </c>
      <c r="DI59">
        <v>0.127886</v>
      </c>
      <c r="DJ59">
        <v>0.090215</v>
      </c>
      <c r="DK59" s="96">
        <f>SUM(DH59:DJ59)</f>
        <v>0.35375399999999996</v>
      </c>
      <c r="DL59" s="96">
        <v>0.0389</v>
      </c>
      <c r="DM59" s="96">
        <v>0.010576</v>
      </c>
      <c r="DN59" s="96">
        <v>0.00237</v>
      </c>
      <c r="DO59" s="110">
        <f>SUM(DL59:DN59)</f>
        <v>0.051845999999999996</v>
      </c>
      <c r="DP59" s="12">
        <f>DO59+DK59+DG59+DC59</f>
        <v>1.040937</v>
      </c>
      <c r="DQ59">
        <v>0.0035710000000000004</v>
      </c>
      <c r="DR59" s="105">
        <v>0.018509</v>
      </c>
      <c r="DS59" s="105">
        <v>0.123039</v>
      </c>
      <c r="DT59" s="96">
        <f>SUM(DQ59:DS59)</f>
        <v>0.145119</v>
      </c>
      <c r="DU59" s="95">
        <v>0.26204500000000003</v>
      </c>
      <c r="DV59" s="95">
        <v>0.228158</v>
      </c>
      <c r="DW59" s="95">
        <v>0.18635200000000002</v>
      </c>
      <c r="DX59" s="96">
        <f>SUM(DU59:DW59)</f>
        <v>0.676555</v>
      </c>
      <c r="DY59" s="96">
        <v>0.155326</v>
      </c>
      <c r="DZ59" s="96">
        <v>0.147</v>
      </c>
      <c r="EA59" s="96">
        <v>0.119</v>
      </c>
      <c r="EB59" s="96">
        <f>SUM(DY59:EA59)</f>
        <v>0.421326</v>
      </c>
      <c r="EC59">
        <v>0.076</v>
      </c>
      <c r="ED59">
        <v>0.02</v>
      </c>
      <c r="EE59">
        <v>0.004</v>
      </c>
      <c r="EF59" s="96">
        <f>SUM(EC59:EE59)</f>
        <v>0.1</v>
      </c>
      <c r="EG59" s="12">
        <f>DT59+DX59+EB59+EF59</f>
        <v>1.343</v>
      </c>
      <c r="EH59">
        <v>0.004</v>
      </c>
      <c r="EI59" s="105">
        <v>0.027</v>
      </c>
      <c r="EJ59" s="105">
        <v>0.189</v>
      </c>
      <c r="EK59" s="54">
        <f>SUM(EH59:EJ59)</f>
        <v>0.22</v>
      </c>
      <c r="EL59" s="96">
        <v>0.273</v>
      </c>
      <c r="EM59" s="96">
        <v>0.229</v>
      </c>
      <c r="EN59" s="96">
        <v>0.218</v>
      </c>
      <c r="EO59" s="54">
        <f>SUM(EL59:EN59)</f>
        <v>0.72</v>
      </c>
      <c r="EP59" s="96">
        <v>0.148</v>
      </c>
      <c r="EQ59" s="96">
        <v>0.11</v>
      </c>
      <c r="ER59" s="96">
        <v>0.196</v>
      </c>
      <c r="ES59" s="12">
        <f>SUM(EP59:ER59)</f>
        <v>0.454</v>
      </c>
      <c r="ET59" s="12">
        <v>0.236</v>
      </c>
      <c r="EU59" s="12">
        <v>0.095</v>
      </c>
      <c r="EV59" s="12">
        <v>0.008</v>
      </c>
      <c r="EW59" s="12">
        <f t="shared" si="164"/>
        <v>0.33899999999999997</v>
      </c>
      <c r="EX59" s="12">
        <f t="shared" si="165"/>
        <v>1.7329999999999999</v>
      </c>
      <c r="EY59" s="126">
        <v>0.176</v>
      </c>
      <c r="EZ59" s="126">
        <v>0.177</v>
      </c>
      <c r="FA59" s="126">
        <v>0.332</v>
      </c>
      <c r="FB59" s="126">
        <f t="shared" si="166"/>
        <v>0.685</v>
      </c>
      <c r="FC59" s="126">
        <v>0.367</v>
      </c>
      <c r="FD59" s="126">
        <v>0.308</v>
      </c>
      <c r="FE59" s="126">
        <v>0.273</v>
      </c>
      <c r="FF59" s="126">
        <f t="shared" si="167"/>
        <v>0.9480000000000001</v>
      </c>
      <c r="FG59" s="126">
        <v>0.271</v>
      </c>
      <c r="FH59" s="126">
        <v>0.261</v>
      </c>
      <c r="FI59" s="126">
        <v>0.289</v>
      </c>
      <c r="FJ59" s="126">
        <f t="shared" si="185"/>
        <v>0.821</v>
      </c>
      <c r="FK59" s="126">
        <v>0.279</v>
      </c>
      <c r="FL59" s="126">
        <v>0.159</v>
      </c>
      <c r="FM59" s="126">
        <v>0.115</v>
      </c>
      <c r="FN59" s="126">
        <f t="shared" si="186"/>
        <v>0.553</v>
      </c>
      <c r="FO59" s="126">
        <f t="shared" si="168"/>
        <v>3.0069999999999997</v>
      </c>
      <c r="FP59" s="126">
        <v>0.143</v>
      </c>
      <c r="FQ59" s="126">
        <v>0.054</v>
      </c>
      <c r="FR59" s="126">
        <v>0.187</v>
      </c>
      <c r="FS59" s="126">
        <f t="shared" si="169"/>
        <v>0.384</v>
      </c>
      <c r="FT59" s="126">
        <v>0.311</v>
      </c>
      <c r="FU59" s="126">
        <v>0.262</v>
      </c>
      <c r="FV59" s="126">
        <v>0.278</v>
      </c>
      <c r="FW59" s="126">
        <f t="shared" si="170"/>
        <v>0.851</v>
      </c>
      <c r="FX59" s="126">
        <v>0.252</v>
      </c>
      <c r="FY59" s="126">
        <v>0.209</v>
      </c>
      <c r="FZ59" s="126">
        <v>0.305</v>
      </c>
      <c r="GA59" s="126">
        <f t="shared" si="171"/>
        <v>0.766</v>
      </c>
      <c r="GB59" s="126">
        <v>0.182</v>
      </c>
      <c r="GC59" s="126">
        <v>0.132</v>
      </c>
      <c r="GD59" s="126">
        <v>0.14</v>
      </c>
      <c r="GE59" s="126">
        <f t="shared" si="172"/>
        <v>0.454</v>
      </c>
      <c r="GF59" s="126">
        <f t="shared" si="173"/>
        <v>2.455</v>
      </c>
      <c r="GG59" s="126">
        <v>0.146</v>
      </c>
      <c r="GH59" s="126">
        <v>0.094</v>
      </c>
      <c r="GI59" s="126">
        <v>0.251</v>
      </c>
      <c r="GJ59" s="126">
        <f t="shared" si="174"/>
        <v>0.491</v>
      </c>
      <c r="GK59" s="126">
        <v>0.324</v>
      </c>
      <c r="GL59" s="126">
        <v>0.329</v>
      </c>
      <c r="GM59" s="126">
        <v>0.332</v>
      </c>
      <c r="GN59" s="126">
        <f t="shared" si="175"/>
        <v>0.9850000000000001</v>
      </c>
      <c r="GO59" s="126">
        <v>0.237</v>
      </c>
      <c r="GP59" s="126">
        <v>0.1549999999999998</v>
      </c>
      <c r="GQ59" s="126">
        <v>0.241</v>
      </c>
      <c r="GR59" s="126">
        <f t="shared" si="176"/>
        <v>0.6329999999999998</v>
      </c>
      <c r="GS59" s="126">
        <v>0.287</v>
      </c>
      <c r="GT59" s="126">
        <v>0.123</v>
      </c>
      <c r="GU59" s="126">
        <v>0.11</v>
      </c>
      <c r="GV59" s="126">
        <f t="shared" si="177"/>
        <v>0.52</v>
      </c>
      <c r="GW59" s="126">
        <f t="shared" si="178"/>
        <v>2.629</v>
      </c>
      <c r="GX59" s="126">
        <v>0.125</v>
      </c>
      <c r="GY59" s="126">
        <v>0.093</v>
      </c>
      <c r="GZ59" s="126">
        <v>0.368</v>
      </c>
      <c r="HA59" s="126">
        <f t="shared" si="179"/>
        <v>0.586</v>
      </c>
      <c r="HB59" s="126">
        <v>0.424</v>
      </c>
      <c r="HC59" s="126">
        <v>0.442</v>
      </c>
      <c r="HD59" s="126">
        <v>0.393</v>
      </c>
      <c r="HE59" s="126">
        <f t="shared" si="180"/>
        <v>1.259</v>
      </c>
      <c r="HF59" s="126">
        <v>0.365</v>
      </c>
      <c r="HG59" s="126">
        <v>0.328</v>
      </c>
      <c r="HH59" s="126">
        <v>0.347</v>
      </c>
      <c r="HI59" s="126">
        <f t="shared" si="181"/>
        <v>1.04</v>
      </c>
    </row>
    <row r="60" spans="90:217" ht="13.5" customHeight="1"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T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P60" s="12"/>
      <c r="FS60" s="12"/>
      <c r="FT60" s="12"/>
      <c r="FW60" s="12"/>
      <c r="FX60" s="12"/>
      <c r="GA60" s="12"/>
      <c r="GB60" s="12"/>
      <c r="GE60" s="12"/>
      <c r="GG60" s="12"/>
      <c r="GJ60" s="12"/>
      <c r="GK60" s="12"/>
      <c r="GN60" s="12"/>
      <c r="GO60" s="12"/>
      <c r="GR60" s="12"/>
      <c r="GS60" s="12"/>
      <c r="GV60" s="12"/>
      <c r="GX60" s="12"/>
      <c r="HA60" s="12"/>
      <c r="HB60" s="12"/>
      <c r="HE60" s="12"/>
      <c r="HF60" s="12"/>
      <c r="HI60" s="12"/>
    </row>
    <row r="61" spans="86:217" ht="14.25">
      <c r="CH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Y61" s="54"/>
      <c r="EH61" s="12"/>
      <c r="EI61" s="12"/>
      <c r="EJ61" s="12"/>
      <c r="EK61" s="12"/>
      <c r="ET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P61" s="12"/>
      <c r="FS61" s="12"/>
      <c r="FT61" s="12"/>
      <c r="FW61" s="12"/>
      <c r="FX61" s="12"/>
      <c r="GA61" s="12"/>
      <c r="GB61" s="12"/>
      <c r="GE61" s="12"/>
      <c r="GG61" s="12"/>
      <c r="GJ61" s="12"/>
      <c r="GK61" s="12"/>
      <c r="GN61" s="12"/>
      <c r="GO61" s="12"/>
      <c r="GR61" s="12"/>
      <c r="GS61" s="12"/>
      <c r="GV61" s="12"/>
      <c r="GX61" s="12"/>
      <c r="HA61" s="12"/>
      <c r="HB61" s="12"/>
      <c r="HE61" s="12"/>
      <c r="HF61" s="12"/>
      <c r="HI61" s="12"/>
    </row>
    <row r="62" spans="70:217" ht="14.25">
      <c r="BR62" s="54"/>
      <c r="BS62" s="54"/>
      <c r="BT62" s="54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EB62" s="12"/>
      <c r="EF62" s="12"/>
      <c r="EG62" s="12"/>
      <c r="EH62" s="12"/>
      <c r="EI62" s="12"/>
      <c r="EJ62" s="12"/>
      <c r="EK62" s="12"/>
      <c r="ET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S62" s="12"/>
      <c r="FT62" s="12"/>
      <c r="FW62" s="12"/>
      <c r="FX62" s="12"/>
      <c r="GA62" s="12"/>
      <c r="GB62" s="12"/>
      <c r="GE62" s="12"/>
      <c r="GF62" s="12"/>
      <c r="GG62" s="12"/>
      <c r="GJ62" s="12"/>
      <c r="GK62" s="12"/>
      <c r="GN62" s="12"/>
      <c r="GO62" s="12"/>
      <c r="GR62" s="12"/>
      <c r="GS62" s="12"/>
      <c r="GV62" s="12"/>
      <c r="GW62" s="12"/>
      <c r="GX62" s="12"/>
      <c r="HA62" s="12"/>
      <c r="HB62" s="12"/>
      <c r="HE62" s="12"/>
      <c r="HF62" s="12"/>
      <c r="HI62" s="12"/>
    </row>
    <row r="63" spans="119:141" ht="14.25">
      <c r="DO63" s="54"/>
      <c r="DP63" s="54"/>
      <c r="DT63" s="54"/>
      <c r="EB63" s="54"/>
      <c r="EF63" s="54"/>
      <c r="EG63" s="54"/>
      <c r="EK63" s="54"/>
    </row>
    <row r="65" spans="86:217" ht="14.25">
      <c r="CH65" s="12"/>
      <c r="CY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EG65" s="12"/>
      <c r="EH65" s="12"/>
      <c r="EI65" s="12"/>
      <c r="EJ65" s="12"/>
      <c r="ET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P65" s="12"/>
      <c r="FS65" s="12"/>
      <c r="FT65" s="12"/>
      <c r="FW65" s="12"/>
      <c r="FX65" s="12"/>
      <c r="GA65" s="12"/>
      <c r="GB65" s="12"/>
      <c r="GE65" s="12"/>
      <c r="GG65" s="12"/>
      <c r="GJ65" s="12"/>
      <c r="GK65" s="12"/>
      <c r="GN65" s="12"/>
      <c r="GO65" s="12"/>
      <c r="GR65" s="12"/>
      <c r="GS65" s="12"/>
      <c r="GV65" s="12"/>
      <c r="GX65" s="12"/>
      <c r="HA65" s="12"/>
      <c r="HB65" s="12"/>
      <c r="HE65" s="12"/>
      <c r="HF65" s="12"/>
      <c r="HI65" s="12"/>
    </row>
    <row r="67" spans="154:205" ht="14.25">
      <c r="EX67" s="12"/>
      <c r="FO67" s="12"/>
      <c r="GF67" s="12"/>
      <c r="GW67" s="12"/>
    </row>
    <row r="70" spans="154:205" ht="14.25">
      <c r="EX70" s="12"/>
      <c r="FO70" s="12"/>
      <c r="GF70" s="12"/>
      <c r="GW70" s="12"/>
    </row>
  </sheetData>
  <sheetProtection/>
  <mergeCells count="13">
    <mergeCell ref="FP2:GF2"/>
    <mergeCell ref="CZ2:DP2"/>
    <mergeCell ref="GG2:GW2"/>
    <mergeCell ref="GX2:HI2"/>
    <mergeCell ref="CI2:CY2"/>
    <mergeCell ref="B2:R2"/>
    <mergeCell ref="S2:AI2"/>
    <mergeCell ref="AJ2:AZ2"/>
    <mergeCell ref="BA2:BQ2"/>
    <mergeCell ref="BR2:CH2"/>
    <mergeCell ref="EY2:FO2"/>
    <mergeCell ref="EH2:EX2"/>
    <mergeCell ref="DQ2:EG2"/>
  </mergeCells>
  <printOptions/>
  <pageMargins left="0.75" right="0.75" top="1" bottom="1" header="0.3" footer="0.3"/>
  <pageSetup horizontalDpi="600" verticalDpi="600" orientation="portrait" paperSize="9" r:id="rId3"/>
  <ignoredErrors>
    <ignoredError sqref="AU4 AQ4 CL4 CL11 CL14 CL24 CL41 CL43:CL44 CL46 CL52:CL53 CP43 DC43 DK14 FB4:FF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I65"/>
  <sheetViews>
    <sheetView showGridLines="0" zoomScale="70" zoomScaleNormal="70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 outlineLevelRow="1" outlineLevelCol="2"/>
  <cols>
    <col min="1" max="1" width="42.8515625" style="0" customWidth="1"/>
    <col min="2" max="4" width="7.421875" style="0" hidden="1" customWidth="1" outlineLevel="2"/>
    <col min="5" max="5" width="7.28125" style="0" hidden="1" customWidth="1" outlineLevel="1" collapsed="1"/>
    <col min="6" max="8" width="7.28125" style="0" hidden="1" customWidth="1" outlineLevel="2"/>
    <col min="9" max="9" width="7.28125" style="0" hidden="1" customWidth="1" outlineLevel="1" collapsed="1"/>
    <col min="10" max="12" width="7.28125" style="0" hidden="1" customWidth="1" outlineLevel="2"/>
    <col min="13" max="13" width="7.28125" style="0" hidden="1" customWidth="1" outlineLevel="1" collapsed="1"/>
    <col min="14" max="16" width="7.28125" style="0" hidden="1" customWidth="1" outlineLevel="2"/>
    <col min="17" max="17" width="7.28125" style="0" hidden="1" customWidth="1" outlineLevel="1" collapsed="1"/>
    <col min="18" max="18" width="8.28125" style="0" bestFit="1" customWidth="1" collapsed="1"/>
    <col min="19" max="21" width="7.421875" style="0" hidden="1" customWidth="1" outlineLevel="2"/>
    <col min="22" max="22" width="7.28125" style="0" hidden="1" customWidth="1" outlineLevel="1" collapsed="1"/>
    <col min="23" max="25" width="9.140625" style="0" hidden="1" customWidth="1" outlineLevel="2"/>
    <col min="26" max="26" width="9.140625" style="0" hidden="1" customWidth="1" outlineLevel="1" collapsed="1"/>
    <col min="27" max="29" width="9.140625" style="0" hidden="1" customWidth="1" outlineLevel="2"/>
    <col min="30" max="30" width="9.140625" style="0" hidden="1" customWidth="1" outlineLevel="1" collapsed="1"/>
    <col min="31" max="33" width="9.140625" style="0" hidden="1" customWidth="1" outlineLevel="2"/>
    <col min="34" max="34" width="9.140625" style="0" hidden="1" customWidth="1" outlineLevel="1" collapsed="1"/>
    <col min="35" max="35" width="8.8515625" style="0" customWidth="1" collapsed="1"/>
    <col min="36" max="38" width="7.421875" style="0" hidden="1" customWidth="1" outlineLevel="2"/>
    <col min="39" max="39" width="7.140625" style="0" hidden="1" customWidth="1" outlineLevel="1" collapsed="1"/>
    <col min="40" max="42" width="6.421875" style="0" hidden="1" customWidth="1" outlineLevel="2"/>
    <col min="43" max="43" width="7.421875" style="0" hidden="1" customWidth="1" outlineLevel="1" collapsed="1"/>
    <col min="44" max="46" width="6.140625" style="0" hidden="1" customWidth="1" outlineLevel="2"/>
    <col min="47" max="47" width="7.421875" style="0" hidden="1" customWidth="1" outlineLevel="1" collapsed="1"/>
    <col min="48" max="50" width="6.140625" style="0" hidden="1" customWidth="1" outlineLevel="2"/>
    <col min="51" max="51" width="7.7109375" style="0" hidden="1" customWidth="1" outlineLevel="1" collapsed="1"/>
    <col min="52" max="52" width="8.00390625" style="0" customWidth="1" collapsed="1"/>
    <col min="53" max="55" width="7.421875" style="0" hidden="1" customWidth="1" outlineLevel="2"/>
    <col min="56" max="56" width="7.140625" style="0" hidden="1" customWidth="1" outlineLevel="1" collapsed="1"/>
    <col min="57" max="59" width="8.28125" style="0" hidden="1" customWidth="1" outlineLevel="2"/>
    <col min="60" max="60" width="8.28125" style="0" hidden="1" customWidth="1" outlineLevel="1" collapsed="1"/>
    <col min="61" max="63" width="8.8515625" style="0" hidden="1" customWidth="1" outlineLevel="2"/>
    <col min="64" max="64" width="7.140625" style="0" hidden="1" customWidth="1" outlineLevel="1" collapsed="1"/>
    <col min="65" max="67" width="6.140625" style="0" hidden="1" customWidth="1" outlineLevel="2"/>
    <col min="68" max="68" width="7.421875" style="0" hidden="1" customWidth="1" outlineLevel="1" collapsed="1"/>
    <col min="69" max="69" width="8.140625" style="0" bestFit="1" customWidth="1" collapsed="1"/>
    <col min="70" max="72" width="9.00390625" style="0" hidden="1" customWidth="1" outlineLevel="2"/>
    <col min="73" max="73" width="9.28125" style="0" hidden="1" customWidth="1" outlineLevel="1" collapsed="1"/>
    <col min="74" max="76" width="8.8515625" style="0" hidden="1" customWidth="1" outlineLevel="2"/>
    <col min="77" max="77" width="9.140625" style="0" hidden="1" customWidth="1" outlineLevel="1" collapsed="1"/>
    <col min="78" max="80" width="8.8515625" style="0" hidden="1" customWidth="1" outlineLevel="2"/>
    <col min="81" max="81" width="9.140625" style="0" hidden="1" customWidth="1" outlineLevel="1" collapsed="1"/>
    <col min="82" max="84" width="9.140625" style="0" hidden="1" customWidth="1" outlineLevel="2"/>
    <col min="85" max="85" width="9.140625" style="0" hidden="1" customWidth="1" outlineLevel="1" collapsed="1"/>
    <col min="86" max="86" width="9.00390625" style="0" bestFit="1" customWidth="1" collapsed="1"/>
    <col min="87" max="89" width="8.8515625" style="0" hidden="1" customWidth="1" outlineLevel="2"/>
    <col min="90" max="90" width="8.8515625" style="0" hidden="1" customWidth="1" outlineLevel="1" collapsed="1"/>
    <col min="91" max="93" width="9.140625" style="0" hidden="1" customWidth="1" outlineLevel="2"/>
    <col min="94" max="94" width="9.140625" style="0" hidden="1" customWidth="1" outlineLevel="1" collapsed="1"/>
    <col min="95" max="97" width="9.140625" style="0" hidden="1" customWidth="1" outlineLevel="2"/>
    <col min="98" max="98" width="7.140625" style="0" hidden="1" customWidth="1" outlineLevel="1" collapsed="1"/>
    <col min="99" max="101" width="9.140625" style="0" hidden="1" customWidth="1" outlineLevel="2"/>
    <col min="102" max="102" width="9.140625" style="0" hidden="1" customWidth="1" outlineLevel="1" collapsed="1"/>
    <col min="103" max="103" width="9.140625" style="0" customWidth="1" collapsed="1"/>
    <col min="104" max="106" width="9.140625" style="0" hidden="1" customWidth="1" outlineLevel="2"/>
    <col min="107" max="107" width="9.140625" style="0" hidden="1" customWidth="1" outlineLevel="1" collapsed="1"/>
    <col min="108" max="110" width="9.140625" style="0" hidden="1" customWidth="1" outlineLevel="2"/>
    <col min="111" max="111" width="9.140625" style="0" hidden="1" customWidth="1" outlineLevel="1" collapsed="1"/>
    <col min="112" max="113" width="9.140625" style="0" hidden="1" customWidth="1" outlineLevel="2"/>
    <col min="114" max="114" width="10.421875" style="0" hidden="1" customWidth="1" outlineLevel="2"/>
    <col min="115" max="115" width="9.140625" style="0" hidden="1" customWidth="1" outlineLevel="1" collapsed="1"/>
    <col min="116" max="118" width="9.140625" style="0" hidden="1" customWidth="1" outlineLevel="2"/>
    <col min="119" max="119" width="9.140625" style="0" hidden="1" customWidth="1" outlineLevel="1"/>
    <col min="120" max="120" width="8.28125" style="0" bestFit="1" customWidth="1" collapsed="1"/>
    <col min="121" max="123" width="9.140625" style="0" hidden="1" customWidth="1" outlineLevel="2"/>
    <col min="124" max="124" width="9.140625" style="0" hidden="1" customWidth="1" outlineLevel="1" collapsed="1"/>
    <col min="125" max="127" width="9.140625" style="0" hidden="1" customWidth="1" outlineLevel="2"/>
    <col min="128" max="128" width="9.140625" style="0" hidden="1" customWidth="1" outlineLevel="1" collapsed="1"/>
    <col min="129" max="131" width="9.140625" style="0" hidden="1" customWidth="1" outlineLevel="2"/>
    <col min="132" max="132" width="9.140625" style="0" hidden="1" customWidth="1" outlineLevel="1" collapsed="1"/>
    <col min="133" max="135" width="9.140625" style="0" hidden="1" customWidth="1" outlineLevel="2"/>
    <col min="136" max="136" width="9.140625" style="0" hidden="1" customWidth="1" outlineLevel="1" collapsed="1"/>
    <col min="137" max="137" width="8.140625" style="0" customWidth="1" collapsed="1"/>
    <col min="138" max="140" width="8.8515625" style="0" hidden="1" customWidth="1" outlineLevel="2"/>
    <col min="141" max="141" width="8.8515625" style="0" hidden="1" customWidth="1" outlineLevel="1" collapsed="1"/>
    <col min="142" max="144" width="8.8515625" style="0" hidden="1" customWidth="1" outlineLevel="2"/>
    <col min="145" max="145" width="8.8515625" style="0" hidden="1" customWidth="1" outlineLevel="1" collapsed="1"/>
    <col min="146" max="148" width="8.8515625" style="0" hidden="1" customWidth="1" outlineLevel="2"/>
    <col min="149" max="149" width="8.8515625" style="0" hidden="1" customWidth="1" outlineLevel="1" collapsed="1"/>
    <col min="150" max="152" width="8.8515625" style="0" hidden="1" customWidth="1" outlineLevel="2"/>
    <col min="153" max="153" width="8.8515625" style="0" hidden="1" customWidth="1" outlineLevel="1" collapsed="1"/>
    <col min="154" max="154" width="8.8515625" style="0" customWidth="1" collapsed="1"/>
    <col min="155" max="156" width="10.421875" style="0" hidden="1" customWidth="1" outlineLevel="2"/>
    <col min="157" max="157" width="8.8515625" style="0" hidden="1" customWidth="1" outlineLevel="2"/>
    <col min="158" max="158" width="8.8515625" style="0" hidden="1" customWidth="1" outlineLevel="1" collapsed="1"/>
    <col min="159" max="160" width="10.421875" style="0" hidden="1" customWidth="1" outlineLevel="2"/>
    <col min="161" max="161" width="8.8515625" style="0" hidden="1" customWidth="1" outlineLevel="2"/>
    <col min="162" max="162" width="8.8515625" style="0" hidden="1" customWidth="1" outlineLevel="1" collapsed="1"/>
    <col min="163" max="164" width="10.421875" style="0" hidden="1" customWidth="1" outlineLevel="2"/>
    <col min="165" max="165" width="8.8515625" style="0" hidden="1" customWidth="1" outlineLevel="2"/>
    <col min="166" max="166" width="8.8515625" style="0" hidden="1" customWidth="1" outlineLevel="1" collapsed="1"/>
    <col min="167" max="169" width="8.8515625" style="0" hidden="1" customWidth="1" outlineLevel="2"/>
    <col min="170" max="170" width="8.8515625" style="0" hidden="1" customWidth="1" outlineLevel="1" collapsed="1"/>
    <col min="171" max="171" width="8.8515625" style="0" customWidth="1" collapsed="1"/>
    <col min="172" max="173" width="10.421875" style="0" hidden="1" customWidth="1" outlineLevel="2"/>
    <col min="174" max="174" width="8.8515625" style="0" hidden="1" customWidth="1" outlineLevel="2"/>
    <col min="175" max="175" width="8.8515625" style="0" hidden="1" customWidth="1" outlineLevel="1" collapsed="1"/>
    <col min="176" max="177" width="10.421875" style="0" hidden="1" customWidth="1" outlineLevel="2"/>
    <col min="178" max="178" width="8.8515625" style="0" hidden="1" customWidth="1" outlineLevel="2"/>
    <col min="179" max="179" width="8.8515625" style="0" hidden="1" customWidth="1" outlineLevel="1" collapsed="1"/>
    <col min="180" max="181" width="10.421875" style="0" hidden="1" customWidth="1" outlineLevel="2"/>
    <col min="182" max="182" width="8.8515625" style="0" hidden="1" customWidth="1" outlineLevel="2"/>
    <col min="183" max="183" width="8.8515625" style="0" hidden="1" customWidth="1" outlineLevel="1" collapsed="1"/>
    <col min="184" max="185" width="10.421875" style="0" hidden="1" customWidth="1" outlineLevel="2"/>
    <col min="186" max="186" width="8.8515625" style="0" hidden="1" customWidth="1" outlineLevel="2"/>
    <col min="187" max="187" width="8.8515625" style="0" hidden="1" customWidth="1" outlineLevel="1" collapsed="1"/>
    <col min="188" max="188" width="8.8515625" style="0" customWidth="1" collapsed="1"/>
    <col min="189" max="190" width="10.421875" style="0" hidden="1" customWidth="1" outlineLevel="2"/>
    <col min="191" max="191" width="8.8515625" style="0" hidden="1" customWidth="1" outlineLevel="2"/>
    <col min="192" max="192" width="8.8515625" style="0" hidden="1" customWidth="1" outlineLevel="1" collapsed="1"/>
    <col min="193" max="194" width="10.421875" style="0" hidden="1" customWidth="1" outlineLevel="2"/>
    <col min="195" max="195" width="8.8515625" style="0" hidden="1" customWidth="1" outlineLevel="2"/>
    <col min="196" max="196" width="8.8515625" style="0" hidden="1" customWidth="1" outlineLevel="1" collapsed="1"/>
    <col min="197" max="198" width="10.421875" style="0" hidden="1" customWidth="1" outlineLevel="2"/>
    <col min="199" max="199" width="8.8515625" style="0" hidden="1" customWidth="1" outlineLevel="2"/>
    <col min="200" max="200" width="8.8515625" style="0" hidden="1" customWidth="1" outlineLevel="1" collapsed="1"/>
    <col min="201" max="202" width="10.421875" style="0" hidden="1" customWidth="1" outlineLevel="2"/>
    <col min="203" max="203" width="8.8515625" style="0" hidden="1" customWidth="1" outlineLevel="2"/>
    <col min="204" max="204" width="8.8515625" style="0" hidden="1" customWidth="1" outlineLevel="1" collapsed="1"/>
    <col min="205" max="205" width="8.8515625" style="0" customWidth="1" collapsed="1"/>
    <col min="206" max="207" width="10.421875" style="0" hidden="1" customWidth="1" outlineLevel="2"/>
    <col min="208" max="208" width="8.8515625" style="0" hidden="1" customWidth="1" outlineLevel="2"/>
    <col min="209" max="209" width="8.8515625" style="0" customWidth="1" outlineLevel="1" collapsed="1"/>
    <col min="210" max="211" width="10.421875" style="0" hidden="1" customWidth="1" outlineLevel="2"/>
    <col min="212" max="212" width="8.8515625" style="0" hidden="1" customWidth="1" outlineLevel="2"/>
    <col min="213" max="213" width="8.8515625" style="0" customWidth="1" outlineLevel="1" collapsed="1"/>
    <col min="214" max="215" width="10.421875" style="0" customWidth="1" outlineLevel="2"/>
    <col min="216" max="216" width="8.8515625" style="0" customWidth="1" outlineLevel="2"/>
    <col min="217" max="217" width="8.8515625" style="0" customWidth="1" outlineLevel="1"/>
  </cols>
  <sheetData>
    <row r="1" spans="1:86" ht="28.5" customHeight="1">
      <c r="A1" s="42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29"/>
      <c r="AF1" s="29"/>
      <c r="AG1" s="29"/>
      <c r="AH1" s="29"/>
      <c r="AI1" s="29"/>
      <c r="AW1" s="40"/>
      <c r="AX1" s="40"/>
      <c r="AY1" s="40"/>
      <c r="AZ1" s="40"/>
      <c r="BN1" s="40"/>
      <c r="BO1" s="40"/>
      <c r="BP1" s="40"/>
      <c r="BQ1" s="40"/>
      <c r="CH1" s="40"/>
    </row>
    <row r="2" spans="1:217" ht="18">
      <c r="A2" s="16"/>
      <c r="B2" s="156">
        <v>2011</v>
      </c>
      <c r="C2" s="158"/>
      <c r="D2" s="158"/>
      <c r="E2" s="158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  <c r="S2" s="161">
        <v>2012</v>
      </c>
      <c r="T2" s="164"/>
      <c r="U2" s="164"/>
      <c r="V2" s="164"/>
      <c r="W2" s="165"/>
      <c r="X2" s="165"/>
      <c r="Y2" s="165"/>
      <c r="Z2" s="165"/>
      <c r="AA2" s="165"/>
      <c r="AB2" s="165"/>
      <c r="AC2" s="165"/>
      <c r="AD2" s="165"/>
      <c r="AE2" s="166"/>
      <c r="AF2" s="166"/>
      <c r="AG2" s="166"/>
      <c r="AH2" s="166"/>
      <c r="AI2" s="167"/>
      <c r="AJ2" s="156">
        <v>2013</v>
      </c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>
        <v>2014</v>
      </c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>
        <v>2015</v>
      </c>
      <c r="BS2" s="156"/>
      <c r="BT2" s="156"/>
      <c r="BU2" s="156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12">
        <v>2015</v>
      </c>
      <c r="CI2" s="156">
        <v>2016</v>
      </c>
      <c r="CJ2" s="156"/>
      <c r="CK2" s="156"/>
      <c r="CL2" s="156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6">
        <v>2017</v>
      </c>
      <c r="DA2" s="156"/>
      <c r="DB2" s="156"/>
      <c r="DC2" s="156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6">
        <v>2018</v>
      </c>
      <c r="DR2" s="156"/>
      <c r="DS2" s="156"/>
      <c r="DT2" s="156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56">
        <v>2019</v>
      </c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>
        <v>2020</v>
      </c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>
        <v>2021</v>
      </c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>
        <v>2022</v>
      </c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>
        <v>2023</v>
      </c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</row>
    <row r="3" spans="1:217" ht="14.25">
      <c r="A3" s="3"/>
      <c r="B3" s="10" t="s">
        <v>39</v>
      </c>
      <c r="C3" s="10" t="s">
        <v>40</v>
      </c>
      <c r="D3" s="10" t="s">
        <v>41</v>
      </c>
      <c r="E3" s="31" t="s">
        <v>42</v>
      </c>
      <c r="F3" s="30" t="s">
        <v>43</v>
      </c>
      <c r="G3" s="30" t="s">
        <v>44</v>
      </c>
      <c r="H3" s="30" t="s">
        <v>45</v>
      </c>
      <c r="I3" s="31" t="s">
        <v>46</v>
      </c>
      <c r="J3" s="30" t="s">
        <v>47</v>
      </c>
      <c r="K3" s="30" t="s">
        <v>48</v>
      </c>
      <c r="L3" s="30" t="s">
        <v>49</v>
      </c>
      <c r="M3" s="31" t="s">
        <v>50</v>
      </c>
      <c r="N3" s="33" t="s">
        <v>51</v>
      </c>
      <c r="O3" s="33" t="s">
        <v>52</v>
      </c>
      <c r="P3" s="33" t="s">
        <v>53</v>
      </c>
      <c r="Q3" s="32" t="s">
        <v>54</v>
      </c>
      <c r="R3" s="34">
        <v>2011</v>
      </c>
      <c r="S3" s="10" t="s">
        <v>39</v>
      </c>
      <c r="T3" s="10" t="s">
        <v>40</v>
      </c>
      <c r="U3" s="10" t="s">
        <v>41</v>
      </c>
      <c r="V3" s="31" t="s">
        <v>42</v>
      </c>
      <c r="W3" s="30" t="s">
        <v>43</v>
      </c>
      <c r="X3" s="30" t="s">
        <v>44</v>
      </c>
      <c r="Y3" s="30" t="s">
        <v>45</v>
      </c>
      <c r="Z3" s="31" t="s">
        <v>46</v>
      </c>
      <c r="AA3" s="30" t="s">
        <v>47</v>
      </c>
      <c r="AB3" s="30" t="s">
        <v>48</v>
      </c>
      <c r="AC3" s="30" t="s">
        <v>49</v>
      </c>
      <c r="AD3" s="31" t="s">
        <v>50</v>
      </c>
      <c r="AE3" s="33" t="s">
        <v>51</v>
      </c>
      <c r="AF3" s="33" t="s">
        <v>52</v>
      </c>
      <c r="AG3" s="33" t="s">
        <v>53</v>
      </c>
      <c r="AH3" s="32" t="s">
        <v>54</v>
      </c>
      <c r="AI3" s="34">
        <v>2012</v>
      </c>
      <c r="AJ3" s="10" t="s">
        <v>39</v>
      </c>
      <c r="AK3" s="10" t="s">
        <v>40</v>
      </c>
      <c r="AL3" s="10" t="s">
        <v>41</v>
      </c>
      <c r="AM3" s="31" t="s">
        <v>42</v>
      </c>
      <c r="AN3" s="30" t="s">
        <v>43</v>
      </c>
      <c r="AO3" s="30" t="s">
        <v>44</v>
      </c>
      <c r="AP3" s="30" t="s">
        <v>45</v>
      </c>
      <c r="AQ3" s="31" t="s">
        <v>46</v>
      </c>
      <c r="AR3" s="30" t="s">
        <v>47</v>
      </c>
      <c r="AS3" s="30" t="s">
        <v>48</v>
      </c>
      <c r="AT3" s="30" t="s">
        <v>49</v>
      </c>
      <c r="AU3" s="31" t="s">
        <v>50</v>
      </c>
      <c r="AV3" s="33" t="s">
        <v>51</v>
      </c>
      <c r="AW3" s="33" t="s">
        <v>52</v>
      </c>
      <c r="AX3" s="33" t="s">
        <v>53</v>
      </c>
      <c r="AY3" s="32" t="s">
        <v>54</v>
      </c>
      <c r="AZ3" s="32">
        <v>2013</v>
      </c>
      <c r="BA3" s="10" t="s">
        <v>39</v>
      </c>
      <c r="BB3" s="10" t="s">
        <v>40</v>
      </c>
      <c r="BC3" s="10" t="s">
        <v>41</v>
      </c>
      <c r="BD3" s="31" t="s">
        <v>42</v>
      </c>
      <c r="BE3" s="30" t="s">
        <v>43</v>
      </c>
      <c r="BF3" s="30" t="s">
        <v>44</v>
      </c>
      <c r="BG3" s="30" t="s">
        <v>45</v>
      </c>
      <c r="BH3" s="31" t="s">
        <v>46</v>
      </c>
      <c r="BI3" s="30" t="s">
        <v>47</v>
      </c>
      <c r="BJ3" s="30" t="s">
        <v>48</v>
      </c>
      <c r="BK3" s="30" t="s">
        <v>49</v>
      </c>
      <c r="BL3" s="31" t="s">
        <v>50</v>
      </c>
      <c r="BM3" s="33" t="s">
        <v>51</v>
      </c>
      <c r="BN3" s="33" t="s">
        <v>52</v>
      </c>
      <c r="BO3" s="33" t="s">
        <v>53</v>
      </c>
      <c r="BP3" s="32" t="s">
        <v>54</v>
      </c>
      <c r="BQ3" s="32">
        <v>2014</v>
      </c>
      <c r="BR3" s="10" t="s">
        <v>39</v>
      </c>
      <c r="BS3" s="10" t="s">
        <v>40</v>
      </c>
      <c r="BT3" s="10" t="s">
        <v>41</v>
      </c>
      <c r="BU3" s="31" t="s">
        <v>42</v>
      </c>
      <c r="BV3" s="30" t="s">
        <v>43</v>
      </c>
      <c r="BW3" s="30" t="s">
        <v>44</v>
      </c>
      <c r="BX3" s="30" t="s">
        <v>45</v>
      </c>
      <c r="BY3" s="31" t="s">
        <v>46</v>
      </c>
      <c r="BZ3" s="30" t="s">
        <v>47</v>
      </c>
      <c r="CA3" s="30" t="s">
        <v>48</v>
      </c>
      <c r="CB3" s="30" t="s">
        <v>49</v>
      </c>
      <c r="CC3" s="31" t="s">
        <v>50</v>
      </c>
      <c r="CD3" s="33" t="s">
        <v>51</v>
      </c>
      <c r="CE3" s="33" t="s">
        <v>52</v>
      </c>
      <c r="CF3" s="33" t="s">
        <v>53</v>
      </c>
      <c r="CG3" s="32" t="s">
        <v>54</v>
      </c>
      <c r="CH3" s="32">
        <v>2015</v>
      </c>
      <c r="CI3" s="10" t="s">
        <v>39</v>
      </c>
      <c r="CJ3" s="10" t="s">
        <v>40</v>
      </c>
      <c r="CK3" s="10" t="s">
        <v>41</v>
      </c>
      <c r="CL3" s="31" t="s">
        <v>42</v>
      </c>
      <c r="CM3" s="30" t="s">
        <v>43</v>
      </c>
      <c r="CN3" s="30" t="s">
        <v>44</v>
      </c>
      <c r="CO3" s="30" t="s">
        <v>45</v>
      </c>
      <c r="CP3" s="31" t="s">
        <v>46</v>
      </c>
      <c r="CQ3" s="30" t="s">
        <v>47</v>
      </c>
      <c r="CR3" s="30" t="s">
        <v>48</v>
      </c>
      <c r="CS3" s="30" t="s">
        <v>49</v>
      </c>
      <c r="CT3" s="31" t="s">
        <v>50</v>
      </c>
      <c r="CU3" s="30" t="s">
        <v>51</v>
      </c>
      <c r="CV3" s="30" t="s">
        <v>52</v>
      </c>
      <c r="CW3" s="30" t="s">
        <v>53</v>
      </c>
      <c r="CX3" s="32" t="s">
        <v>54</v>
      </c>
      <c r="CY3" s="32">
        <v>2016</v>
      </c>
      <c r="CZ3" s="10" t="s">
        <v>39</v>
      </c>
      <c r="DA3" s="10" t="s">
        <v>40</v>
      </c>
      <c r="DB3" s="10" t="s">
        <v>41</v>
      </c>
      <c r="DC3" s="31" t="s">
        <v>42</v>
      </c>
      <c r="DD3" s="30" t="s">
        <v>43</v>
      </c>
      <c r="DE3" s="30" t="s">
        <v>44</v>
      </c>
      <c r="DF3" s="30" t="s">
        <v>45</v>
      </c>
      <c r="DG3" s="31" t="s">
        <v>46</v>
      </c>
      <c r="DH3" s="30" t="s">
        <v>47</v>
      </c>
      <c r="DI3" s="30" t="s">
        <v>48</v>
      </c>
      <c r="DJ3" s="30" t="s">
        <v>49</v>
      </c>
      <c r="DK3" s="31" t="s">
        <v>50</v>
      </c>
      <c r="DL3" s="30" t="s">
        <v>51</v>
      </c>
      <c r="DM3" s="30" t="s">
        <v>52</v>
      </c>
      <c r="DN3" s="30" t="s">
        <v>53</v>
      </c>
      <c r="DO3" s="32" t="s">
        <v>54</v>
      </c>
      <c r="DP3" s="32">
        <v>2017</v>
      </c>
      <c r="DQ3" s="10" t="s">
        <v>39</v>
      </c>
      <c r="DR3" s="10" t="s">
        <v>40</v>
      </c>
      <c r="DS3" s="10" t="s">
        <v>41</v>
      </c>
      <c r="DT3" s="31" t="s">
        <v>42</v>
      </c>
      <c r="DU3" s="30" t="s">
        <v>43</v>
      </c>
      <c r="DV3" s="30" t="s">
        <v>44</v>
      </c>
      <c r="DW3" s="30" t="s">
        <v>45</v>
      </c>
      <c r="DX3" s="31" t="s">
        <v>46</v>
      </c>
      <c r="DY3" s="30" t="s">
        <v>47</v>
      </c>
      <c r="DZ3" s="30" t="s">
        <v>48</v>
      </c>
      <c r="EA3" s="30" t="s">
        <v>49</v>
      </c>
      <c r="EB3" s="31" t="s">
        <v>50</v>
      </c>
      <c r="EC3" s="30" t="s">
        <v>51</v>
      </c>
      <c r="ED3" s="30" t="s">
        <v>52</v>
      </c>
      <c r="EE3" s="30" t="s">
        <v>53</v>
      </c>
      <c r="EF3" s="32" t="s">
        <v>54</v>
      </c>
      <c r="EG3" s="32">
        <v>2018</v>
      </c>
      <c r="EH3" s="10" t="s">
        <v>39</v>
      </c>
      <c r="EI3" s="10" t="s">
        <v>40</v>
      </c>
      <c r="EJ3" s="10" t="s">
        <v>41</v>
      </c>
      <c r="EK3" s="31" t="s">
        <v>42</v>
      </c>
      <c r="EL3" s="30" t="s">
        <v>43</v>
      </c>
      <c r="EM3" s="30" t="s">
        <v>44</v>
      </c>
      <c r="EN3" s="30" t="s">
        <v>45</v>
      </c>
      <c r="EO3" s="31" t="s">
        <v>46</v>
      </c>
      <c r="EP3" s="30" t="s">
        <v>47</v>
      </c>
      <c r="EQ3" s="30" t="s">
        <v>48</v>
      </c>
      <c r="ER3" s="30" t="s">
        <v>49</v>
      </c>
      <c r="ES3" s="31" t="s">
        <v>50</v>
      </c>
      <c r="ET3" s="30" t="s">
        <v>51</v>
      </c>
      <c r="EU3" s="30" t="s">
        <v>52</v>
      </c>
      <c r="EV3" s="30" t="s">
        <v>53</v>
      </c>
      <c r="EW3" s="31" t="s">
        <v>54</v>
      </c>
      <c r="EX3" s="32">
        <v>2019</v>
      </c>
      <c r="EY3" s="10" t="s">
        <v>39</v>
      </c>
      <c r="EZ3" s="10" t="s">
        <v>40</v>
      </c>
      <c r="FA3" s="10" t="s">
        <v>41</v>
      </c>
      <c r="FB3" s="31" t="s">
        <v>42</v>
      </c>
      <c r="FC3" s="10" t="s">
        <v>43</v>
      </c>
      <c r="FD3" s="30" t="s">
        <v>44</v>
      </c>
      <c r="FE3" s="30" t="s">
        <v>45</v>
      </c>
      <c r="FF3" s="31" t="s">
        <v>46</v>
      </c>
      <c r="FG3" s="30" t="s">
        <v>47</v>
      </c>
      <c r="FH3" s="30" t="s">
        <v>48</v>
      </c>
      <c r="FI3" s="30" t="s">
        <v>49</v>
      </c>
      <c r="FJ3" s="31" t="s">
        <v>50</v>
      </c>
      <c r="FK3" s="30" t="s">
        <v>51</v>
      </c>
      <c r="FL3" s="30" t="s">
        <v>52</v>
      </c>
      <c r="FM3" s="30" t="s">
        <v>53</v>
      </c>
      <c r="FN3" s="31" t="s">
        <v>54</v>
      </c>
      <c r="FO3" s="32">
        <v>2020</v>
      </c>
      <c r="FP3" s="10" t="s">
        <v>39</v>
      </c>
      <c r="FQ3" s="10" t="s">
        <v>40</v>
      </c>
      <c r="FR3" s="10" t="s">
        <v>41</v>
      </c>
      <c r="FS3" s="31" t="s">
        <v>42</v>
      </c>
      <c r="FT3" s="10" t="s">
        <v>43</v>
      </c>
      <c r="FU3" s="10" t="s">
        <v>44</v>
      </c>
      <c r="FV3" s="10" t="s">
        <v>45</v>
      </c>
      <c r="FW3" s="31" t="s">
        <v>46</v>
      </c>
      <c r="FX3" s="10" t="s">
        <v>47</v>
      </c>
      <c r="FY3" s="10" t="s">
        <v>48</v>
      </c>
      <c r="FZ3" s="10" t="s">
        <v>68</v>
      </c>
      <c r="GA3" s="31" t="s">
        <v>50</v>
      </c>
      <c r="GB3" s="10" t="s">
        <v>51</v>
      </c>
      <c r="GC3" s="10" t="s">
        <v>52</v>
      </c>
      <c r="GD3" s="10" t="s">
        <v>53</v>
      </c>
      <c r="GE3" s="31" t="s">
        <v>54</v>
      </c>
      <c r="GF3" s="32">
        <v>2021</v>
      </c>
      <c r="GG3" s="10" t="s">
        <v>39</v>
      </c>
      <c r="GH3" s="10" t="s">
        <v>40</v>
      </c>
      <c r="GI3" s="10" t="s">
        <v>41</v>
      </c>
      <c r="GJ3" s="31" t="s">
        <v>42</v>
      </c>
      <c r="GK3" s="10" t="s">
        <v>43</v>
      </c>
      <c r="GL3" s="10" t="s">
        <v>44</v>
      </c>
      <c r="GM3" s="10" t="s">
        <v>45</v>
      </c>
      <c r="GN3" s="31" t="s">
        <v>46</v>
      </c>
      <c r="GO3" s="10" t="s">
        <v>47</v>
      </c>
      <c r="GP3" s="10" t="s">
        <v>48</v>
      </c>
      <c r="GQ3" s="10" t="s">
        <v>49</v>
      </c>
      <c r="GR3" s="31" t="s">
        <v>50</v>
      </c>
      <c r="GS3" s="10" t="s">
        <v>51</v>
      </c>
      <c r="GT3" s="10" t="s">
        <v>52</v>
      </c>
      <c r="GU3" s="10" t="s">
        <v>53</v>
      </c>
      <c r="GV3" s="31" t="s">
        <v>54</v>
      </c>
      <c r="GW3" s="32">
        <v>2022</v>
      </c>
      <c r="GX3" s="10" t="s">
        <v>39</v>
      </c>
      <c r="GY3" s="10" t="s">
        <v>40</v>
      </c>
      <c r="GZ3" s="10" t="s">
        <v>41</v>
      </c>
      <c r="HA3" s="31" t="s">
        <v>42</v>
      </c>
      <c r="HB3" s="10" t="s">
        <v>43</v>
      </c>
      <c r="HC3" s="10" t="s">
        <v>44</v>
      </c>
      <c r="HD3" s="10" t="s">
        <v>45</v>
      </c>
      <c r="HE3" s="31" t="s">
        <v>46</v>
      </c>
      <c r="HF3" s="10" t="s">
        <v>47</v>
      </c>
      <c r="HG3" s="10" t="s">
        <v>48</v>
      </c>
      <c r="HH3" s="10" t="s">
        <v>49</v>
      </c>
      <c r="HI3" s="31" t="s">
        <v>50</v>
      </c>
    </row>
    <row r="4" spans="1:217" ht="14.25">
      <c r="A4" s="17" t="s">
        <v>2</v>
      </c>
      <c r="B4" s="9">
        <f>SUM(B5:B9)</f>
        <v>1138.050015</v>
      </c>
      <c r="C4" s="9">
        <f>SUM(C5:C9)</f>
        <v>1033.6530650000002</v>
      </c>
      <c r="D4" s="9">
        <f>SUM(D5:D9)</f>
        <v>1000.517367</v>
      </c>
      <c r="E4" s="2">
        <f>B4+C4+D4</f>
        <v>3172.220447</v>
      </c>
      <c r="F4" s="8">
        <f>SUM(F5:F9)</f>
        <v>1035.364</v>
      </c>
      <c r="G4" s="8">
        <f>SUM(G5:G9)</f>
        <v>991.379242</v>
      </c>
      <c r="H4" s="8">
        <f>SUM(H5:H9)</f>
        <v>948.831448</v>
      </c>
      <c r="I4" s="2">
        <f>F4+G4+H4</f>
        <v>2975.57469</v>
      </c>
      <c r="J4" s="18">
        <f>SUM(J5:J9)</f>
        <v>960.5805479999999</v>
      </c>
      <c r="K4" s="18">
        <f>SUM(K5:K9)</f>
        <v>894.284301</v>
      </c>
      <c r="L4" s="18">
        <f>SUM(L5:L9)</f>
        <v>941.445361</v>
      </c>
      <c r="M4" s="2">
        <f>J4+K4+L4</f>
        <v>2796.31021</v>
      </c>
      <c r="N4" s="18">
        <f>SUM(N5:N9)</f>
        <v>962.6094699999999</v>
      </c>
      <c r="O4" s="18">
        <f>SUM(O5:O9)</f>
        <v>1048.0900740000002</v>
      </c>
      <c r="P4" s="18">
        <f>SUM(P5:P9)</f>
        <v>1111.020736</v>
      </c>
      <c r="Q4" s="2">
        <f>N4+O4+P4</f>
        <v>3121.72028</v>
      </c>
      <c r="R4" s="35">
        <f>E4+I4+M4+Q4</f>
        <v>12065.825627</v>
      </c>
      <c r="S4" s="8">
        <f>SUM(S5:S9)</f>
        <v>1110.8191330000002</v>
      </c>
      <c r="T4" s="8">
        <f>SUM(T5:T9)</f>
        <v>981.196643</v>
      </c>
      <c r="U4" s="8">
        <f>SUM(U5:U9)</f>
        <v>999.911828</v>
      </c>
      <c r="V4" s="2">
        <f>S4+T4+U4</f>
        <v>3091.9276040000004</v>
      </c>
      <c r="W4" s="8">
        <f>SUM(W5:W9)</f>
        <v>955.8734629999999</v>
      </c>
      <c r="X4" s="8">
        <f>SUM(X5:X9)</f>
        <v>970.929622</v>
      </c>
      <c r="Y4" s="8">
        <f>SUM(Y5:Y9)</f>
        <v>1032.981925</v>
      </c>
      <c r="Z4" s="2">
        <f>W4+X4+Y4</f>
        <v>2959.78501</v>
      </c>
      <c r="AA4" s="18">
        <f>SUM(AA5:AA9)</f>
        <v>1020.807516</v>
      </c>
      <c r="AB4" s="18">
        <f>SUM(AB5:AB9)</f>
        <v>1070.5560930000001</v>
      </c>
      <c r="AC4" s="18">
        <f>SUM(AC5:AC9)</f>
        <v>1255.0990339999998</v>
      </c>
      <c r="AD4" s="2">
        <f>AA4+AB4+AC4</f>
        <v>3346.462643</v>
      </c>
      <c r="AE4" s="18">
        <f>SUM(AE5:AE9)</f>
        <v>1387.491481</v>
      </c>
      <c r="AF4" s="18">
        <f>SUM(AF5:AF9)</f>
        <v>1431.888267</v>
      </c>
      <c r="AG4" s="18">
        <f>SUM(AG5:AG9)</f>
        <v>1452.5470300000002</v>
      </c>
      <c r="AH4" s="2">
        <f>AE4+AF4+AG4</f>
        <v>4271.926778000001</v>
      </c>
      <c r="AI4" s="35">
        <f>V4+Z4+AD4+AH4</f>
        <v>13670.102035</v>
      </c>
      <c r="AJ4" s="8">
        <f>SUM(AJ5:AJ9)</f>
        <v>1414.6697970000002</v>
      </c>
      <c r="AK4" s="8">
        <f>SUM(AK5:AK9)</f>
        <v>1282.004298</v>
      </c>
      <c r="AL4" s="8">
        <f>SUM(AL5:AL9)</f>
        <v>1241.2606190000001</v>
      </c>
      <c r="AM4" s="2">
        <f>AJ4+AK4+AL4</f>
        <v>3937.9347140000004</v>
      </c>
      <c r="AN4" s="8">
        <f>SUM(AN5:AN9)</f>
        <v>1085.7407810000002</v>
      </c>
      <c r="AO4" s="8">
        <f>SUM(AO5:AO9)</f>
        <v>1268.871471</v>
      </c>
      <c r="AP4" s="8">
        <f>SUM(AP5:AP9)</f>
        <v>1230.252422</v>
      </c>
      <c r="AQ4" s="2">
        <f>AN4+AO4+AP4</f>
        <v>3584.864674</v>
      </c>
      <c r="AR4" s="8">
        <f>SUM(AR5:AR9)</f>
        <v>1165.821846</v>
      </c>
      <c r="AS4" s="8">
        <f>SUM(AS5:AS9)</f>
        <v>1316.949051</v>
      </c>
      <c r="AT4" s="8">
        <f>SUM(AT5:AT9)</f>
        <v>1303.847384</v>
      </c>
      <c r="AU4" s="2">
        <f>AR4+AS4+AT4</f>
        <v>3786.618281</v>
      </c>
      <c r="AV4" s="8">
        <f>SUM(AV5:AV9)</f>
        <v>1239.8121150000002</v>
      </c>
      <c r="AW4" s="8">
        <f>SUM(AW5:AW9)</f>
        <v>1362.5959049999997</v>
      </c>
      <c r="AX4" s="8">
        <f>SUM(AX5:AX9)</f>
        <v>1530.060572</v>
      </c>
      <c r="AY4" s="2">
        <f>AV4+AW4+AX4</f>
        <v>4132.468592</v>
      </c>
      <c r="AZ4" s="35">
        <f>AM4+AQ4+AU4+AY4</f>
        <v>15441.886261</v>
      </c>
      <c r="BA4" s="8">
        <f>SUM(BA5:BA9)</f>
        <v>1635.268307</v>
      </c>
      <c r="BB4" s="8">
        <f>SUM(BB5:BB9)</f>
        <v>1458.5855990000002</v>
      </c>
      <c r="BC4" s="8">
        <f>SUM(BC5:BC9)</f>
        <v>1321.868555</v>
      </c>
      <c r="BD4" s="2">
        <f>BA4+BB4+BC4</f>
        <v>4415.722461</v>
      </c>
      <c r="BE4" s="8">
        <f>SUM(BE5:BE9)</f>
        <v>1282.205657</v>
      </c>
      <c r="BF4" s="8">
        <f>SUM(BF5:BF9)</f>
        <v>1231.8034300000002</v>
      </c>
      <c r="BG4" s="8">
        <f>SUM(BG5:BG9)</f>
        <v>1053.153062</v>
      </c>
      <c r="BH4" s="2">
        <f>BE4+BF4+BG4</f>
        <v>3567.1621490000007</v>
      </c>
      <c r="BI4" s="8">
        <f>SUM(BI5:BI9)</f>
        <v>1154.23048</v>
      </c>
      <c r="BJ4" s="8">
        <f>SUM(BJ5:BJ9)</f>
        <v>1278.555192</v>
      </c>
      <c r="BK4" s="8">
        <f>SUM(BK5:BK9)</f>
        <v>1042.230288</v>
      </c>
      <c r="BL4" s="2">
        <f>BI4+BJ4+BK4</f>
        <v>3475.0159599999997</v>
      </c>
      <c r="BM4" s="8">
        <f>SUM(BM5:BM9)</f>
        <v>958.768065</v>
      </c>
      <c r="BN4" s="8">
        <f>SUM(BN5:BN9)</f>
        <v>930.490274</v>
      </c>
      <c r="BO4" s="8">
        <f>SUM(BO5:BO9)</f>
        <v>1033.708279</v>
      </c>
      <c r="BP4" s="2">
        <f aca="true" t="shared" si="0" ref="BP4:BP9">BM4+BN4+BO4</f>
        <v>2922.966618</v>
      </c>
      <c r="BQ4" s="35">
        <f aca="true" t="shared" si="1" ref="BQ4:BQ14">BP4+BL4+BH4+BD4</f>
        <v>14380.867188</v>
      </c>
      <c r="BR4" s="8">
        <f>SUM(BR5:BR9)</f>
        <v>955.341137</v>
      </c>
      <c r="BS4" s="8">
        <f>SUM(BS5:BS9)</f>
        <v>825.2424790000001</v>
      </c>
      <c r="BT4" s="8">
        <f>SUM(BT5:BT9)</f>
        <v>894.5498349999999</v>
      </c>
      <c r="BU4" s="2">
        <f aca="true" t="shared" si="2" ref="BU4:BU9">BR4+BS4+BT4</f>
        <v>2675.133451</v>
      </c>
      <c r="BV4" s="8">
        <f>SUM(BV5:BV9)</f>
        <v>867.2453339999998</v>
      </c>
      <c r="BW4" s="8">
        <f>SUM(BW5:BW9)</f>
        <v>1055.951471</v>
      </c>
      <c r="BX4" s="8">
        <f>SUM(BX5:BX9)</f>
        <v>1066.8204240000002</v>
      </c>
      <c r="BY4" s="2">
        <f aca="true" t="shared" si="3" ref="BY4:BY9">BV4+BW4+BX4</f>
        <v>2990.017229</v>
      </c>
      <c r="BZ4" s="8">
        <f>SUM(BZ5:BZ9)</f>
        <v>1045.274451</v>
      </c>
      <c r="CA4" s="8">
        <f>SUM(CA5:CA9)</f>
        <v>1053.033965</v>
      </c>
      <c r="CB4" s="8">
        <f>SUM(CB5:CB9)</f>
        <v>970.540014</v>
      </c>
      <c r="CC4" s="2">
        <f aca="true" t="shared" si="4" ref="CC4:CC9">BZ4+CA4+CB4</f>
        <v>3068.84843</v>
      </c>
      <c r="CD4" s="8">
        <f>SUM(CD5:CD9)</f>
        <v>1198.533054</v>
      </c>
      <c r="CE4" s="8">
        <f>SUM(CE5:CE9)</f>
        <v>1015.4333379999999</v>
      </c>
      <c r="CF4" s="8">
        <f>SUM(CF5:CF9)</f>
        <v>1057.3556939999999</v>
      </c>
      <c r="CG4" s="2">
        <f aca="true" t="shared" si="5" ref="CG4:CG9">CD4+CE4+CF4</f>
        <v>3271.3220859999997</v>
      </c>
      <c r="CH4" s="35">
        <f>CG4+CC4+BY4+BU4</f>
        <v>12005.321195999999</v>
      </c>
      <c r="CI4" s="83">
        <f>SUM(CI5:CI9)</f>
        <v>1095.2470230000001</v>
      </c>
      <c r="CJ4" s="83">
        <f>SUM(CJ5:CJ9)</f>
        <v>1043.0197950000002</v>
      </c>
      <c r="CK4" s="83">
        <f>SUM(CK5:CK9)</f>
        <v>1112.1173010000002</v>
      </c>
      <c r="CL4" s="83">
        <f aca="true" t="shared" si="6" ref="CL4:CL17">SUM(CI4:CK4)</f>
        <v>3250.3841190000003</v>
      </c>
      <c r="CM4" s="83">
        <f>SUM(CM5:CM9)</f>
        <v>1008.3593599999999</v>
      </c>
      <c r="CN4" s="83">
        <f>SUM(CN5:CN9)</f>
        <v>970.2429890000001</v>
      </c>
      <c r="CO4" s="83">
        <f>SUM(CO5:CO9)</f>
        <v>1212.349014</v>
      </c>
      <c r="CP4" s="83">
        <f>SUM(CM4:CO4)</f>
        <v>3190.951363</v>
      </c>
      <c r="CQ4" s="83">
        <f>SUM(CQ5:CQ9)</f>
        <v>1501.745047</v>
      </c>
      <c r="CR4" s="83">
        <f>SUM(CR5:CR9)</f>
        <v>1520.441741</v>
      </c>
      <c r="CS4" s="83">
        <f>SUM(CS5:CS9)</f>
        <v>1544.09138</v>
      </c>
      <c r="CT4" s="83">
        <f>CQ4+CR4+CS4</f>
        <v>4566.278168</v>
      </c>
      <c r="CU4" s="83">
        <f>SUM(CU5:CU9)</f>
        <v>1551.192004</v>
      </c>
      <c r="CV4" s="83">
        <f>SUM(CV5:CV9)</f>
        <v>1414.889854</v>
      </c>
      <c r="CW4" s="83">
        <f>SUM(CW5:CW9)</f>
        <v>1450.4504330000002</v>
      </c>
      <c r="CX4" s="83">
        <f>CU4+CV4+CW4</f>
        <v>4416.532291</v>
      </c>
      <c r="CY4" s="89">
        <f>CL4+CP4+CT4+CX4</f>
        <v>15424.145940999999</v>
      </c>
      <c r="CZ4" s="83">
        <f>SUM(CZ5:CZ9)</f>
        <v>1419.201365</v>
      </c>
      <c r="DA4" s="83">
        <f>SUM(DA5:DA9)</f>
        <v>1194.5086660000002</v>
      </c>
      <c r="DB4" s="83">
        <f>SUM(DB5:DB9)</f>
        <v>1296.084295</v>
      </c>
      <c r="DC4" s="83">
        <f>CZ4+DA4+DB4</f>
        <v>3909.794326</v>
      </c>
      <c r="DD4" s="83">
        <f>SUM(DD5:DD9)</f>
        <v>1061.454288</v>
      </c>
      <c r="DE4" s="83">
        <f>SUM(DE5:DE9)</f>
        <v>984.269695</v>
      </c>
      <c r="DF4" s="83">
        <f>SUM(DF5:DF9)</f>
        <v>1035.369116</v>
      </c>
      <c r="DG4" s="83">
        <f aca="true" t="shared" si="7" ref="DG4:DG11">SUM(DD4:DF4)</f>
        <v>3081.0930989999997</v>
      </c>
      <c r="DH4" s="83">
        <f>SUM(DH5:DH9)</f>
        <v>1212.0176719999997</v>
      </c>
      <c r="DI4" s="83">
        <f>SUM(DI5:DI9)</f>
        <v>1087.5779109999999</v>
      </c>
      <c r="DJ4" s="83">
        <f>SUM(DJ5:DJ9)</f>
        <v>1102.506998</v>
      </c>
      <c r="DK4" s="83">
        <f>SUM(DH4:DJ4)</f>
        <v>3402.102580999999</v>
      </c>
      <c r="DL4" s="83">
        <f>SUM(DL5:DL9)</f>
        <v>1255.331718</v>
      </c>
      <c r="DM4" s="83">
        <f>SUM(DM5:DM9)</f>
        <v>1165.3621599999997</v>
      </c>
      <c r="DN4" s="83">
        <f>SUM(DN5:DN9)</f>
        <v>1199.013375</v>
      </c>
      <c r="DO4" s="99">
        <f>DL4+DM4+DN4</f>
        <v>3619.7072529999996</v>
      </c>
      <c r="DP4" s="100">
        <f>DC4+DG4+DK4+DO4</f>
        <v>14012.697259</v>
      </c>
      <c r="DQ4" s="62">
        <f>SUM(DQ5:DQ9)</f>
        <v>1191.6539500000001</v>
      </c>
      <c r="DR4" s="62">
        <f>SUM(DR5:DR9)</f>
        <v>1027.8410230000002</v>
      </c>
      <c r="DS4" s="62">
        <f>SUM(DS5:DS9)</f>
        <v>1229.327695</v>
      </c>
      <c r="DT4" s="63">
        <f>DQ4+DR4+DS4</f>
        <v>3448.8226680000002</v>
      </c>
      <c r="DU4" s="63">
        <f>SUM(DU5:DU9)</f>
        <v>1122.823777</v>
      </c>
      <c r="DV4" s="63">
        <f>SUM(DV5:DV9)</f>
        <v>1017.338413</v>
      </c>
      <c r="DW4" s="63">
        <f>SUM(DW5:DW9)</f>
        <v>978.82808</v>
      </c>
      <c r="DX4" s="63">
        <f aca="true" t="shared" si="8" ref="DX4:DX23">DU4+DV4+DW4</f>
        <v>3118.9902700000002</v>
      </c>
      <c r="DY4" s="63">
        <f>SUM(DY5:DY9)</f>
        <v>1192.8613219999997</v>
      </c>
      <c r="DZ4" s="63">
        <f>SUM(DZ5:DZ9)</f>
        <v>1322.1500799999997</v>
      </c>
      <c r="EA4" s="63">
        <f>SUM(EA5:EA9)</f>
        <v>1111.40325</v>
      </c>
      <c r="EB4" s="63">
        <f>SUM(DY4:EA4)</f>
        <v>3626.4146519999995</v>
      </c>
      <c r="EC4" s="63">
        <f>SUM(EC5:EC9)</f>
        <v>1103.33</v>
      </c>
      <c r="ED4" s="63">
        <f>SUM(ED5:ED9)</f>
        <v>1117.53</v>
      </c>
      <c r="EE4" s="63">
        <f>SUM(EE5:EE9)</f>
        <v>1168.6699999999998</v>
      </c>
      <c r="EF4" s="63">
        <f>EC4+ED4+EE4</f>
        <v>3389.5299999999997</v>
      </c>
      <c r="EG4" s="63">
        <f>DT4+DX4+EB4+EF4</f>
        <v>13583.757590000001</v>
      </c>
      <c r="EH4" s="62">
        <f>SUM(EH5:EH9)</f>
        <v>956.0799999999999</v>
      </c>
      <c r="EI4" s="62">
        <f>SUM(EI5:EI9)</f>
        <v>950.0800000000002</v>
      </c>
      <c r="EJ4" s="62">
        <f>SUM(EJ5:EJ9)</f>
        <v>1112.24</v>
      </c>
      <c r="EK4" s="63">
        <f>EH4+EI4+EJ4</f>
        <v>3018.4</v>
      </c>
      <c r="EL4" s="62">
        <f>SUM(EL5:EL9)</f>
        <v>983.355771</v>
      </c>
      <c r="EM4" s="62">
        <f>SUM(EM5:EM9)</f>
        <v>1117.114412</v>
      </c>
      <c r="EN4" s="62">
        <f>SUM(EN5:EN9)</f>
        <v>1224.4208069999997</v>
      </c>
      <c r="EO4" s="63">
        <f>EL4+EM4+EN4</f>
        <v>3324.89099</v>
      </c>
      <c r="EP4" s="62">
        <f>SUM(EP5:EP9)</f>
        <v>1371.328011</v>
      </c>
      <c r="EQ4" s="62">
        <f>SUM(EQ5:EQ9)</f>
        <v>1315.4438960000002</v>
      </c>
      <c r="ER4" s="62">
        <f>SUM(ER5:ER9)</f>
        <v>1436.729525</v>
      </c>
      <c r="ES4" s="63">
        <f>EP4+EQ4+ER4</f>
        <v>4123.501432</v>
      </c>
      <c r="ET4" s="62">
        <f>SUM(ET5:ET9)</f>
        <v>1452.9879770000002</v>
      </c>
      <c r="EU4" s="62">
        <f>SUM(EU5:EU9)</f>
        <v>1275.7312279999999</v>
      </c>
      <c r="EV4" s="62">
        <f>SUM(EV5:EV9)</f>
        <v>1318.494782</v>
      </c>
      <c r="EW4" s="63">
        <f aca="true" t="shared" si="9" ref="EW4:EW14">SUM(ET4:EV4)</f>
        <v>4047.213987</v>
      </c>
      <c r="EX4" s="63">
        <f aca="true" t="shared" si="10" ref="EX4:EX14">EK4+EO4+ES4+EW4</f>
        <v>14514.006408999998</v>
      </c>
      <c r="EY4" s="127">
        <f>SUM(EY5:EY10)</f>
        <v>1456.483638</v>
      </c>
      <c r="EZ4" s="127">
        <f>SUM(EZ5:EZ10)</f>
        <v>1380.893345</v>
      </c>
      <c r="FA4" s="127">
        <f>SUM(FA5:FA10)</f>
        <v>1369.6999400000002</v>
      </c>
      <c r="FB4" s="128">
        <f>EY4+EZ4+FA4</f>
        <v>4207.0769230000005</v>
      </c>
      <c r="FC4" s="127">
        <f>SUM(FC5:FC10)</f>
        <v>1213.950597</v>
      </c>
      <c r="FD4" s="127">
        <f>SUM(FD5:FD10)</f>
        <v>1102.4062020000001</v>
      </c>
      <c r="FE4" s="127">
        <f>SUM(FE5:FE10)</f>
        <v>1170.522103</v>
      </c>
      <c r="FF4" s="128">
        <f>FC4+FD4+FE4</f>
        <v>3486.8789020000004</v>
      </c>
      <c r="FG4" s="127">
        <f>SUM(FG5:FG10)</f>
        <v>1174.207856</v>
      </c>
      <c r="FH4" s="127">
        <f>SUM(FH5:FH10)</f>
        <v>1306.733769</v>
      </c>
      <c r="FI4" s="127">
        <f>SUM(FI5:FI10)</f>
        <v>1460.1395110000003</v>
      </c>
      <c r="FJ4" s="128">
        <f>FG4+FH4+FI4</f>
        <v>3941.0811360000002</v>
      </c>
      <c r="FK4" s="127">
        <f>SUM(FK5:FK10)</f>
        <v>1604.2113699999998</v>
      </c>
      <c r="FL4" s="127">
        <f>SUM(FL5:FL10)</f>
        <v>1484.694294</v>
      </c>
      <c r="FM4" s="127">
        <f>SUM(FM5:FM10)</f>
        <v>1530.342242</v>
      </c>
      <c r="FN4" s="128">
        <f>FK4+FL4+FM4</f>
        <v>4619.247906</v>
      </c>
      <c r="FO4" s="128">
        <f aca="true" t="shared" si="11" ref="FO4:FO40">FB4+FF4+FJ4+FN4</f>
        <v>16254.284867000002</v>
      </c>
      <c r="FP4" s="127">
        <f>SUM(FP5:FP10)</f>
        <v>1525.402384</v>
      </c>
      <c r="FQ4" s="127">
        <f>SUM(FQ5:FQ10)</f>
        <v>1305.9344609999998</v>
      </c>
      <c r="FR4" s="127">
        <f>SUM(FR5:FR10)</f>
        <v>1319.20623</v>
      </c>
      <c r="FS4" s="128">
        <f>FP4+FQ4+FR4</f>
        <v>4150.543075</v>
      </c>
      <c r="FT4" s="127">
        <f>SUM(FT5:FT10)</f>
        <v>1246.59783</v>
      </c>
      <c r="FU4" s="127">
        <f>SUM(FU5:FU10)</f>
        <v>1274.0066419999998</v>
      </c>
      <c r="FV4" s="127">
        <f>SUM(FV5:FV10)</f>
        <v>1557.625549</v>
      </c>
      <c r="FW4" s="128">
        <f>FT4+FU4+FV4</f>
        <v>4078.2300210000003</v>
      </c>
      <c r="FX4" s="127">
        <f>SUM(FX5:FX10)</f>
        <v>1768.5041219999998</v>
      </c>
      <c r="FY4" s="127">
        <f>SUM(FY5:FY10)</f>
        <v>1814.6785360000001</v>
      </c>
      <c r="FZ4" s="127">
        <f>SUM(FZ5:FZ10)</f>
        <v>1601.144521</v>
      </c>
      <c r="GA4" s="128">
        <f>FX4+FY4+FZ4</f>
        <v>5184.327179</v>
      </c>
      <c r="GB4" s="127">
        <f>SUM(GB5:GB10)</f>
        <v>1662.048545</v>
      </c>
      <c r="GC4" s="127">
        <f>SUM(GC5:GC10)</f>
        <v>1685.092935</v>
      </c>
      <c r="GD4" s="127">
        <f>SUM(GD5:GD10)</f>
        <v>1844.4135229</v>
      </c>
      <c r="GE4" s="128">
        <f>GB4+GC4+GD4</f>
        <v>5191.5550029000005</v>
      </c>
      <c r="GF4" s="128">
        <f aca="true" t="shared" si="12" ref="GF4:GF40">FS4+FW4+GA4+GE4</f>
        <v>18604.6552779</v>
      </c>
      <c r="GG4" s="127">
        <f>SUM(GG5:GG10)</f>
        <v>1816.8500000000001</v>
      </c>
      <c r="GH4" s="127">
        <f>SUM(GH5:GH10)</f>
        <v>1387.5407879999998</v>
      </c>
      <c r="GI4" s="127">
        <f>SUM(GI5:GI10)</f>
        <v>1481.5826379999999</v>
      </c>
      <c r="GJ4" s="128">
        <f>GG4+GH4+GI4</f>
        <v>4685.973426</v>
      </c>
      <c r="GK4" s="127">
        <f>SUM(GK5:GK10)</f>
        <v>1335.414961</v>
      </c>
      <c r="GL4" s="127">
        <f>SUM(GL5:GL10)</f>
        <v>1228.801641</v>
      </c>
      <c r="GM4" s="127">
        <f>SUM(GM5:GM10)</f>
        <v>1572.363218</v>
      </c>
      <c r="GN4" s="128">
        <f>GK4+GL4+GM4</f>
        <v>4136.57982</v>
      </c>
      <c r="GO4" s="127">
        <f>SUM(GO5:GO10)</f>
        <v>1733.913049</v>
      </c>
      <c r="GP4" s="127">
        <f>SUM(GP5:GP10)</f>
        <v>1768.156728</v>
      </c>
      <c r="GQ4" s="127">
        <f>SUM(GQ5:GQ10)</f>
        <v>1694.363462</v>
      </c>
      <c r="GR4" s="128">
        <f>GO4+GP4+GQ4</f>
        <v>5196.433239</v>
      </c>
      <c r="GS4" s="127">
        <f>SUM(GS5:GS10)</f>
        <v>1732.3549960000003</v>
      </c>
      <c r="GT4" s="127">
        <f>SUM(GT5:GT10)</f>
        <v>1558.603711</v>
      </c>
      <c r="GU4" s="127">
        <f>SUM(GU5:GU10)</f>
        <v>1678.376618</v>
      </c>
      <c r="GV4" s="128">
        <f>GS4+GT4+GU4</f>
        <v>4969.335325</v>
      </c>
      <c r="GW4" s="128">
        <f>GJ4+GN4+GR4+GV4</f>
        <v>18988.32181</v>
      </c>
      <c r="GX4" s="127">
        <f>SUM(GX5:GX10)</f>
        <v>1607.337653</v>
      </c>
      <c r="GY4" s="127">
        <f>SUM(GY5:GY10)</f>
        <v>1392.024869</v>
      </c>
      <c r="GZ4" s="127">
        <f>SUM(GZ5:GZ10)</f>
        <v>1180.6135550000001</v>
      </c>
      <c r="HA4" s="128">
        <f>GX4+GY4+GZ4</f>
        <v>4179.976077</v>
      </c>
      <c r="HB4" s="127">
        <f>SUM(HB5:HB10)</f>
        <v>1200.2655980000002</v>
      </c>
      <c r="HC4" s="127">
        <f>SUM(HC5:HC10)</f>
        <v>1127.932124</v>
      </c>
      <c r="HD4" s="127">
        <f>SUM(HD5:HD10)</f>
        <v>1257.088135</v>
      </c>
      <c r="HE4" s="128">
        <f>HB4+HC4+HD4</f>
        <v>3585.285857</v>
      </c>
      <c r="HF4" s="127">
        <f>SUM(HF5:HF10)</f>
        <v>1498.117469</v>
      </c>
      <c r="HG4" s="127">
        <f>SUM(HG5:HG10)</f>
        <v>1270.3301179999999</v>
      </c>
      <c r="HH4" s="127">
        <f>SUM(HH5:HH10)</f>
        <v>1203.938673</v>
      </c>
      <c r="HI4" s="128">
        <f>HF4+HG4+HH4</f>
        <v>3972.3862599999998</v>
      </c>
    </row>
    <row r="5" spans="1:217" ht="14.25" outlineLevel="1">
      <c r="A5" s="4" t="s">
        <v>3</v>
      </c>
      <c r="B5" s="7">
        <v>453.937463</v>
      </c>
      <c r="C5" s="7">
        <v>379.332056</v>
      </c>
      <c r="D5" s="20">
        <v>354.909717</v>
      </c>
      <c r="E5" s="21">
        <f aca="true" t="shared" si="13" ref="E5:E44">B5+C5+D5</f>
        <v>1188.179236</v>
      </c>
      <c r="F5" s="6">
        <v>403.759</v>
      </c>
      <c r="G5" s="6">
        <v>393.774242</v>
      </c>
      <c r="H5" s="6">
        <v>388.767448</v>
      </c>
      <c r="I5" s="21">
        <f aca="true" t="shared" si="14" ref="I5:I40">F5+G5+H5</f>
        <v>1186.30069</v>
      </c>
      <c r="J5" s="6">
        <v>417.476548</v>
      </c>
      <c r="K5" s="6">
        <v>389.243301</v>
      </c>
      <c r="L5" s="6">
        <v>392.845361</v>
      </c>
      <c r="M5" s="21">
        <f aca="true" t="shared" si="15" ref="M5:M40">J5+K5+L5</f>
        <v>1199.56521</v>
      </c>
      <c r="N5" s="20">
        <v>378.469581</v>
      </c>
      <c r="O5" s="20">
        <v>468.166725</v>
      </c>
      <c r="P5" s="20">
        <v>507.734178</v>
      </c>
      <c r="Q5" s="21">
        <f aca="true" t="shared" si="16" ref="Q5:Q40">N5+O5+P5</f>
        <v>1354.370484</v>
      </c>
      <c r="R5" s="36">
        <f aca="true" t="shared" si="17" ref="R5:R44">E5+I5+M5+Q5</f>
        <v>4928.41562</v>
      </c>
      <c r="S5" s="6">
        <v>510.175882</v>
      </c>
      <c r="T5" s="20">
        <v>448.162724</v>
      </c>
      <c r="U5" s="20">
        <v>455.134886</v>
      </c>
      <c r="V5" s="21">
        <f aca="true" t="shared" si="18" ref="V5:V40">S5+T5+U5</f>
        <v>1413.473492</v>
      </c>
      <c r="W5" s="20">
        <v>434.748022</v>
      </c>
      <c r="X5" s="20">
        <v>456.619551</v>
      </c>
      <c r="Y5" s="20">
        <v>489.950301</v>
      </c>
      <c r="Z5" s="21">
        <f aca="true" t="shared" si="19" ref="Z5:Z40">W5+X5+Y5</f>
        <v>1381.317874</v>
      </c>
      <c r="AA5" s="24">
        <v>492.067477</v>
      </c>
      <c r="AB5" s="24">
        <v>493.041829</v>
      </c>
      <c r="AC5" s="24">
        <v>409.950245</v>
      </c>
      <c r="AD5" s="21">
        <f aca="true" t="shared" si="20" ref="AD5:AD40">AA5+AB5+AC5</f>
        <v>1395.059551</v>
      </c>
      <c r="AE5" s="20">
        <v>434.316019</v>
      </c>
      <c r="AF5" s="20">
        <v>617.725992</v>
      </c>
      <c r="AG5" s="20">
        <v>471.695831</v>
      </c>
      <c r="AH5" s="21">
        <f aca="true" t="shared" si="21" ref="AH5:AH40">AE5+AF5+AG5</f>
        <v>1523.737842</v>
      </c>
      <c r="AI5" s="38">
        <f aca="true" t="shared" si="22" ref="AI5:AI44">V5+Z5+AD5+AH5</f>
        <v>5713.588759</v>
      </c>
      <c r="AJ5" s="6">
        <v>396.138376</v>
      </c>
      <c r="AK5" s="6">
        <v>402.501431</v>
      </c>
      <c r="AL5" s="6">
        <v>388.099159</v>
      </c>
      <c r="AM5" s="21">
        <f aca="true" t="shared" si="23" ref="AM5:AM40">AJ5+AK5+AL5</f>
        <v>1186.738966</v>
      </c>
      <c r="AN5" s="6">
        <v>338.865608</v>
      </c>
      <c r="AO5" s="6">
        <v>497.441871</v>
      </c>
      <c r="AP5" s="6">
        <v>632.504272</v>
      </c>
      <c r="AQ5" s="21">
        <f aca="true" t="shared" si="24" ref="AQ5:AQ40">AN5+AO5+AP5</f>
        <v>1468.8117510000002</v>
      </c>
      <c r="AR5" s="6">
        <v>407.613066</v>
      </c>
      <c r="AS5" s="6">
        <v>830.515258</v>
      </c>
      <c r="AT5" s="6">
        <v>702.926772</v>
      </c>
      <c r="AU5" s="21">
        <f aca="true" t="shared" si="25" ref="AU5:AU40">AR5+AS5+AT5</f>
        <v>1941.055096</v>
      </c>
      <c r="AV5" s="6">
        <v>626.930687</v>
      </c>
      <c r="AW5" s="6">
        <v>672.135559</v>
      </c>
      <c r="AX5" s="6">
        <v>536.217545</v>
      </c>
      <c r="AY5" s="21">
        <f aca="true" t="shared" si="26" ref="AY5:AY40">AV5+AW5+AX5</f>
        <v>1835.2837909999998</v>
      </c>
      <c r="AZ5" s="38">
        <f aca="true" t="shared" si="27" ref="AZ5:AZ44">AM5+AQ5+AU5+AY5</f>
        <v>6431.889604</v>
      </c>
      <c r="BA5" s="6">
        <v>592.508734</v>
      </c>
      <c r="BB5" s="6">
        <v>500.519447</v>
      </c>
      <c r="BC5" s="6">
        <v>408.684994</v>
      </c>
      <c r="BD5" s="21">
        <f aca="true" t="shared" si="28" ref="BD5:BD40">BA5+BB5+BC5</f>
        <v>1501.713175</v>
      </c>
      <c r="BE5" s="6">
        <v>471.111109</v>
      </c>
      <c r="BF5" s="6">
        <v>518.245842</v>
      </c>
      <c r="BG5" s="6">
        <v>438.890342</v>
      </c>
      <c r="BH5" s="21">
        <f aca="true" t="shared" si="29" ref="BH5:BH40">BE5+BF5+BG5</f>
        <v>1428.247293</v>
      </c>
      <c r="BI5" s="6">
        <v>575.550766</v>
      </c>
      <c r="BJ5" s="6">
        <v>711.730303</v>
      </c>
      <c r="BK5" s="6">
        <v>519.618112</v>
      </c>
      <c r="BL5" s="21">
        <f aca="true" t="shared" si="30" ref="BL5:BL29">BI5+BJ5+BK5</f>
        <v>1806.8991810000002</v>
      </c>
      <c r="BM5" s="6">
        <v>393.578765</v>
      </c>
      <c r="BN5" s="6">
        <v>371.962517</v>
      </c>
      <c r="BO5" s="6">
        <v>418.814913</v>
      </c>
      <c r="BP5" s="21">
        <f t="shared" si="0"/>
        <v>1184.3561949999998</v>
      </c>
      <c r="BQ5" s="38">
        <f t="shared" si="1"/>
        <v>5921.215843999999</v>
      </c>
      <c r="BR5" s="6">
        <v>395.795866</v>
      </c>
      <c r="BS5" s="6">
        <v>339.953328</v>
      </c>
      <c r="BT5" s="6">
        <v>371.976026</v>
      </c>
      <c r="BU5" s="21">
        <f t="shared" si="2"/>
        <v>1107.72522</v>
      </c>
      <c r="BV5" s="6">
        <v>360.483419</v>
      </c>
      <c r="BW5" s="6">
        <v>499.957377</v>
      </c>
      <c r="BX5" s="6">
        <v>505.205731</v>
      </c>
      <c r="BY5" s="21">
        <f t="shared" si="3"/>
        <v>1365.646527</v>
      </c>
      <c r="BZ5" s="6">
        <v>514.502038</v>
      </c>
      <c r="CA5" s="6">
        <v>550.987732</v>
      </c>
      <c r="CB5" s="6">
        <v>443.908214</v>
      </c>
      <c r="CC5" s="21">
        <f t="shared" si="4"/>
        <v>1509.3979840000002</v>
      </c>
      <c r="CD5" s="6">
        <v>648.452303</v>
      </c>
      <c r="CE5" s="6">
        <v>523.005099</v>
      </c>
      <c r="CF5" s="6">
        <v>535.775598</v>
      </c>
      <c r="CG5" s="21">
        <f t="shared" si="5"/>
        <v>1707.233</v>
      </c>
      <c r="CH5" s="38">
        <f>CG5+CC5+BY5+BU5</f>
        <v>5690.0027310000005</v>
      </c>
      <c r="CI5" s="12">
        <v>552.005682</v>
      </c>
      <c r="CJ5" s="12">
        <v>532.891227</v>
      </c>
      <c r="CK5" s="12">
        <v>579.069514</v>
      </c>
      <c r="CL5" s="12">
        <f t="shared" si="6"/>
        <v>1663.966423</v>
      </c>
      <c r="CM5" s="12">
        <v>487.700262</v>
      </c>
      <c r="CN5" s="12">
        <v>448.554524</v>
      </c>
      <c r="CO5" s="12">
        <v>661.732254</v>
      </c>
      <c r="CP5" s="12">
        <f aca="true" t="shared" si="31" ref="CP5:CP47">SUM(CM5:CO5)</f>
        <v>1597.98704</v>
      </c>
      <c r="CQ5" s="12">
        <v>736.180785</v>
      </c>
      <c r="CR5" s="12">
        <v>599.985058</v>
      </c>
      <c r="CS5" s="12">
        <v>595.923787</v>
      </c>
      <c r="CT5" s="12">
        <f aca="true" t="shared" si="32" ref="CT5:CT47">CQ5+CR5+CS5</f>
        <v>1932.08963</v>
      </c>
      <c r="CU5" s="12">
        <v>622.040935</v>
      </c>
      <c r="CV5" s="12">
        <v>576.485729</v>
      </c>
      <c r="CW5" s="12">
        <v>513.59643</v>
      </c>
      <c r="CX5" s="12">
        <f>SUM(CU5:CW5)</f>
        <v>1712.123094</v>
      </c>
      <c r="CY5" s="113">
        <f aca="true" t="shared" si="33" ref="CY5:CY47">CL5+CP5+CT5+CX5</f>
        <v>6906.166187000001</v>
      </c>
      <c r="CZ5" s="12">
        <v>495.689376</v>
      </c>
      <c r="DA5" s="12">
        <v>457.126805</v>
      </c>
      <c r="DB5" s="12">
        <v>509.462727</v>
      </c>
      <c r="DC5" s="12">
        <f aca="true" t="shared" si="34" ref="DC5:DC41">CZ5+DA5+DB5</f>
        <v>1462.2789079999998</v>
      </c>
      <c r="DD5" s="12">
        <v>364.746916</v>
      </c>
      <c r="DE5" s="12">
        <v>400.249553</v>
      </c>
      <c r="DF5" s="12">
        <v>456.543649</v>
      </c>
      <c r="DG5" s="12">
        <f t="shared" si="7"/>
        <v>1221.540118</v>
      </c>
      <c r="DH5" s="87">
        <v>643.829165</v>
      </c>
      <c r="DI5" s="87">
        <v>524.942462</v>
      </c>
      <c r="DJ5" s="87">
        <v>507.170613</v>
      </c>
      <c r="DK5" s="12">
        <f aca="true" t="shared" si="35" ref="DK5:DK47">SUM(DH5:DJ5)</f>
        <v>1675.94224</v>
      </c>
      <c r="DL5" s="12">
        <v>627.823744</v>
      </c>
      <c r="DM5" s="12">
        <v>544.202786</v>
      </c>
      <c r="DN5" s="12">
        <v>608.760973</v>
      </c>
      <c r="DO5" s="20">
        <f aca="true" t="shared" si="36" ref="DO5:DO47">DL5+DM5+DN5</f>
        <v>1780.787503</v>
      </c>
      <c r="DP5" s="38">
        <f aca="true" t="shared" si="37" ref="DP5:DP47">DC5+DG5+DK5+DO5</f>
        <v>6140.548768999999</v>
      </c>
      <c r="DQ5" s="12">
        <v>580.053467</v>
      </c>
      <c r="DR5" s="12">
        <v>473.621502</v>
      </c>
      <c r="DS5" s="12">
        <v>575.255645</v>
      </c>
      <c r="DT5" s="12">
        <f aca="true" t="shared" si="38" ref="DT5:DT41">DQ5+DR5+DS5</f>
        <v>1628.9306139999999</v>
      </c>
      <c r="DU5" s="12">
        <v>573.620707</v>
      </c>
      <c r="DV5" s="12">
        <v>429.029083</v>
      </c>
      <c r="DW5" s="12">
        <v>373.823396</v>
      </c>
      <c r="DX5" s="12">
        <f t="shared" si="8"/>
        <v>1376.4731860000002</v>
      </c>
      <c r="DY5" s="87">
        <v>562.866164</v>
      </c>
      <c r="DZ5" s="87">
        <v>724.939012</v>
      </c>
      <c r="EA5" s="87">
        <v>510.436893</v>
      </c>
      <c r="EB5" s="12">
        <f aca="true" t="shared" si="39" ref="EB5:EB44">SUM(DY5:EA5)</f>
        <v>1798.2420690000001</v>
      </c>
      <c r="EC5" s="12">
        <v>494.05</v>
      </c>
      <c r="ED5" s="12">
        <v>532.01</v>
      </c>
      <c r="EE5" s="12">
        <v>558.33</v>
      </c>
      <c r="EF5" s="12">
        <f aca="true" t="shared" si="40" ref="EF5:EF44">EC5+ED5+EE5</f>
        <v>1584.3899999999999</v>
      </c>
      <c r="EG5" s="22">
        <f aca="true" t="shared" si="41" ref="EG5:EG44">DT5+DX5+EB5+EF5</f>
        <v>6388.035868999999</v>
      </c>
      <c r="EH5" s="87">
        <v>355.89</v>
      </c>
      <c r="EI5" s="87">
        <v>419.55</v>
      </c>
      <c r="EJ5" s="87">
        <v>541.66</v>
      </c>
      <c r="EK5" s="12">
        <f>SUM(EH5:EJ5)</f>
        <v>1317.1</v>
      </c>
      <c r="EL5" s="12">
        <v>446.105135</v>
      </c>
      <c r="EM5" s="12">
        <v>570.145861</v>
      </c>
      <c r="EN5" s="12">
        <v>677.362245</v>
      </c>
      <c r="EO5" s="12">
        <f>SUM(EL5:EN5)</f>
        <v>1693.613241</v>
      </c>
      <c r="EP5" s="12">
        <v>813.318137</v>
      </c>
      <c r="EQ5" s="12">
        <v>753.457022</v>
      </c>
      <c r="ER5" s="12">
        <v>797.815609</v>
      </c>
      <c r="ES5" s="12">
        <f>SUM(EP5:ER5)</f>
        <v>2364.590768</v>
      </c>
      <c r="ET5" s="12">
        <v>630.6285</v>
      </c>
      <c r="EU5" s="12">
        <v>584.854264</v>
      </c>
      <c r="EV5" s="12">
        <v>605.083685</v>
      </c>
      <c r="EW5" s="12">
        <f t="shared" si="9"/>
        <v>1820.566449</v>
      </c>
      <c r="EX5" s="22">
        <f t="shared" si="10"/>
        <v>7195.870457999999</v>
      </c>
      <c r="EY5" s="126">
        <v>573.607377</v>
      </c>
      <c r="EZ5" s="126">
        <v>539.767821</v>
      </c>
      <c r="FA5" s="126">
        <v>527.275002</v>
      </c>
      <c r="FB5" s="126">
        <f>SUM(EY5:FA5)</f>
        <v>1640.6502</v>
      </c>
      <c r="FC5" s="126">
        <v>447.953398</v>
      </c>
      <c r="FD5" s="126">
        <v>371.154263</v>
      </c>
      <c r="FE5" s="126">
        <v>409.259441</v>
      </c>
      <c r="FF5" s="126">
        <f>SUM(FC5:FE5)</f>
        <v>1228.367102</v>
      </c>
      <c r="FG5" s="126">
        <v>438.821254</v>
      </c>
      <c r="FH5" s="126">
        <v>565.138683</v>
      </c>
      <c r="FI5" s="126">
        <v>679.35089</v>
      </c>
      <c r="FJ5" s="126">
        <f>SUM(FG5:FI5)</f>
        <v>1683.3108270000002</v>
      </c>
      <c r="FK5" s="126">
        <v>802.926891</v>
      </c>
      <c r="FL5" s="126">
        <v>620.261527</v>
      </c>
      <c r="FM5" s="126">
        <v>640.595804</v>
      </c>
      <c r="FN5" s="126">
        <f>SUM(FK5:FM5)</f>
        <v>2063.784222</v>
      </c>
      <c r="FO5" s="129">
        <f t="shared" si="11"/>
        <v>6616.112351000001</v>
      </c>
      <c r="FP5" s="126">
        <v>619.650338</v>
      </c>
      <c r="FQ5" s="126">
        <v>505.944217</v>
      </c>
      <c r="FR5" s="126">
        <v>487.986875</v>
      </c>
      <c r="FS5" s="126">
        <f>SUM(FP5:FR5)</f>
        <v>1613.5814300000002</v>
      </c>
      <c r="FT5" s="126">
        <v>466.475156</v>
      </c>
      <c r="FU5" s="126">
        <v>437.60423</v>
      </c>
      <c r="FV5" s="126">
        <v>589.602962</v>
      </c>
      <c r="FW5" s="126">
        <f>SUM(FT5:FV5)</f>
        <v>1493.682348</v>
      </c>
      <c r="FX5" s="126">
        <v>569.278749</v>
      </c>
      <c r="FY5" s="126">
        <v>616.563797</v>
      </c>
      <c r="FZ5" s="126">
        <v>650.69155</v>
      </c>
      <c r="GA5" s="126">
        <f>SUM(FX5:FZ5)</f>
        <v>1836.5340959999999</v>
      </c>
      <c r="GB5" s="126">
        <v>528.837372</v>
      </c>
      <c r="GC5" s="126">
        <v>615.41255</v>
      </c>
      <c r="GD5" s="126">
        <v>674.1333409</v>
      </c>
      <c r="GE5" s="126">
        <f>SUM(GB5:GD5)</f>
        <v>1818.3832628999999</v>
      </c>
      <c r="GF5" s="129">
        <f t="shared" si="12"/>
        <v>6762.1811369</v>
      </c>
      <c r="GG5" s="126">
        <v>633.02</v>
      </c>
      <c r="GH5" s="126">
        <v>469.84</v>
      </c>
      <c r="GI5" s="126">
        <v>504.96</v>
      </c>
      <c r="GJ5" s="126">
        <f>SUM(GG5:GI5)</f>
        <v>1607.82</v>
      </c>
      <c r="GK5" s="126">
        <v>456.00891</v>
      </c>
      <c r="GL5" s="126">
        <v>463.149466</v>
      </c>
      <c r="GM5" s="126">
        <v>799.092787</v>
      </c>
      <c r="GN5" s="126">
        <f>SUM(GK5:GM5)</f>
        <v>1718.2511630000001</v>
      </c>
      <c r="GO5" s="126">
        <v>962.409129</v>
      </c>
      <c r="GP5" s="126">
        <v>908.906022</v>
      </c>
      <c r="GQ5" s="126">
        <v>751.526466</v>
      </c>
      <c r="GR5" s="126">
        <f>SUM(GO5:GQ5)</f>
        <v>2622.841617</v>
      </c>
      <c r="GS5" s="126">
        <v>647.068669</v>
      </c>
      <c r="GT5" s="126">
        <v>586.431439</v>
      </c>
      <c r="GU5" s="126">
        <v>645.747799</v>
      </c>
      <c r="GV5" s="126">
        <f>SUM(GS5:GU5)</f>
        <v>1879.247907</v>
      </c>
      <c r="GW5" s="129">
        <f>GJ5+GN5+GR5+GV5</f>
        <v>7828.1606870000005</v>
      </c>
      <c r="GX5" s="126">
        <v>548.785288</v>
      </c>
      <c r="GY5" s="126">
        <v>488.025056</v>
      </c>
      <c r="GZ5" s="126">
        <v>468.800086</v>
      </c>
      <c r="HA5" s="126">
        <f>SUM(GX5:GZ5)</f>
        <v>1505.61043</v>
      </c>
      <c r="HB5" s="126">
        <v>525.182678</v>
      </c>
      <c r="HC5" s="126">
        <v>374.586436</v>
      </c>
      <c r="HD5" s="126">
        <v>416.736311</v>
      </c>
      <c r="HE5" s="126">
        <f>SUM(HB5:HD5)</f>
        <v>1316.5054249999998</v>
      </c>
      <c r="HF5" s="126">
        <v>504.795026</v>
      </c>
      <c r="HG5" s="126">
        <v>436.818196</v>
      </c>
      <c r="HH5" s="126">
        <v>450.003793</v>
      </c>
      <c r="HI5" s="126">
        <f>SUM(HF5:HH5)</f>
        <v>1391.6170149999998</v>
      </c>
    </row>
    <row r="6" spans="1:217" ht="14.25" outlineLevel="1">
      <c r="A6" s="4" t="s">
        <v>4</v>
      </c>
      <c r="B6" s="7">
        <v>471.780923</v>
      </c>
      <c r="C6" s="7">
        <v>450.694257</v>
      </c>
      <c r="D6" s="20">
        <v>447.803135</v>
      </c>
      <c r="E6" s="21">
        <f t="shared" si="13"/>
        <v>1370.278315</v>
      </c>
      <c r="F6" s="6">
        <v>450.962</v>
      </c>
      <c r="G6" s="6">
        <v>406.337</v>
      </c>
      <c r="H6" s="6">
        <v>392.423</v>
      </c>
      <c r="I6" s="21">
        <f t="shared" si="14"/>
        <v>1249.722</v>
      </c>
      <c r="J6" s="6">
        <v>383.961</v>
      </c>
      <c r="K6" s="6">
        <v>364.102</v>
      </c>
      <c r="L6" s="6">
        <v>354.591</v>
      </c>
      <c r="M6" s="21">
        <f t="shared" si="15"/>
        <v>1102.654</v>
      </c>
      <c r="N6" s="20">
        <v>359.185889</v>
      </c>
      <c r="O6" s="20">
        <v>348.351349</v>
      </c>
      <c r="P6" s="20">
        <v>359.606558</v>
      </c>
      <c r="Q6" s="21">
        <f t="shared" si="16"/>
        <v>1067.143796</v>
      </c>
      <c r="R6" s="36">
        <f t="shared" si="17"/>
        <v>4789.798111</v>
      </c>
      <c r="S6" s="6">
        <v>360.740571</v>
      </c>
      <c r="T6" s="20">
        <v>312.856355</v>
      </c>
      <c r="U6" s="20">
        <v>320.886506</v>
      </c>
      <c r="V6" s="21">
        <f t="shared" si="18"/>
        <v>994.483432</v>
      </c>
      <c r="W6" s="20">
        <v>325.484945</v>
      </c>
      <c r="X6" s="20">
        <v>325.192971</v>
      </c>
      <c r="Y6" s="20">
        <v>366.184484</v>
      </c>
      <c r="Z6" s="21">
        <f t="shared" si="19"/>
        <v>1016.8624</v>
      </c>
      <c r="AA6" s="24">
        <v>375.507653</v>
      </c>
      <c r="AB6" s="24">
        <v>423.133264</v>
      </c>
      <c r="AC6" s="24">
        <v>643.798789</v>
      </c>
      <c r="AD6" s="21">
        <f t="shared" si="20"/>
        <v>1442.4397060000001</v>
      </c>
      <c r="AE6" s="20">
        <v>751.066944</v>
      </c>
      <c r="AF6" s="20">
        <v>613.209649</v>
      </c>
      <c r="AG6" s="20">
        <v>755.642762</v>
      </c>
      <c r="AH6" s="21">
        <f t="shared" si="21"/>
        <v>2119.919355</v>
      </c>
      <c r="AI6" s="38">
        <f t="shared" si="22"/>
        <v>5573.704893</v>
      </c>
      <c r="AJ6" s="6">
        <v>791.198161</v>
      </c>
      <c r="AK6" s="6">
        <v>671.04569</v>
      </c>
      <c r="AL6" s="6">
        <v>630.799317</v>
      </c>
      <c r="AM6" s="21">
        <f t="shared" si="23"/>
        <v>2093.043168</v>
      </c>
      <c r="AN6" s="6">
        <v>560.290571</v>
      </c>
      <c r="AO6" s="6">
        <v>575.92662</v>
      </c>
      <c r="AP6" s="6">
        <v>421.867878</v>
      </c>
      <c r="AQ6" s="21">
        <f t="shared" si="24"/>
        <v>1558.085069</v>
      </c>
      <c r="AR6" s="6">
        <v>595.62838</v>
      </c>
      <c r="AS6" s="6">
        <v>311.539579</v>
      </c>
      <c r="AT6" s="6">
        <v>404.644271</v>
      </c>
      <c r="AU6" s="21">
        <f t="shared" si="25"/>
        <v>1311.81223</v>
      </c>
      <c r="AV6" s="6">
        <v>386.321118</v>
      </c>
      <c r="AW6" s="6">
        <v>477.548346</v>
      </c>
      <c r="AX6" s="6">
        <v>783.757027</v>
      </c>
      <c r="AY6" s="21">
        <f t="shared" si="26"/>
        <v>1647.626491</v>
      </c>
      <c r="AZ6" s="38">
        <f t="shared" si="27"/>
        <v>6610.566958</v>
      </c>
      <c r="BA6" s="6">
        <v>830.086755</v>
      </c>
      <c r="BB6" s="6">
        <v>760.002528</v>
      </c>
      <c r="BC6" s="6">
        <v>703.640861</v>
      </c>
      <c r="BD6" s="21">
        <f t="shared" si="28"/>
        <v>2293.730144</v>
      </c>
      <c r="BE6" s="6">
        <v>620.029548</v>
      </c>
      <c r="BF6" s="6">
        <v>527.110128</v>
      </c>
      <c r="BG6" s="6">
        <v>442.94772</v>
      </c>
      <c r="BH6" s="21">
        <f t="shared" si="29"/>
        <v>1590.087396</v>
      </c>
      <c r="BI6" s="6">
        <v>407.365314</v>
      </c>
      <c r="BJ6" s="6">
        <v>422.2176</v>
      </c>
      <c r="BK6" s="6">
        <v>348.374346</v>
      </c>
      <c r="BL6" s="21">
        <f t="shared" si="30"/>
        <v>1177.9572600000001</v>
      </c>
      <c r="BM6" s="6">
        <v>379.333786</v>
      </c>
      <c r="BN6" s="6">
        <v>353.140407</v>
      </c>
      <c r="BO6" s="6">
        <v>392.545366</v>
      </c>
      <c r="BP6" s="21">
        <f t="shared" si="0"/>
        <v>1125.019559</v>
      </c>
      <c r="BQ6" s="38">
        <f t="shared" si="1"/>
        <v>6186.794359</v>
      </c>
      <c r="BR6" s="6">
        <v>356.169091</v>
      </c>
      <c r="BS6" s="6">
        <v>290.606102</v>
      </c>
      <c r="BT6" s="6">
        <v>314.398885</v>
      </c>
      <c r="BU6" s="21">
        <f t="shared" si="2"/>
        <v>961.174078</v>
      </c>
      <c r="BV6" s="6">
        <v>310.405915</v>
      </c>
      <c r="BW6" s="6">
        <v>375.463594</v>
      </c>
      <c r="BX6" s="6">
        <v>397.197693</v>
      </c>
      <c r="BY6" s="21">
        <f t="shared" si="3"/>
        <v>1083.067202</v>
      </c>
      <c r="BZ6" s="6">
        <v>377.495247</v>
      </c>
      <c r="CA6" s="6">
        <v>357.511161</v>
      </c>
      <c r="CB6" s="6">
        <v>345.223485</v>
      </c>
      <c r="CC6" s="21">
        <f t="shared" si="4"/>
        <v>1080.229893</v>
      </c>
      <c r="CD6" s="6">
        <v>341.641907</v>
      </c>
      <c r="CE6" s="6">
        <v>285.294838</v>
      </c>
      <c r="CF6" s="6">
        <v>291.556096</v>
      </c>
      <c r="CG6" s="21">
        <f t="shared" si="5"/>
        <v>918.492841</v>
      </c>
      <c r="CH6" s="38">
        <f>CG6+CC6+BY6+BU6</f>
        <v>4042.964014</v>
      </c>
      <c r="CI6" s="12">
        <v>314.523632</v>
      </c>
      <c r="CJ6" s="12">
        <v>291.8926</v>
      </c>
      <c r="CK6" s="12">
        <v>319.569187</v>
      </c>
      <c r="CL6" s="12">
        <f t="shared" si="6"/>
        <v>925.9854190000001</v>
      </c>
      <c r="CM6" s="12">
        <v>326.353473</v>
      </c>
      <c r="CN6" s="12">
        <v>351.015365</v>
      </c>
      <c r="CO6" s="12">
        <v>375.43976</v>
      </c>
      <c r="CP6" s="12">
        <f t="shared" si="31"/>
        <v>1052.808598</v>
      </c>
      <c r="CQ6" s="12">
        <v>594.808485</v>
      </c>
      <c r="CR6" s="12">
        <v>768.045933</v>
      </c>
      <c r="CS6" s="12">
        <v>756.830089</v>
      </c>
      <c r="CT6" s="12">
        <f t="shared" si="32"/>
        <v>2119.684507</v>
      </c>
      <c r="CU6" s="12">
        <v>714.206422</v>
      </c>
      <c r="CV6" s="12">
        <v>623.558425</v>
      </c>
      <c r="CW6" s="12">
        <v>724.330961</v>
      </c>
      <c r="CX6" s="12">
        <f>SUM(CU6:CW6)</f>
        <v>2062.095808</v>
      </c>
      <c r="CY6" s="113">
        <f t="shared" si="33"/>
        <v>6160.574332</v>
      </c>
      <c r="CZ6" s="12">
        <v>683.599105</v>
      </c>
      <c r="DA6" s="12">
        <v>528.77622</v>
      </c>
      <c r="DB6" s="12">
        <v>587.359649</v>
      </c>
      <c r="DC6" s="12">
        <f t="shared" si="34"/>
        <v>1799.734974</v>
      </c>
      <c r="DD6" s="12">
        <v>507.271666</v>
      </c>
      <c r="DE6" s="12">
        <v>394.153074</v>
      </c>
      <c r="DF6" s="12">
        <v>400.289467</v>
      </c>
      <c r="DG6" s="12">
        <f t="shared" si="7"/>
        <v>1301.714207</v>
      </c>
      <c r="DH6" s="87">
        <v>399.457507</v>
      </c>
      <c r="DI6" s="87">
        <v>414.293449</v>
      </c>
      <c r="DJ6" s="87">
        <v>405.007385</v>
      </c>
      <c r="DK6" s="12">
        <f t="shared" si="35"/>
        <v>1218.7583410000002</v>
      </c>
      <c r="DL6" s="12">
        <v>396.399777</v>
      </c>
      <c r="DM6" s="12">
        <v>388.761504</v>
      </c>
      <c r="DN6" s="12">
        <v>357.090943</v>
      </c>
      <c r="DO6" s="20">
        <f t="shared" si="36"/>
        <v>1142.2522239999998</v>
      </c>
      <c r="DP6" s="38">
        <f t="shared" si="37"/>
        <v>5462.459746</v>
      </c>
      <c r="DQ6" s="12">
        <v>347.587349</v>
      </c>
      <c r="DR6" s="12">
        <v>318.692997</v>
      </c>
      <c r="DS6" s="12">
        <v>392.050106</v>
      </c>
      <c r="DT6" s="12">
        <f t="shared" si="38"/>
        <v>1058.3304520000002</v>
      </c>
      <c r="DU6" s="12">
        <v>315.495034</v>
      </c>
      <c r="DV6" s="12">
        <v>376.980006</v>
      </c>
      <c r="DW6" s="12">
        <v>398.913843</v>
      </c>
      <c r="DX6" s="12">
        <f t="shared" si="8"/>
        <v>1091.388883</v>
      </c>
      <c r="DY6" s="87">
        <v>445.447766</v>
      </c>
      <c r="DZ6" s="87">
        <v>424.746266</v>
      </c>
      <c r="EA6" s="87">
        <v>379.888741</v>
      </c>
      <c r="EB6" s="12">
        <f t="shared" si="39"/>
        <v>1250.082773</v>
      </c>
      <c r="EC6" s="12">
        <v>377.01</v>
      </c>
      <c r="ED6" s="12">
        <v>353.41</v>
      </c>
      <c r="EE6" s="12">
        <v>360.89</v>
      </c>
      <c r="EF6" s="12">
        <f t="shared" si="40"/>
        <v>1091.31</v>
      </c>
      <c r="EG6" s="22">
        <f t="shared" si="41"/>
        <v>4491.112108</v>
      </c>
      <c r="EH6" s="87">
        <v>369.93</v>
      </c>
      <c r="EI6" s="87">
        <v>313.64</v>
      </c>
      <c r="EJ6" s="87">
        <v>338.61</v>
      </c>
      <c r="EK6" s="12">
        <f>SUM(EH6:EJ6)</f>
        <v>1022.18</v>
      </c>
      <c r="EL6" s="12">
        <v>332.351636</v>
      </c>
      <c r="EM6" s="12">
        <v>356.172551</v>
      </c>
      <c r="EN6" s="12">
        <v>363.205562</v>
      </c>
      <c r="EO6" s="12">
        <f>SUM(EL6:EN6)</f>
        <v>1051.729749</v>
      </c>
      <c r="EP6" s="12">
        <v>376.356874</v>
      </c>
      <c r="EQ6" s="12">
        <v>388.162874</v>
      </c>
      <c r="ER6" s="12">
        <v>421.969916</v>
      </c>
      <c r="ES6" s="12">
        <f>SUM(EP6:ER6)</f>
        <v>1186.489664</v>
      </c>
      <c r="ET6" s="12">
        <v>557.125477</v>
      </c>
      <c r="EU6" s="12">
        <v>460.364964</v>
      </c>
      <c r="EV6" s="12">
        <v>470.188097</v>
      </c>
      <c r="EW6" s="12">
        <f t="shared" si="9"/>
        <v>1487.6785380000001</v>
      </c>
      <c r="EX6" s="22">
        <f t="shared" si="10"/>
        <v>4748.077951</v>
      </c>
      <c r="EY6" s="126">
        <v>484.833009</v>
      </c>
      <c r="EZ6" s="126">
        <v>464.255838</v>
      </c>
      <c r="FA6" s="126">
        <v>441.81657</v>
      </c>
      <c r="FB6" s="126">
        <f>SUM(EY6:FA6)</f>
        <v>1390.905417</v>
      </c>
      <c r="FC6" s="126">
        <v>393.436864</v>
      </c>
      <c r="FD6" s="126">
        <v>415.413051</v>
      </c>
      <c r="FE6" s="126">
        <v>466.743098</v>
      </c>
      <c r="FF6" s="126">
        <f>SUM(FC6:FE6)</f>
        <v>1275.593013</v>
      </c>
      <c r="FG6" s="126">
        <v>428.985744</v>
      </c>
      <c r="FH6" s="126">
        <v>414.662696</v>
      </c>
      <c r="FI6" s="126">
        <v>404.972358</v>
      </c>
      <c r="FJ6" s="126">
        <f>SUM(FG6:FI6)</f>
        <v>1248.620798</v>
      </c>
      <c r="FK6" s="126">
        <v>428.374415</v>
      </c>
      <c r="FL6" s="126">
        <v>486.978726</v>
      </c>
      <c r="FM6" s="126">
        <v>501.170714</v>
      </c>
      <c r="FN6" s="126">
        <f>SUM(FK6:FM6)</f>
        <v>1416.523855</v>
      </c>
      <c r="FO6" s="129">
        <f t="shared" si="11"/>
        <v>5331.643082999999</v>
      </c>
      <c r="FP6" s="126">
        <v>496.915716</v>
      </c>
      <c r="FQ6" s="126">
        <v>432.637886</v>
      </c>
      <c r="FR6" s="126">
        <v>455.54593</v>
      </c>
      <c r="FS6" s="126">
        <f>SUM(FP6:FR6)</f>
        <v>1385.099532</v>
      </c>
      <c r="FT6" s="126">
        <v>413.260468</v>
      </c>
      <c r="FU6" s="126">
        <v>508.390132</v>
      </c>
      <c r="FV6" s="126">
        <v>642.875073</v>
      </c>
      <c r="FW6" s="126">
        <f>SUM(FT6:FV6)</f>
        <v>1564.525673</v>
      </c>
      <c r="FX6" s="126">
        <v>866.534045</v>
      </c>
      <c r="FY6" s="126">
        <v>843.384121</v>
      </c>
      <c r="FZ6" s="126">
        <v>573.883269</v>
      </c>
      <c r="GA6" s="126">
        <f>SUM(FX6:FZ6)</f>
        <v>2283.801435</v>
      </c>
      <c r="GB6" s="126">
        <v>745.344795</v>
      </c>
      <c r="GC6" s="126">
        <v>696.218461</v>
      </c>
      <c r="GD6" s="126">
        <v>751.79569</v>
      </c>
      <c r="GE6" s="126">
        <f>SUM(GB6:GD6)</f>
        <v>2193.358946</v>
      </c>
      <c r="GF6" s="129">
        <f t="shared" si="12"/>
        <v>7426.785586</v>
      </c>
      <c r="GG6" s="126">
        <v>772.17</v>
      </c>
      <c r="GH6" s="126">
        <v>561.06</v>
      </c>
      <c r="GI6" s="126">
        <v>595.31</v>
      </c>
      <c r="GJ6" s="126">
        <f>SUM(GG6:GI6)</f>
        <v>1928.54</v>
      </c>
      <c r="GK6" s="126">
        <v>493.508412</v>
      </c>
      <c r="GL6" s="126">
        <v>407.81656</v>
      </c>
      <c r="GM6" s="126">
        <v>397.892185</v>
      </c>
      <c r="GN6" s="126">
        <f>SUM(GK6:GM6)</f>
        <v>1299.217157</v>
      </c>
      <c r="GO6" s="126">
        <v>408.017962</v>
      </c>
      <c r="GP6" s="126">
        <v>474.043384</v>
      </c>
      <c r="GQ6" s="126">
        <v>552.803393</v>
      </c>
      <c r="GR6" s="126">
        <f>SUM(GO6:GQ6)</f>
        <v>1434.864739</v>
      </c>
      <c r="GS6" s="126">
        <v>665.985131</v>
      </c>
      <c r="GT6" s="126">
        <v>580.165068</v>
      </c>
      <c r="GU6" s="126">
        <v>628.423511</v>
      </c>
      <c r="GV6" s="126">
        <f>SUM(GS6:GU6)</f>
        <v>1874.5737100000001</v>
      </c>
      <c r="GW6" s="129">
        <f>GJ6+GN6+GR6+GV6</f>
        <v>6537.195606000001</v>
      </c>
      <c r="GX6" s="126">
        <v>661.881134</v>
      </c>
      <c r="GY6" s="126">
        <v>540.668345</v>
      </c>
      <c r="GZ6" s="126">
        <v>324.441836</v>
      </c>
      <c r="HA6" s="126">
        <f>SUM(GX6:GZ6)</f>
        <v>1526.991315</v>
      </c>
      <c r="HB6" s="126">
        <v>298.997033</v>
      </c>
      <c r="HC6" s="126">
        <v>422.27897</v>
      </c>
      <c r="HD6" s="126">
        <v>528.862293</v>
      </c>
      <c r="HE6" s="126">
        <f>SUM(HB6:HD6)</f>
        <v>1250.138296</v>
      </c>
      <c r="HF6" s="126">
        <v>654.304618</v>
      </c>
      <c r="HG6" s="126">
        <v>504.59677</v>
      </c>
      <c r="HH6" s="126">
        <v>387.752989</v>
      </c>
      <c r="HI6" s="126">
        <f>SUM(HF6:HH6)</f>
        <v>1546.654377</v>
      </c>
    </row>
    <row r="7" spans="1:217" ht="14.25" outlineLevel="1">
      <c r="A7" s="4" t="s">
        <v>5</v>
      </c>
      <c r="B7" s="7">
        <v>179.822</v>
      </c>
      <c r="C7" s="7">
        <v>171.456</v>
      </c>
      <c r="D7" s="7">
        <v>163.868</v>
      </c>
      <c r="E7" s="21">
        <f t="shared" si="13"/>
        <v>515.146</v>
      </c>
      <c r="F7" s="6">
        <v>149.413</v>
      </c>
      <c r="G7" s="6">
        <v>156.898</v>
      </c>
      <c r="H7" s="6">
        <v>134.641</v>
      </c>
      <c r="I7" s="21">
        <f t="shared" si="14"/>
        <v>440.952</v>
      </c>
      <c r="J7" s="6">
        <v>125.703</v>
      </c>
      <c r="K7" s="6">
        <v>127.099</v>
      </c>
      <c r="L7" s="6">
        <v>163.009</v>
      </c>
      <c r="M7" s="21">
        <f t="shared" si="15"/>
        <v>415.81100000000004</v>
      </c>
      <c r="N7" s="20">
        <v>190.904</v>
      </c>
      <c r="O7" s="20">
        <v>198.532</v>
      </c>
      <c r="P7" s="20">
        <v>210.39</v>
      </c>
      <c r="Q7" s="21">
        <f t="shared" si="16"/>
        <v>599.826</v>
      </c>
      <c r="R7" s="36">
        <f t="shared" si="17"/>
        <v>1971.7350000000001</v>
      </c>
      <c r="S7" s="6">
        <v>205.315</v>
      </c>
      <c r="T7" s="20">
        <v>188.343</v>
      </c>
      <c r="U7" s="20">
        <v>189.659</v>
      </c>
      <c r="V7" s="21">
        <f t="shared" si="18"/>
        <v>583.317</v>
      </c>
      <c r="W7" s="20">
        <v>163.954748</v>
      </c>
      <c r="X7" s="20">
        <v>155.47855</v>
      </c>
      <c r="Y7" s="20">
        <v>144.66107</v>
      </c>
      <c r="Z7" s="21">
        <f t="shared" si="19"/>
        <v>464.09436800000003</v>
      </c>
      <c r="AA7" s="24">
        <v>120.507</v>
      </c>
      <c r="AB7" s="24">
        <v>134.391</v>
      </c>
      <c r="AC7" s="24">
        <v>165.26</v>
      </c>
      <c r="AD7" s="21">
        <f t="shared" si="20"/>
        <v>420.158</v>
      </c>
      <c r="AE7" s="20">
        <v>165.057</v>
      </c>
      <c r="AF7" s="20">
        <v>165.575</v>
      </c>
      <c r="AG7" s="20">
        <v>189.793</v>
      </c>
      <c r="AH7" s="21">
        <f t="shared" si="21"/>
        <v>520.425</v>
      </c>
      <c r="AI7" s="38">
        <f t="shared" si="22"/>
        <v>1987.994368</v>
      </c>
      <c r="AJ7" s="6">
        <v>190.748</v>
      </c>
      <c r="AK7" s="6">
        <v>175.536</v>
      </c>
      <c r="AL7" s="6">
        <v>195.876</v>
      </c>
      <c r="AM7" s="21">
        <f t="shared" si="23"/>
        <v>562.16</v>
      </c>
      <c r="AN7" s="6">
        <v>151.354</v>
      </c>
      <c r="AO7" s="6">
        <v>159.993</v>
      </c>
      <c r="AP7" s="6">
        <v>140.291</v>
      </c>
      <c r="AQ7" s="21">
        <f t="shared" si="24"/>
        <v>451.638</v>
      </c>
      <c r="AR7" s="6">
        <v>126.594</v>
      </c>
      <c r="AS7" s="6">
        <v>137.353</v>
      </c>
      <c r="AT7" s="6">
        <v>159.069</v>
      </c>
      <c r="AU7" s="21">
        <f t="shared" si="25"/>
        <v>423.01599999999996</v>
      </c>
      <c r="AV7" s="6">
        <v>160.717</v>
      </c>
      <c r="AW7" s="6">
        <v>138.155</v>
      </c>
      <c r="AX7" s="6">
        <v>138.536</v>
      </c>
      <c r="AY7" s="21">
        <f t="shared" si="26"/>
        <v>437.408</v>
      </c>
      <c r="AZ7" s="38">
        <f t="shared" si="27"/>
        <v>1874.2219999999998</v>
      </c>
      <c r="BA7" s="6">
        <v>144.508</v>
      </c>
      <c r="BB7" s="6">
        <v>132.22</v>
      </c>
      <c r="BC7" s="6">
        <v>133.929</v>
      </c>
      <c r="BD7" s="21">
        <f t="shared" si="28"/>
        <v>410.65700000000004</v>
      </c>
      <c r="BE7" s="6">
        <v>127.381</v>
      </c>
      <c r="BF7" s="6">
        <v>124.18</v>
      </c>
      <c r="BG7" s="6">
        <v>121.219</v>
      </c>
      <c r="BH7" s="21">
        <f t="shared" si="29"/>
        <v>372.78</v>
      </c>
      <c r="BI7" s="6">
        <v>116.091</v>
      </c>
      <c r="BJ7" s="6">
        <v>108.305</v>
      </c>
      <c r="BK7" s="6">
        <v>113.906</v>
      </c>
      <c r="BL7" s="21">
        <f t="shared" si="30"/>
        <v>338.302</v>
      </c>
      <c r="BM7" s="6">
        <v>99.863</v>
      </c>
      <c r="BN7" s="6">
        <v>138.16</v>
      </c>
      <c r="BO7" s="6">
        <v>145.762</v>
      </c>
      <c r="BP7" s="21">
        <f t="shared" si="0"/>
        <v>383.78499999999997</v>
      </c>
      <c r="BQ7" s="38">
        <f t="shared" si="1"/>
        <v>1505.524</v>
      </c>
      <c r="BR7" s="6">
        <v>135.363</v>
      </c>
      <c r="BS7" s="6">
        <v>130.716</v>
      </c>
      <c r="BT7" s="6">
        <v>137.642</v>
      </c>
      <c r="BU7" s="21">
        <f t="shared" si="2"/>
        <v>403.721</v>
      </c>
      <c r="BV7" s="6">
        <v>130.165</v>
      </c>
      <c r="BW7" s="6">
        <v>116.955</v>
      </c>
      <c r="BX7" s="6">
        <v>118.929</v>
      </c>
      <c r="BY7" s="21">
        <f t="shared" si="3"/>
        <v>366.049</v>
      </c>
      <c r="BZ7" s="6">
        <v>117.758</v>
      </c>
      <c r="CA7" s="6">
        <v>125.578</v>
      </c>
      <c r="CB7" s="6">
        <v>145.182</v>
      </c>
      <c r="CC7" s="21">
        <f t="shared" si="4"/>
        <v>388.51800000000003</v>
      </c>
      <c r="CD7" s="6">
        <v>144.723</v>
      </c>
      <c r="CE7" s="6">
        <v>135.874</v>
      </c>
      <c r="CF7" s="6">
        <v>157.387</v>
      </c>
      <c r="CG7" s="21">
        <f t="shared" si="5"/>
        <v>437.984</v>
      </c>
      <c r="CH7" s="38">
        <f>CG7+CC7+BY7+BU7</f>
        <v>1596.272</v>
      </c>
      <c r="CI7" s="12">
        <v>157.599</v>
      </c>
      <c r="CJ7" s="12">
        <v>151.401</v>
      </c>
      <c r="CK7" s="12">
        <v>144.209</v>
      </c>
      <c r="CL7" s="12">
        <f t="shared" si="6"/>
        <v>453.209</v>
      </c>
      <c r="CM7" s="12">
        <v>130.704</v>
      </c>
      <c r="CN7" s="12">
        <v>104.546</v>
      </c>
      <c r="CO7" s="12">
        <v>117.329</v>
      </c>
      <c r="CP7" s="12">
        <f t="shared" si="31"/>
        <v>352.579</v>
      </c>
      <c r="CQ7" s="12">
        <v>126.151</v>
      </c>
      <c r="CR7" s="12">
        <v>118.4</v>
      </c>
      <c r="CS7" s="12">
        <v>144.664</v>
      </c>
      <c r="CT7" s="12">
        <f t="shared" si="32"/>
        <v>389.215</v>
      </c>
      <c r="CU7" s="12">
        <v>144.735</v>
      </c>
      <c r="CV7" s="12">
        <v>149.442</v>
      </c>
      <c r="CW7" s="12">
        <v>138.001</v>
      </c>
      <c r="CX7" s="12">
        <f>SUM(CU7:CW7)</f>
        <v>432.178</v>
      </c>
      <c r="CY7" s="113">
        <f t="shared" si="33"/>
        <v>1627.181</v>
      </c>
      <c r="CZ7" s="12">
        <v>169.301</v>
      </c>
      <c r="DA7" s="12">
        <v>144.943</v>
      </c>
      <c r="DB7" s="12">
        <v>132.27</v>
      </c>
      <c r="DC7" s="12">
        <f t="shared" si="34"/>
        <v>446.514</v>
      </c>
      <c r="DD7" s="12">
        <v>138.769</v>
      </c>
      <c r="DE7" s="12">
        <v>154.109</v>
      </c>
      <c r="DF7" s="12">
        <v>123.887</v>
      </c>
      <c r="DG7" s="12">
        <f t="shared" si="7"/>
        <v>416.76500000000004</v>
      </c>
      <c r="DH7" s="87">
        <v>111.677</v>
      </c>
      <c r="DI7" s="87">
        <v>107.734</v>
      </c>
      <c r="DJ7" s="87">
        <v>132.429</v>
      </c>
      <c r="DK7" s="12">
        <f t="shared" si="35"/>
        <v>351.84000000000003</v>
      </c>
      <c r="DL7" s="12">
        <v>160.258</v>
      </c>
      <c r="DM7" s="12">
        <v>161.475</v>
      </c>
      <c r="DN7" s="12">
        <v>159.361</v>
      </c>
      <c r="DO7" s="20">
        <f t="shared" si="36"/>
        <v>481.094</v>
      </c>
      <c r="DP7" s="38">
        <f t="shared" si="37"/>
        <v>1696.2130000000002</v>
      </c>
      <c r="DQ7" s="12">
        <v>187.502</v>
      </c>
      <c r="DR7" s="12">
        <v>167.907</v>
      </c>
      <c r="DS7" s="12">
        <v>184.469</v>
      </c>
      <c r="DT7" s="12">
        <f t="shared" si="38"/>
        <v>539.8779999999999</v>
      </c>
      <c r="DU7" s="12">
        <v>155.99</v>
      </c>
      <c r="DV7" s="12">
        <v>153.411</v>
      </c>
      <c r="DW7" s="12">
        <v>151.644</v>
      </c>
      <c r="DX7" s="12">
        <f t="shared" si="8"/>
        <v>461.045</v>
      </c>
      <c r="DY7" s="87">
        <v>127.543</v>
      </c>
      <c r="DZ7" s="87">
        <v>159.178</v>
      </c>
      <c r="EA7" s="87">
        <v>161.869</v>
      </c>
      <c r="EB7" s="12">
        <f t="shared" si="39"/>
        <v>448.59000000000003</v>
      </c>
      <c r="EC7" s="12">
        <v>141.76</v>
      </c>
      <c r="ED7" s="12">
        <v>137.59</v>
      </c>
      <c r="EE7" s="12">
        <v>154.06</v>
      </c>
      <c r="EF7" s="12">
        <f t="shared" si="40"/>
        <v>433.41</v>
      </c>
      <c r="EG7" s="22">
        <f t="shared" si="41"/>
        <v>1882.923</v>
      </c>
      <c r="EH7" s="87">
        <v>164.34</v>
      </c>
      <c r="EI7" s="87">
        <v>155.93</v>
      </c>
      <c r="EJ7" s="87">
        <v>165.83</v>
      </c>
      <c r="EK7" s="12">
        <f>SUM(EH7:EJ7)</f>
        <v>486.1</v>
      </c>
      <c r="EL7" s="12">
        <v>148.115</v>
      </c>
      <c r="EM7" s="12">
        <v>145.005</v>
      </c>
      <c r="EN7" s="12">
        <v>163.493</v>
      </c>
      <c r="EO7" s="12">
        <f>SUM(EL7:EN7)</f>
        <v>456.613</v>
      </c>
      <c r="EP7" s="12">
        <v>155.628</v>
      </c>
      <c r="EQ7" s="12">
        <v>150.067</v>
      </c>
      <c r="ER7" s="12">
        <v>185.459</v>
      </c>
      <c r="ES7" s="12">
        <f>SUM(EP7:ER7)</f>
        <v>491.154</v>
      </c>
      <c r="ET7" s="12">
        <v>220.227</v>
      </c>
      <c r="EU7" s="12">
        <v>161.97</v>
      </c>
      <c r="EV7" s="12">
        <v>169.369</v>
      </c>
      <c r="EW7" s="12">
        <f t="shared" si="9"/>
        <v>551.566</v>
      </c>
      <c r="EX7" s="22">
        <f t="shared" si="10"/>
        <v>1985.433</v>
      </c>
      <c r="EY7" s="126">
        <v>173.981</v>
      </c>
      <c r="EZ7" s="126">
        <v>164.6793</v>
      </c>
      <c r="FA7" s="126">
        <v>179.18</v>
      </c>
      <c r="FB7" s="126">
        <f>SUM(EY7:FA7)</f>
        <v>517.8403000000001</v>
      </c>
      <c r="FC7" s="126">
        <v>156.1676</v>
      </c>
      <c r="FD7" s="126">
        <v>110.736</v>
      </c>
      <c r="FE7" s="126">
        <v>137.4804</v>
      </c>
      <c r="FF7" s="126">
        <f>SUM(FC7:FE7)</f>
        <v>404.384</v>
      </c>
      <c r="FG7" s="126">
        <v>147.0694</v>
      </c>
      <c r="FH7" s="126">
        <v>162</v>
      </c>
      <c r="FI7" s="126">
        <v>188.5495</v>
      </c>
      <c r="FJ7" s="126">
        <f>SUM(FG7:FI7)</f>
        <v>497.61889999999994</v>
      </c>
      <c r="FK7" s="126">
        <v>172.8188</v>
      </c>
      <c r="FL7" s="126">
        <v>155.975</v>
      </c>
      <c r="FM7" s="126">
        <v>162.6337</v>
      </c>
      <c r="FN7" s="126">
        <f>SUM(FK7:FM7)</f>
        <v>491.4275</v>
      </c>
      <c r="FO7" s="129">
        <f t="shared" si="11"/>
        <v>1911.2707</v>
      </c>
      <c r="FP7" s="126">
        <v>177.1958</v>
      </c>
      <c r="FQ7" s="126">
        <v>159.5814</v>
      </c>
      <c r="FR7" s="126">
        <v>165.7579</v>
      </c>
      <c r="FS7" s="126">
        <f>SUM(FP7:FR7)</f>
        <v>502.5351</v>
      </c>
      <c r="FT7" s="126">
        <v>154.628</v>
      </c>
      <c r="FU7" s="126">
        <v>160.4257</v>
      </c>
      <c r="FV7" s="126">
        <v>151.8678</v>
      </c>
      <c r="FW7" s="126">
        <f>SUM(FT7:FV7)</f>
        <v>466.9215</v>
      </c>
      <c r="FX7" s="126">
        <v>162.5582</v>
      </c>
      <c r="FY7" s="126">
        <v>184.03</v>
      </c>
      <c r="FZ7" s="126">
        <v>220.908</v>
      </c>
      <c r="GA7" s="126">
        <f>SUM(FX7:FZ7)</f>
        <v>567.4962</v>
      </c>
      <c r="GB7" s="126">
        <v>213.795</v>
      </c>
      <c r="GC7" s="126">
        <v>173.479</v>
      </c>
      <c r="GD7" s="126">
        <v>181.448</v>
      </c>
      <c r="GE7" s="126">
        <f>SUM(GB7:GD7)</f>
        <v>568.722</v>
      </c>
      <c r="GF7" s="129">
        <f t="shared" si="12"/>
        <v>2105.6748</v>
      </c>
      <c r="GG7" s="126">
        <v>173.97</v>
      </c>
      <c r="GH7" s="126">
        <v>152.78</v>
      </c>
      <c r="GI7" s="126">
        <v>166.33</v>
      </c>
      <c r="GJ7" s="126">
        <f>SUM(GG7:GI7)</f>
        <v>493.08000000000004</v>
      </c>
      <c r="GK7" s="126">
        <v>166.7597</v>
      </c>
      <c r="GL7" s="126">
        <v>179.0029</v>
      </c>
      <c r="GM7" s="126">
        <v>190.8588</v>
      </c>
      <c r="GN7" s="126">
        <f>SUM(GK7:GM7)</f>
        <v>536.6214</v>
      </c>
      <c r="GO7" s="126">
        <v>175.665922</v>
      </c>
      <c r="GP7" s="126">
        <v>183.67</v>
      </c>
      <c r="GQ7" s="126">
        <v>215.09762</v>
      </c>
      <c r="GR7" s="126">
        <f>SUM(GO7:GQ7)</f>
        <v>574.433542</v>
      </c>
      <c r="GS7" s="126">
        <v>193.38544</v>
      </c>
      <c r="GT7" s="126">
        <v>190.0971</v>
      </c>
      <c r="GU7" s="126">
        <v>170.06186</v>
      </c>
      <c r="GV7" s="126">
        <f>SUM(GS7:GU7)</f>
        <v>553.5444</v>
      </c>
      <c r="GW7" s="129">
        <f>GJ7+GN7+GR7+GV7</f>
        <v>2157.679342</v>
      </c>
      <c r="GX7" s="126">
        <v>183.69954</v>
      </c>
      <c r="GY7" s="126">
        <v>166.93936</v>
      </c>
      <c r="GZ7" s="126">
        <v>176.3848</v>
      </c>
      <c r="HA7" s="126">
        <f>SUM(GX7:GZ7)</f>
        <v>527.0237000000001</v>
      </c>
      <c r="HB7" s="126">
        <v>146.2416</v>
      </c>
      <c r="HC7" s="126">
        <v>159.555</v>
      </c>
      <c r="HD7" s="126">
        <v>143.6493</v>
      </c>
      <c r="HE7" s="126">
        <f>SUM(HB7:HD7)</f>
        <v>449.44590000000005</v>
      </c>
      <c r="HF7" s="126">
        <v>146.83624</v>
      </c>
      <c r="HG7" s="126">
        <v>146.21184</v>
      </c>
      <c r="HH7" s="126">
        <v>172.87094</v>
      </c>
      <c r="HI7" s="126">
        <f>SUM(HF7:HH7)</f>
        <v>465.91902000000005</v>
      </c>
    </row>
    <row r="8" spans="1:217" ht="14.25" outlineLevel="1">
      <c r="A8" s="4" t="s">
        <v>6</v>
      </c>
      <c r="B8" s="7">
        <v>32.509629</v>
      </c>
      <c r="C8" s="7">
        <v>32.170752</v>
      </c>
      <c r="D8" s="7">
        <v>33.936515</v>
      </c>
      <c r="E8" s="21">
        <f>B8+C8+D8</f>
        <v>98.616896</v>
      </c>
      <c r="F8" s="6">
        <v>31.23</v>
      </c>
      <c r="G8" s="6">
        <v>34.37</v>
      </c>
      <c r="H8" s="6">
        <v>33</v>
      </c>
      <c r="I8" s="21">
        <f>F8+G8+H8</f>
        <v>98.6</v>
      </c>
      <c r="J8" s="6">
        <v>33.44</v>
      </c>
      <c r="K8" s="6">
        <v>13.84</v>
      </c>
      <c r="L8" s="6">
        <v>31</v>
      </c>
      <c r="M8" s="21">
        <f>J8+K8+L8</f>
        <v>78.28</v>
      </c>
      <c r="N8" s="20">
        <v>34.05</v>
      </c>
      <c r="O8" s="20">
        <v>33.04</v>
      </c>
      <c r="P8" s="20">
        <v>33.29</v>
      </c>
      <c r="Q8" s="21">
        <f>N8+O8+P8</f>
        <v>100.38</v>
      </c>
      <c r="R8" s="36">
        <f>E8+I8+M8+Q8</f>
        <v>375.876896</v>
      </c>
      <c r="S8" s="6">
        <v>34.58768</v>
      </c>
      <c r="T8" s="20">
        <v>31.834564</v>
      </c>
      <c r="U8" s="20">
        <v>34.231436</v>
      </c>
      <c r="V8" s="21">
        <f>S8+T8+U8</f>
        <v>100.65368000000001</v>
      </c>
      <c r="W8" s="20">
        <v>31.685748</v>
      </c>
      <c r="X8" s="20">
        <v>33.63855</v>
      </c>
      <c r="Y8" s="20">
        <v>32.18607</v>
      </c>
      <c r="Z8" s="21">
        <f>W8+X8+Y8</f>
        <v>97.510368</v>
      </c>
      <c r="AA8" s="24">
        <v>32.725386</v>
      </c>
      <c r="AB8" s="24">
        <v>19.990000000000002</v>
      </c>
      <c r="AC8" s="24">
        <v>36.089999999999996</v>
      </c>
      <c r="AD8" s="21">
        <f>AA8+AB8+AC8</f>
        <v>88.805386</v>
      </c>
      <c r="AE8" s="6">
        <v>37.051518</v>
      </c>
      <c r="AF8" s="6">
        <v>35.377626</v>
      </c>
      <c r="AG8" s="6">
        <v>35.415437</v>
      </c>
      <c r="AH8" s="21">
        <f>AE8+AF8+AG8</f>
        <v>107.844581</v>
      </c>
      <c r="AI8" s="38">
        <f>V8+Z8+AD8+AH8</f>
        <v>394.814015</v>
      </c>
      <c r="AJ8" s="6">
        <v>36.58526</v>
      </c>
      <c r="AK8" s="6">
        <v>32.921177</v>
      </c>
      <c r="AL8" s="6">
        <v>26.486143</v>
      </c>
      <c r="AM8" s="21">
        <f>AJ8+AK8+AL8</f>
        <v>95.99258</v>
      </c>
      <c r="AN8" s="6">
        <v>35.230602</v>
      </c>
      <c r="AO8" s="6">
        <v>35.50998</v>
      </c>
      <c r="AP8" s="6">
        <v>35.589272</v>
      </c>
      <c r="AQ8" s="21">
        <f>AN8+AO8+AP8</f>
        <v>106.32985399999998</v>
      </c>
      <c r="AR8" s="6">
        <v>35.9864</v>
      </c>
      <c r="AS8" s="6">
        <v>35.170230000000004</v>
      </c>
      <c r="AT8" s="6">
        <v>30.6403</v>
      </c>
      <c r="AU8" s="21">
        <f>AR8+AS8+AT8</f>
        <v>101.79693</v>
      </c>
      <c r="AV8" s="6">
        <v>37.15031</v>
      </c>
      <c r="AW8" s="6">
        <v>35.07</v>
      </c>
      <c r="AX8" s="6">
        <v>35.730000000000004</v>
      </c>
      <c r="AY8" s="21">
        <f>AV8+AW8+AX8</f>
        <v>107.95031</v>
      </c>
      <c r="AZ8" s="38">
        <f>AM8+AQ8+AU8+AY8</f>
        <v>412.069674</v>
      </c>
      <c r="BA8" s="6">
        <v>37.211818</v>
      </c>
      <c r="BB8" s="6">
        <v>32.328624</v>
      </c>
      <c r="BC8" s="6">
        <v>36.8417</v>
      </c>
      <c r="BD8" s="21">
        <f>BA8+BB8+BC8</f>
        <v>106.382142</v>
      </c>
      <c r="BE8" s="6">
        <v>34.433</v>
      </c>
      <c r="BF8" s="6">
        <v>35.27446</v>
      </c>
      <c r="BG8" s="6">
        <v>34.49</v>
      </c>
      <c r="BH8" s="21">
        <f>BE8+BF8+BG8</f>
        <v>104.19746</v>
      </c>
      <c r="BI8" s="6">
        <v>35.3814</v>
      </c>
      <c r="BJ8" s="6">
        <v>17.724289</v>
      </c>
      <c r="BK8" s="6">
        <v>33.98483</v>
      </c>
      <c r="BL8" s="21">
        <f>BI8+BJ8+BK8</f>
        <v>87.090519</v>
      </c>
      <c r="BM8" s="6">
        <v>37.160514</v>
      </c>
      <c r="BN8" s="6">
        <v>35.44935</v>
      </c>
      <c r="BO8" s="6">
        <v>36.49</v>
      </c>
      <c r="BP8" s="21">
        <f>BM8+BN8+BO8</f>
        <v>109.099864</v>
      </c>
      <c r="BQ8" s="38">
        <f>BP8+BL8+BH8+BD8</f>
        <v>406.76998499999996</v>
      </c>
      <c r="BR8" s="6">
        <f>32.39+3.01418</f>
        <v>35.404180000000004</v>
      </c>
      <c r="BS8" s="55">
        <f>28.8+2.674049</f>
        <v>31.474049</v>
      </c>
      <c r="BT8" s="41">
        <v>37.081924</v>
      </c>
      <c r="BU8" s="21">
        <f>BR8+BS8+BT8</f>
        <v>103.960153</v>
      </c>
      <c r="BV8" s="6">
        <f>32.85+3.142</f>
        <v>35.992000000000004</v>
      </c>
      <c r="BW8" s="6">
        <f>33.37+3.5595</f>
        <v>36.9295</v>
      </c>
      <c r="BX8" s="6">
        <f>33.36+2.64</f>
        <v>36</v>
      </c>
      <c r="BY8" s="21">
        <f>BV8+BW8+BX8</f>
        <v>108.92150000000001</v>
      </c>
      <c r="BZ8" s="6">
        <v>35.519166</v>
      </c>
      <c r="CA8" s="6">
        <v>18.957072</v>
      </c>
      <c r="CB8" s="6">
        <v>34.436315</v>
      </c>
      <c r="CC8" s="21">
        <f>BZ8+CA8+CB8</f>
        <v>88.912553</v>
      </c>
      <c r="CD8" s="6">
        <f>33.45+2.336844</f>
        <v>35.786844</v>
      </c>
      <c r="CE8" s="6">
        <f>32.93+2.697401</f>
        <v>35.627401</v>
      </c>
      <c r="CF8" s="6">
        <v>35.02</v>
      </c>
      <c r="CG8" s="21">
        <f>CD8+CE8+CF8</f>
        <v>106.434245</v>
      </c>
      <c r="CH8" s="38">
        <f>CG8+CC8+BY8+BU8</f>
        <v>408.228451</v>
      </c>
      <c r="CI8" s="12">
        <v>37.313709</v>
      </c>
      <c r="CJ8" s="12">
        <v>34.602968</v>
      </c>
      <c r="CK8" s="12">
        <v>36.8796</v>
      </c>
      <c r="CL8" s="12">
        <f>SUM(CI8:CK8)</f>
        <v>108.796277</v>
      </c>
      <c r="CM8" s="12">
        <v>34.442625</v>
      </c>
      <c r="CN8" s="12">
        <v>35.2731</v>
      </c>
      <c r="CO8" s="12">
        <v>35.120000000000005</v>
      </c>
      <c r="CP8" s="12">
        <f>SUM(CM8:CO8)</f>
        <v>104.835725</v>
      </c>
      <c r="CQ8" s="12">
        <v>34.855776999999996</v>
      </c>
      <c r="CR8" s="12">
        <v>16.91175</v>
      </c>
      <c r="CS8" s="12">
        <v>29.780504</v>
      </c>
      <c r="CT8" s="12">
        <f>CQ8+CR8+CS8</f>
        <v>81.54803100000001</v>
      </c>
      <c r="CU8" s="12">
        <v>34.673647</v>
      </c>
      <c r="CV8" s="12">
        <v>35.1017</v>
      </c>
      <c r="CW8" s="12">
        <v>36.974042</v>
      </c>
      <c r="CX8" s="12">
        <f>SUM(CU8:CW8)</f>
        <v>106.74938900000001</v>
      </c>
      <c r="CY8" s="113">
        <f>CL8+CP8+CT8+CX8</f>
        <v>401.929422</v>
      </c>
      <c r="CZ8" s="12">
        <v>35.974884</v>
      </c>
      <c r="DA8" s="12">
        <v>32.040641</v>
      </c>
      <c r="DB8" s="12">
        <v>34.601919</v>
      </c>
      <c r="DC8" s="12">
        <f>CZ8+DA8+DB8</f>
        <v>102.617444</v>
      </c>
      <c r="DD8" s="12">
        <v>35.145706</v>
      </c>
      <c r="DE8" s="12">
        <v>35.758068</v>
      </c>
      <c r="DF8" s="12">
        <v>34.589999999999996</v>
      </c>
      <c r="DG8" s="12">
        <f>SUM(DD8:DF8)</f>
        <v>105.493774</v>
      </c>
      <c r="DH8" s="87">
        <v>31.81</v>
      </c>
      <c r="DI8" s="87">
        <v>13.53</v>
      </c>
      <c r="DJ8" s="87">
        <v>30.75</v>
      </c>
      <c r="DK8" s="12">
        <f>SUM(DH8:DJ8)</f>
        <v>76.09</v>
      </c>
      <c r="DL8" s="12">
        <v>34.877197</v>
      </c>
      <c r="DM8" s="12">
        <v>33.60087</v>
      </c>
      <c r="DN8" s="12">
        <v>34.189459</v>
      </c>
      <c r="DO8" s="20">
        <f>DL8+DM8+DN8</f>
        <v>102.66752600000001</v>
      </c>
      <c r="DP8" s="38">
        <f>DC8+DG8+DK8+DO8</f>
        <v>386.86874400000005</v>
      </c>
      <c r="DQ8" s="12">
        <v>35.058134</v>
      </c>
      <c r="DR8" s="12">
        <v>32.267524</v>
      </c>
      <c r="DS8" s="12">
        <v>35.679944000000006</v>
      </c>
      <c r="DT8" s="12">
        <f>DQ8+DR8+DS8</f>
        <v>103.00560200000001</v>
      </c>
      <c r="DU8" s="12">
        <v>34.266036</v>
      </c>
      <c r="DV8" s="12">
        <v>33.891684</v>
      </c>
      <c r="DW8" s="12">
        <v>32.993840999999996</v>
      </c>
      <c r="DX8" s="12">
        <f>DU8+DV8+DW8</f>
        <v>101.15156099999999</v>
      </c>
      <c r="DY8" s="87">
        <v>32.980392</v>
      </c>
      <c r="DZ8" s="87">
        <v>12.938802</v>
      </c>
      <c r="EA8" s="87">
        <v>32.095616</v>
      </c>
      <c r="EB8" s="12">
        <f>SUM(DY8:EA8)</f>
        <v>78.01481000000001</v>
      </c>
      <c r="EC8" s="12">
        <v>36.08</v>
      </c>
      <c r="ED8" s="12">
        <v>35.99</v>
      </c>
      <c r="EE8" s="12">
        <v>33.52</v>
      </c>
      <c r="EF8" s="12">
        <f>EC8+ED8+EE8</f>
        <v>105.59</v>
      </c>
      <c r="EG8" s="22">
        <f>DT8+DX8+EB8+EF8</f>
        <v>387.761973</v>
      </c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</row>
    <row r="9" spans="1:217" ht="14.25" outlineLevel="1">
      <c r="A9" s="11" t="s">
        <v>57</v>
      </c>
      <c r="B9" s="7"/>
      <c r="C9" s="7"/>
      <c r="D9" s="7"/>
      <c r="E9" s="21"/>
      <c r="F9" s="6"/>
      <c r="G9" s="6"/>
      <c r="H9" s="6"/>
      <c r="I9" s="21"/>
      <c r="J9" s="6"/>
      <c r="K9" s="6"/>
      <c r="L9" s="6"/>
      <c r="M9" s="21"/>
      <c r="N9" s="20"/>
      <c r="O9" s="20"/>
      <c r="P9" s="20"/>
      <c r="Q9" s="21"/>
      <c r="R9" s="36"/>
      <c r="S9" s="6"/>
      <c r="T9" s="20"/>
      <c r="U9" s="20"/>
      <c r="V9" s="21"/>
      <c r="W9" s="20"/>
      <c r="X9" s="20"/>
      <c r="Y9" s="20"/>
      <c r="Z9" s="21"/>
      <c r="AA9" s="24"/>
      <c r="AB9" s="24"/>
      <c r="AC9" s="24"/>
      <c r="AD9" s="21"/>
      <c r="AE9" s="6"/>
      <c r="AF9" s="6"/>
      <c r="AG9" s="6"/>
      <c r="AH9" s="21"/>
      <c r="AI9" s="38"/>
      <c r="AJ9" s="6"/>
      <c r="AK9" s="6"/>
      <c r="AL9" s="6"/>
      <c r="AM9" s="21"/>
      <c r="AN9" s="6"/>
      <c r="AO9" s="6"/>
      <c r="AP9" s="6"/>
      <c r="AQ9" s="21"/>
      <c r="AR9" s="6">
        <v>0</v>
      </c>
      <c r="AS9" s="6">
        <v>2.370984</v>
      </c>
      <c r="AT9" s="6">
        <v>6.567041</v>
      </c>
      <c r="AU9" s="21">
        <f t="shared" si="25"/>
        <v>8.938025</v>
      </c>
      <c r="AV9" s="6">
        <v>28.693</v>
      </c>
      <c r="AW9" s="6">
        <v>39.687</v>
      </c>
      <c r="AX9" s="6">
        <v>35.82</v>
      </c>
      <c r="AY9" s="21">
        <f t="shared" si="26"/>
        <v>104.19999999999999</v>
      </c>
      <c r="AZ9" s="38">
        <f>AM9+AQ9+AU9+AY9</f>
        <v>113.13802499999998</v>
      </c>
      <c r="BA9" s="6">
        <v>30.953</v>
      </c>
      <c r="BB9" s="6">
        <v>33.515</v>
      </c>
      <c r="BC9" s="6">
        <v>38.772</v>
      </c>
      <c r="BD9" s="21">
        <f t="shared" si="28"/>
        <v>103.24000000000001</v>
      </c>
      <c r="BE9" s="6">
        <v>29.251</v>
      </c>
      <c r="BF9" s="6">
        <v>26.993</v>
      </c>
      <c r="BG9" s="6">
        <v>15.606</v>
      </c>
      <c r="BH9" s="21">
        <f t="shared" si="29"/>
        <v>71.85</v>
      </c>
      <c r="BI9" s="6">
        <v>19.842</v>
      </c>
      <c r="BJ9" s="6">
        <v>18.578</v>
      </c>
      <c r="BK9" s="6">
        <v>26.347</v>
      </c>
      <c r="BL9" s="21">
        <f t="shared" si="30"/>
        <v>64.767</v>
      </c>
      <c r="BM9" s="6">
        <v>48.832</v>
      </c>
      <c r="BN9" s="6">
        <v>31.778</v>
      </c>
      <c r="BO9" s="6">
        <v>40.096</v>
      </c>
      <c r="BP9" s="21">
        <f t="shared" si="0"/>
        <v>120.70599999999999</v>
      </c>
      <c r="BQ9" s="38">
        <f t="shared" si="1"/>
        <v>360.563</v>
      </c>
      <c r="BR9" s="6">
        <v>32.609</v>
      </c>
      <c r="BS9" s="6">
        <f>32.493</f>
        <v>32.493</v>
      </c>
      <c r="BT9" s="41">
        <v>33.451</v>
      </c>
      <c r="BU9" s="21">
        <f t="shared" si="2"/>
        <v>98.553</v>
      </c>
      <c r="BV9" s="6">
        <v>30.199</v>
      </c>
      <c r="BW9" s="6">
        <v>26.646</v>
      </c>
      <c r="BX9" s="6">
        <v>9.488</v>
      </c>
      <c r="BY9" s="21">
        <f t="shared" si="3"/>
        <v>66.333</v>
      </c>
      <c r="BZ9" s="6">
        <v>0</v>
      </c>
      <c r="CA9" s="6">
        <v>0</v>
      </c>
      <c r="CB9" s="6">
        <v>1.79</v>
      </c>
      <c r="CC9" s="21">
        <f t="shared" si="4"/>
        <v>1.79</v>
      </c>
      <c r="CD9" s="6">
        <v>27.929</v>
      </c>
      <c r="CE9" s="6">
        <v>35.632</v>
      </c>
      <c r="CF9" s="6">
        <v>37.617</v>
      </c>
      <c r="CG9" s="21">
        <f t="shared" si="5"/>
        <v>101.178</v>
      </c>
      <c r="CH9" s="38">
        <f aca="true" t="shared" si="42" ref="CH9:CH40">CG9+CC9+BY9+BU9</f>
        <v>267.854</v>
      </c>
      <c r="CI9" s="12">
        <v>33.805</v>
      </c>
      <c r="CJ9" s="12">
        <v>32.232</v>
      </c>
      <c r="CK9" s="12">
        <v>32.39</v>
      </c>
      <c r="CL9" s="12">
        <f t="shared" si="6"/>
        <v>98.427</v>
      </c>
      <c r="CM9" s="12">
        <v>29.159</v>
      </c>
      <c r="CN9" s="12">
        <v>30.854</v>
      </c>
      <c r="CO9" s="12">
        <v>22.728</v>
      </c>
      <c r="CP9" s="12">
        <f t="shared" si="31"/>
        <v>82.741</v>
      </c>
      <c r="CQ9" s="12">
        <v>9.749</v>
      </c>
      <c r="CR9" s="12">
        <v>17.099</v>
      </c>
      <c r="CS9" s="12">
        <v>16.893</v>
      </c>
      <c r="CT9" s="12">
        <f t="shared" si="32"/>
        <v>43.741</v>
      </c>
      <c r="CU9" s="12">
        <v>35.536</v>
      </c>
      <c r="CV9" s="12">
        <v>30.302</v>
      </c>
      <c r="CW9" s="12">
        <v>37.548</v>
      </c>
      <c r="CX9" s="12">
        <f>SUM(CU9:CW9)</f>
        <v>103.386</v>
      </c>
      <c r="CY9" s="113">
        <f t="shared" si="33"/>
        <v>328.29499999999996</v>
      </c>
      <c r="CZ9" s="12">
        <v>34.637</v>
      </c>
      <c r="DA9" s="12">
        <v>31.622</v>
      </c>
      <c r="DB9" s="12">
        <v>32.39</v>
      </c>
      <c r="DC9" s="12">
        <f t="shared" si="34"/>
        <v>98.649</v>
      </c>
      <c r="DD9" s="12">
        <v>15.521</v>
      </c>
      <c r="DE9" s="12">
        <v>0</v>
      </c>
      <c r="DF9" s="12">
        <v>20.059</v>
      </c>
      <c r="DG9" s="12">
        <f t="shared" si="7"/>
        <v>35.58</v>
      </c>
      <c r="DH9" s="87">
        <v>25.244</v>
      </c>
      <c r="DI9" s="87">
        <v>27.078</v>
      </c>
      <c r="DJ9" s="87">
        <v>27.15</v>
      </c>
      <c r="DK9" s="12">
        <f t="shared" si="35"/>
        <v>79.47200000000001</v>
      </c>
      <c r="DL9" s="12">
        <v>35.973</v>
      </c>
      <c r="DM9" s="12">
        <v>37.322</v>
      </c>
      <c r="DN9" s="12">
        <v>39.611</v>
      </c>
      <c r="DO9" s="20">
        <f t="shared" si="36"/>
        <v>112.906</v>
      </c>
      <c r="DP9" s="38">
        <f t="shared" si="37"/>
        <v>326.60699999999997</v>
      </c>
      <c r="DQ9" s="12">
        <v>41.453</v>
      </c>
      <c r="DR9" s="12">
        <v>35.352</v>
      </c>
      <c r="DS9" s="12">
        <v>41.873</v>
      </c>
      <c r="DT9" s="12">
        <f t="shared" si="38"/>
        <v>118.678</v>
      </c>
      <c r="DU9" s="12">
        <v>43.452</v>
      </c>
      <c r="DV9" s="12">
        <v>24.02664</v>
      </c>
      <c r="DW9" s="12">
        <v>21.453</v>
      </c>
      <c r="DX9" s="12">
        <f t="shared" si="8"/>
        <v>88.93164</v>
      </c>
      <c r="DY9" s="87">
        <v>24.024</v>
      </c>
      <c r="DZ9" s="87">
        <v>0.348</v>
      </c>
      <c r="EA9" s="87">
        <v>27.113</v>
      </c>
      <c r="EB9" s="12">
        <f t="shared" si="39"/>
        <v>51.485</v>
      </c>
      <c r="EC9" s="12">
        <v>54.43</v>
      </c>
      <c r="ED9" s="12">
        <v>58.53</v>
      </c>
      <c r="EE9" s="12">
        <v>61.87</v>
      </c>
      <c r="EF9" s="12">
        <f t="shared" si="40"/>
        <v>174.83</v>
      </c>
      <c r="EG9" s="22">
        <f t="shared" si="41"/>
        <v>433.92464000000007</v>
      </c>
      <c r="EH9" s="87">
        <v>65.92</v>
      </c>
      <c r="EI9" s="87">
        <v>60.96</v>
      </c>
      <c r="EJ9" s="87">
        <v>66.14</v>
      </c>
      <c r="EK9" s="12">
        <f>SUM(EH9:EJ9)</f>
        <v>193.01999999999998</v>
      </c>
      <c r="EL9" s="12">
        <v>56.784</v>
      </c>
      <c r="EM9" s="12">
        <v>45.791</v>
      </c>
      <c r="EN9" s="12">
        <v>20.36</v>
      </c>
      <c r="EO9" s="12">
        <f>SUM(EL9:EN9)</f>
        <v>122.93499999999999</v>
      </c>
      <c r="EP9" s="12">
        <v>26.025</v>
      </c>
      <c r="EQ9" s="12">
        <v>23.757</v>
      </c>
      <c r="ER9" s="12">
        <v>31.485</v>
      </c>
      <c r="ES9" s="12">
        <f>SUM(EP9:ER9)</f>
        <v>81.267</v>
      </c>
      <c r="ET9" s="12">
        <v>45.007</v>
      </c>
      <c r="EU9" s="12">
        <v>68.542</v>
      </c>
      <c r="EV9" s="12">
        <v>73.854</v>
      </c>
      <c r="EW9" s="12">
        <f t="shared" si="9"/>
        <v>187.40300000000002</v>
      </c>
      <c r="EX9" s="22">
        <f t="shared" si="10"/>
        <v>584.625</v>
      </c>
      <c r="EY9" s="126">
        <v>74.749</v>
      </c>
      <c r="EZ9" s="126">
        <v>66.89</v>
      </c>
      <c r="FA9" s="126">
        <v>72.054</v>
      </c>
      <c r="FB9" s="126">
        <f>SUM(EY9:FA9)</f>
        <v>213.693</v>
      </c>
      <c r="FC9" s="126">
        <v>79.795241</v>
      </c>
      <c r="FD9" s="126">
        <v>87.691</v>
      </c>
      <c r="FE9" s="126">
        <v>32.652</v>
      </c>
      <c r="FF9" s="126">
        <f>SUM(FC9:FE9)</f>
        <v>200.138241</v>
      </c>
      <c r="FG9" s="126">
        <v>31.516452</v>
      </c>
      <c r="FH9" s="126">
        <v>32.778742</v>
      </c>
      <c r="FI9" s="126">
        <v>39.653935</v>
      </c>
      <c r="FJ9" s="126">
        <f>SUM(FG9:FI9)</f>
        <v>103.949129</v>
      </c>
      <c r="FK9" s="126">
        <v>71.952</v>
      </c>
      <c r="FL9" s="126">
        <v>67.833</v>
      </c>
      <c r="FM9" s="126">
        <v>69.487968</v>
      </c>
      <c r="FN9" s="126">
        <f>SUM(FK9:FM9)</f>
        <v>209.272968</v>
      </c>
      <c r="FO9" s="129">
        <f t="shared" si="11"/>
        <v>727.0533379999999</v>
      </c>
      <c r="FP9" s="126">
        <v>72.398568</v>
      </c>
      <c r="FQ9" s="126">
        <v>67.695</v>
      </c>
      <c r="FR9" s="126">
        <v>71.664</v>
      </c>
      <c r="FS9" s="126">
        <f>SUM(FP9:FR9)</f>
        <v>211.757568</v>
      </c>
      <c r="FT9" s="126">
        <v>70.678</v>
      </c>
      <c r="FU9" s="126">
        <v>33.975454</v>
      </c>
      <c r="FV9" s="126">
        <v>21.359</v>
      </c>
      <c r="FW9" s="126">
        <f>SUM(FT9:FV9)</f>
        <v>126.01245399999999</v>
      </c>
      <c r="FX9" s="126">
        <v>10.637</v>
      </c>
      <c r="FY9" s="126">
        <v>0</v>
      </c>
      <c r="FZ9" s="126">
        <v>0.717</v>
      </c>
      <c r="GA9" s="126">
        <f>SUM(FX9:FZ9)</f>
        <v>11.354000000000001</v>
      </c>
      <c r="GB9" s="126">
        <v>46.94</v>
      </c>
      <c r="GC9" s="126">
        <v>50.426</v>
      </c>
      <c r="GD9" s="126">
        <v>69.828</v>
      </c>
      <c r="GE9" s="126">
        <f>SUM(GB9:GD9)</f>
        <v>167.19400000000002</v>
      </c>
      <c r="GF9" s="129">
        <f t="shared" si="12"/>
        <v>516.3180219999999</v>
      </c>
      <c r="GG9" s="126">
        <v>69.4</v>
      </c>
      <c r="GH9" s="126">
        <v>71.650788</v>
      </c>
      <c r="GI9" s="126">
        <v>68.922638</v>
      </c>
      <c r="GJ9" s="126">
        <f>SUM(GG9:GI9)</f>
        <v>209.97342600000002</v>
      </c>
      <c r="GK9" s="126">
        <v>74.403569</v>
      </c>
      <c r="GL9" s="126">
        <v>37.426263</v>
      </c>
      <c r="GM9" s="126">
        <v>-0.639</v>
      </c>
      <c r="GN9" s="126">
        <f>SUM(GK9:GM9)</f>
        <v>111.19083200000001</v>
      </c>
      <c r="GO9" s="126">
        <v>-0.481</v>
      </c>
      <c r="GP9" s="126">
        <v>-0.371</v>
      </c>
      <c r="GQ9" s="126">
        <v>8.304595</v>
      </c>
      <c r="GR9" s="126">
        <f>SUM(GO9:GQ9)</f>
        <v>7.4525950000000005</v>
      </c>
      <c r="GS9" s="126">
        <v>66.406692</v>
      </c>
      <c r="GT9" s="126">
        <v>54.622392</v>
      </c>
      <c r="GU9" s="126">
        <v>65.483088</v>
      </c>
      <c r="GV9" s="126">
        <f>SUM(GS9:GU9)</f>
        <v>186.51217200000002</v>
      </c>
      <c r="GW9" s="129">
        <f aca="true" t="shared" si="43" ref="GW9:GW34">GJ9+GN9+GR9+GV9</f>
        <v>515.129025</v>
      </c>
      <c r="GX9" s="126">
        <v>65.386781</v>
      </c>
      <c r="GY9" s="126">
        <v>61.771644</v>
      </c>
      <c r="GZ9" s="126">
        <v>73.752439</v>
      </c>
      <c r="HA9" s="126">
        <f>SUM(GX9:GZ9)</f>
        <v>200.910864</v>
      </c>
      <c r="HB9" s="126">
        <v>69.959947</v>
      </c>
      <c r="HC9" s="126">
        <v>48.275</v>
      </c>
      <c r="HD9" s="126">
        <v>43.949717</v>
      </c>
      <c r="HE9" s="126">
        <f>SUM(HB9:HD9)</f>
        <v>162.184664</v>
      </c>
      <c r="HF9" s="126">
        <v>50.285611</v>
      </c>
      <c r="HG9" s="126">
        <v>57.989844</v>
      </c>
      <c r="HH9" s="126">
        <v>72.121949</v>
      </c>
      <c r="HI9" s="126">
        <f>SUM(HF9:HH9)</f>
        <v>180.397404</v>
      </c>
    </row>
    <row r="10" spans="1:217" ht="14.25" outlineLevel="1">
      <c r="A10" s="11" t="s">
        <v>64</v>
      </c>
      <c r="B10" s="7"/>
      <c r="C10" s="7"/>
      <c r="D10" s="7"/>
      <c r="E10" s="21"/>
      <c r="F10" s="6"/>
      <c r="G10" s="6"/>
      <c r="H10" s="6"/>
      <c r="I10" s="21"/>
      <c r="J10" s="6"/>
      <c r="K10" s="6"/>
      <c r="L10" s="6"/>
      <c r="M10" s="21"/>
      <c r="N10" s="20"/>
      <c r="O10" s="20"/>
      <c r="P10" s="20"/>
      <c r="Q10" s="21"/>
      <c r="R10" s="36"/>
      <c r="S10" s="6"/>
      <c r="T10" s="20"/>
      <c r="U10" s="20"/>
      <c r="V10" s="21"/>
      <c r="W10" s="20"/>
      <c r="X10" s="20"/>
      <c r="Y10" s="20"/>
      <c r="Z10" s="21"/>
      <c r="AA10" s="24"/>
      <c r="AB10" s="24"/>
      <c r="AC10" s="24"/>
      <c r="AD10" s="21"/>
      <c r="AE10" s="6"/>
      <c r="AF10" s="6"/>
      <c r="AG10" s="6"/>
      <c r="AH10" s="21"/>
      <c r="AI10" s="38"/>
      <c r="AJ10" s="6"/>
      <c r="AK10" s="6"/>
      <c r="AL10" s="6"/>
      <c r="AM10" s="21"/>
      <c r="AN10" s="6"/>
      <c r="AO10" s="6"/>
      <c r="AP10" s="6"/>
      <c r="AQ10" s="21"/>
      <c r="AR10" s="6"/>
      <c r="AS10" s="6"/>
      <c r="AT10" s="6"/>
      <c r="AU10" s="21"/>
      <c r="AV10" s="6"/>
      <c r="AW10" s="6"/>
      <c r="AX10" s="6"/>
      <c r="AY10" s="21"/>
      <c r="AZ10" s="38"/>
      <c r="BA10" s="6"/>
      <c r="BB10" s="6"/>
      <c r="BC10" s="6"/>
      <c r="BD10" s="21"/>
      <c r="BE10" s="6"/>
      <c r="BF10" s="6"/>
      <c r="BG10" s="6"/>
      <c r="BH10" s="21"/>
      <c r="BI10" s="6"/>
      <c r="BJ10" s="6"/>
      <c r="BK10" s="6"/>
      <c r="BL10" s="21"/>
      <c r="BM10" s="6"/>
      <c r="BN10" s="6"/>
      <c r="BO10" s="6"/>
      <c r="BP10" s="21"/>
      <c r="BQ10" s="38"/>
      <c r="BR10" s="6"/>
      <c r="BS10" s="6"/>
      <c r="BT10" s="41"/>
      <c r="BU10" s="21"/>
      <c r="BV10" s="6"/>
      <c r="BW10" s="6"/>
      <c r="BX10" s="6"/>
      <c r="BY10" s="21"/>
      <c r="BZ10" s="6"/>
      <c r="CA10" s="6"/>
      <c r="CB10" s="6"/>
      <c r="CC10" s="21"/>
      <c r="CD10" s="6"/>
      <c r="CE10" s="6"/>
      <c r="CF10" s="6"/>
      <c r="CG10" s="21"/>
      <c r="CH10" s="38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13"/>
      <c r="CZ10" s="12"/>
      <c r="DA10" s="12"/>
      <c r="DB10" s="12"/>
      <c r="DC10" s="12"/>
      <c r="DD10" s="12"/>
      <c r="DE10" s="12"/>
      <c r="DF10" s="12"/>
      <c r="DG10" s="12"/>
      <c r="DH10" s="87"/>
      <c r="DI10" s="87"/>
      <c r="DJ10" s="87"/>
      <c r="DK10" s="12"/>
      <c r="DL10" s="12"/>
      <c r="DM10" s="12"/>
      <c r="DN10" s="12"/>
      <c r="DO10" s="20"/>
      <c r="DP10" s="38"/>
      <c r="DQ10" s="12"/>
      <c r="DR10" s="12"/>
      <c r="DS10" s="12"/>
      <c r="DT10" s="12"/>
      <c r="DU10" s="12"/>
      <c r="DV10" s="12"/>
      <c r="DW10" s="12"/>
      <c r="DX10" s="12"/>
      <c r="DY10" s="87"/>
      <c r="DZ10" s="87"/>
      <c r="EA10" s="87"/>
      <c r="EB10" s="12"/>
      <c r="EC10" s="12"/>
      <c r="ED10" s="12"/>
      <c r="EE10" s="12"/>
      <c r="EF10" s="12"/>
      <c r="EG10" s="22"/>
      <c r="EH10" s="87"/>
      <c r="EI10" s="87"/>
      <c r="EJ10" s="87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22"/>
      <c r="EY10" s="126">
        <v>149.313252</v>
      </c>
      <c r="EZ10" s="126">
        <v>145.300386</v>
      </c>
      <c r="FA10" s="126">
        <v>149.374368</v>
      </c>
      <c r="FB10" s="126">
        <f>SUM(EY10:FA10)</f>
        <v>443.98800600000004</v>
      </c>
      <c r="FC10" s="126">
        <v>136.597494</v>
      </c>
      <c r="FD10" s="126">
        <v>117.411888</v>
      </c>
      <c r="FE10" s="126">
        <v>124.387164</v>
      </c>
      <c r="FF10" s="126">
        <f>SUM(FC10:FE10)</f>
        <v>378.396546</v>
      </c>
      <c r="FG10" s="126">
        <v>127.815006</v>
      </c>
      <c r="FH10" s="126">
        <v>132.153648</v>
      </c>
      <c r="FI10" s="126">
        <v>147.612828</v>
      </c>
      <c r="FJ10" s="126">
        <f>SUM(FG10:FI10)</f>
        <v>407.58148200000005</v>
      </c>
      <c r="FK10" s="126">
        <v>128.139264</v>
      </c>
      <c r="FL10" s="126">
        <v>153.646041</v>
      </c>
      <c r="FM10" s="126">
        <v>156.454056</v>
      </c>
      <c r="FN10" s="126">
        <f>SUM(FK10:FM10)</f>
        <v>438.23936100000003</v>
      </c>
      <c r="FO10" s="129">
        <f t="shared" si="11"/>
        <v>1668.205395</v>
      </c>
      <c r="FP10" s="126">
        <v>159.241962</v>
      </c>
      <c r="FQ10" s="126">
        <v>140.075958</v>
      </c>
      <c r="FR10" s="126">
        <v>138.251525</v>
      </c>
      <c r="FS10" s="126">
        <f>SUM(FP10:FR10)</f>
        <v>437.569445</v>
      </c>
      <c r="FT10" s="126">
        <v>141.556206</v>
      </c>
      <c r="FU10" s="126">
        <v>133.611126</v>
      </c>
      <c r="FV10" s="126">
        <v>151.920714</v>
      </c>
      <c r="FW10" s="126">
        <f>SUM(FT10:FV10)</f>
        <v>427.08804599999996</v>
      </c>
      <c r="FX10" s="126">
        <v>159.496128</v>
      </c>
      <c r="FY10" s="126">
        <v>170.700618</v>
      </c>
      <c r="FZ10" s="126">
        <v>154.944702</v>
      </c>
      <c r="GA10" s="126">
        <f>SUM(FX10:FZ10)</f>
        <v>485.14144799999997</v>
      </c>
      <c r="GB10" s="126">
        <v>127.131378</v>
      </c>
      <c r="GC10" s="126">
        <v>149.556924</v>
      </c>
      <c r="GD10" s="126">
        <v>167.208492</v>
      </c>
      <c r="GE10" s="126">
        <f>SUM(GB10:GD10)</f>
        <v>443.896794</v>
      </c>
      <c r="GF10" s="129">
        <f t="shared" si="12"/>
        <v>1793.6957329999998</v>
      </c>
      <c r="GG10" s="126">
        <v>168.29</v>
      </c>
      <c r="GH10" s="126">
        <v>132.21</v>
      </c>
      <c r="GI10" s="126">
        <v>146.06</v>
      </c>
      <c r="GJ10" s="126">
        <f>SUM(GG10:GI10)</f>
        <v>446.56</v>
      </c>
      <c r="GK10" s="126">
        <v>144.73437</v>
      </c>
      <c r="GL10" s="126">
        <v>141.406452</v>
      </c>
      <c r="GM10" s="126">
        <v>185.158446</v>
      </c>
      <c r="GN10" s="126">
        <f>SUM(GK10:GM10)</f>
        <v>471.299268</v>
      </c>
      <c r="GO10" s="126">
        <v>188.301036</v>
      </c>
      <c r="GP10" s="126">
        <v>201.908322</v>
      </c>
      <c r="GQ10" s="126">
        <v>166.631388</v>
      </c>
      <c r="GR10" s="126">
        <f>SUM(GO10:GQ10)</f>
        <v>556.840746</v>
      </c>
      <c r="GS10" s="126">
        <v>159.509064</v>
      </c>
      <c r="GT10" s="126">
        <v>147.287712</v>
      </c>
      <c r="GU10" s="126">
        <v>168.66036</v>
      </c>
      <c r="GV10" s="126">
        <f>SUM(GS10:GU10)</f>
        <v>475.457136</v>
      </c>
      <c r="GW10" s="129">
        <f t="shared" si="43"/>
        <v>1950.15715</v>
      </c>
      <c r="GX10" s="126">
        <v>147.58491</v>
      </c>
      <c r="GY10" s="126">
        <v>134.620464</v>
      </c>
      <c r="GZ10" s="126">
        <v>137.234394</v>
      </c>
      <c r="HA10" s="126">
        <f>SUM(GX10:GZ10)</f>
        <v>419.439768</v>
      </c>
      <c r="HB10" s="126">
        <v>159.88434</v>
      </c>
      <c r="HC10" s="126">
        <v>123.236718</v>
      </c>
      <c r="HD10" s="126">
        <v>123.890514</v>
      </c>
      <c r="HE10" s="126">
        <f>SUM(HB10:HD10)</f>
        <v>407.011572</v>
      </c>
      <c r="HF10" s="126">
        <v>141.895974</v>
      </c>
      <c r="HG10" s="126">
        <v>124.713468</v>
      </c>
      <c r="HH10" s="126">
        <v>121.189002</v>
      </c>
      <c r="HI10" s="126">
        <f>SUM(HF10:HH10)</f>
        <v>387.798444</v>
      </c>
    </row>
    <row r="11" spans="1:217" ht="14.25">
      <c r="A11" s="17" t="s">
        <v>7</v>
      </c>
      <c r="B11" s="8">
        <f>B12+B13</f>
        <v>1687.935134</v>
      </c>
      <c r="C11" s="8">
        <f>C12+C13</f>
        <v>1461.283535</v>
      </c>
      <c r="D11" s="8">
        <f>D12+D13</f>
        <v>2004.993538</v>
      </c>
      <c r="E11" s="14">
        <f>SUM(B11:D11)</f>
        <v>5154.212207</v>
      </c>
      <c r="F11" s="8">
        <f>F12+F13</f>
        <v>1726.6257839999998</v>
      </c>
      <c r="G11" s="8">
        <f>G12+G13</f>
        <v>1726.196266</v>
      </c>
      <c r="H11" s="8">
        <f>H12+H13</f>
        <v>2044.3590210000002</v>
      </c>
      <c r="I11" s="14">
        <f>SUM(F11:H11)</f>
        <v>5497.181071</v>
      </c>
      <c r="J11" s="8">
        <f>J12+J13</f>
        <v>1991.37503</v>
      </c>
      <c r="K11" s="8">
        <f>K12+K13</f>
        <v>1989.508489</v>
      </c>
      <c r="L11" s="8">
        <f>L12+L13</f>
        <v>1798.936709</v>
      </c>
      <c r="M11" s="14">
        <f>SUM(J11:L11)</f>
        <v>5779.8202280000005</v>
      </c>
      <c r="N11" s="8">
        <f>N12+N13</f>
        <v>1635.416658</v>
      </c>
      <c r="O11" s="8">
        <f>O12+O13</f>
        <v>1682.227125</v>
      </c>
      <c r="P11" s="8">
        <f>P12+P13</f>
        <v>1623.4239309999998</v>
      </c>
      <c r="Q11" s="14">
        <f>SUM(N11:P11)</f>
        <v>4941.067714</v>
      </c>
      <c r="R11" s="35">
        <f t="shared" si="17"/>
        <v>21372.28122</v>
      </c>
      <c r="S11" s="8">
        <f>S12+S13</f>
        <v>1764.077225</v>
      </c>
      <c r="T11" s="8">
        <f>T12+T13</f>
        <v>1875.117173</v>
      </c>
      <c r="U11" s="8">
        <f>U12+U13</f>
        <v>1931.584086</v>
      </c>
      <c r="V11" s="14">
        <f>SUM(S11:U11)</f>
        <v>5570.778484</v>
      </c>
      <c r="W11" s="8">
        <f>W12+W13</f>
        <v>1838.271264</v>
      </c>
      <c r="X11" s="8">
        <f>X12+X13</f>
        <v>1942.710619</v>
      </c>
      <c r="Y11" s="8">
        <f>Y12+Y13</f>
        <v>1546.631378</v>
      </c>
      <c r="Z11" s="14">
        <f>SUM(W11:Y11)</f>
        <v>5327.613261</v>
      </c>
      <c r="AA11" s="8">
        <f>AA12+AA13</f>
        <v>1277.4551</v>
      </c>
      <c r="AB11" s="8">
        <f>AB12+AB13</f>
        <v>1304.394354</v>
      </c>
      <c r="AC11" s="8">
        <f>AC12+AC13</f>
        <v>1280.165729</v>
      </c>
      <c r="AD11" s="14">
        <f>SUM(AA11:AC11)</f>
        <v>3862.0151830000004</v>
      </c>
      <c r="AE11" s="8">
        <f>AE12+AE13</f>
        <v>2069.837696</v>
      </c>
      <c r="AF11" s="8">
        <f>AF12+AF13</f>
        <v>1645.988388</v>
      </c>
      <c r="AG11" s="8">
        <f>AG12+AG13</f>
        <v>1890.737202</v>
      </c>
      <c r="AH11" s="14">
        <f>SUM(AE11:AG11)</f>
        <v>5606.5632860000005</v>
      </c>
      <c r="AI11" s="35">
        <f t="shared" si="22"/>
        <v>20366.970214</v>
      </c>
      <c r="AJ11" s="8">
        <f>AJ12+AJ13</f>
        <v>1884.2472559999999</v>
      </c>
      <c r="AK11" s="8">
        <f>AK12+AK13</f>
        <v>1977.245611</v>
      </c>
      <c r="AL11" s="8">
        <f>AL12+AL13</f>
        <v>1930.3454550000001</v>
      </c>
      <c r="AM11" s="14">
        <f>SUM(AJ11:AL11)</f>
        <v>5791.838322</v>
      </c>
      <c r="AN11" s="8">
        <f>AN12+AN13</f>
        <v>1694.0206280000002</v>
      </c>
      <c r="AO11" s="8">
        <f>AO12+AO13</f>
        <v>2230.150112</v>
      </c>
      <c r="AP11" s="8">
        <f>AP12+AP13</f>
        <v>2774.0034880000003</v>
      </c>
      <c r="AQ11" s="14">
        <f>SUM(AN11:AP11)</f>
        <v>6698.174228</v>
      </c>
      <c r="AR11" s="8">
        <f>AR12+AR13</f>
        <v>2864.508801</v>
      </c>
      <c r="AS11" s="8">
        <f>AS12+AS13</f>
        <v>2564.50731</v>
      </c>
      <c r="AT11" s="8">
        <f>AT12+AT13</f>
        <v>2404.4601500000003</v>
      </c>
      <c r="AU11" s="14">
        <f>SUM(AR11:AT11)</f>
        <v>7833.476261</v>
      </c>
      <c r="AV11" s="8">
        <f>AV12+AV13</f>
        <v>2397.1353630000003</v>
      </c>
      <c r="AW11" s="8">
        <f>AW12+AW13</f>
        <v>2270.399738</v>
      </c>
      <c r="AX11" s="8">
        <f>AX12+AX13</f>
        <v>2160.244235</v>
      </c>
      <c r="AY11" s="14">
        <f>SUM(AV11:AX11)</f>
        <v>6827.7793360000005</v>
      </c>
      <c r="AZ11" s="35">
        <f t="shared" si="27"/>
        <v>27151.268147</v>
      </c>
      <c r="BA11" s="8">
        <f>BA12+BA13</f>
        <v>2151.754582</v>
      </c>
      <c r="BB11" s="8">
        <f>BB12+BB13</f>
        <v>1840.384357</v>
      </c>
      <c r="BC11" s="8">
        <f>BC12+BC13</f>
        <v>1959.26253</v>
      </c>
      <c r="BD11" s="14">
        <f>SUM(BA11:BC11)</f>
        <v>5951.401469</v>
      </c>
      <c r="BE11" s="8">
        <f>BE12+BE13</f>
        <v>2118.8341570000002</v>
      </c>
      <c r="BF11" s="8">
        <f>BF12+BF13</f>
        <v>1604.500632</v>
      </c>
      <c r="BG11" s="8">
        <f>BG12+BG13</f>
        <v>2198.363084</v>
      </c>
      <c r="BH11" s="14">
        <f>SUM(BE11:BG11)</f>
        <v>5921.697873000001</v>
      </c>
      <c r="BI11" s="8">
        <f>BI12+BI13</f>
        <v>2627.9498750000002</v>
      </c>
      <c r="BJ11" s="8">
        <f>BJ12+BJ13</f>
        <v>1825.947614</v>
      </c>
      <c r="BK11" s="8">
        <f>BK12+BK13</f>
        <v>1438.8369679999998</v>
      </c>
      <c r="BL11" s="14">
        <f>SUM(BI11:BK11)</f>
        <v>5892.734457</v>
      </c>
      <c r="BM11" s="8">
        <f>BM12+BM13</f>
        <v>1478.018038</v>
      </c>
      <c r="BN11" s="8">
        <f>BN12+BN13</f>
        <v>1450.552191</v>
      </c>
      <c r="BO11" s="8">
        <f>BO12+BO13</f>
        <v>1672.548088</v>
      </c>
      <c r="BP11" s="14">
        <f>SUM(BM11:BO11)</f>
        <v>4601.118317</v>
      </c>
      <c r="BQ11" s="35">
        <f t="shared" si="1"/>
        <v>22366.952116</v>
      </c>
      <c r="BR11" s="8">
        <f>BR12+BR13</f>
        <v>1821.431541</v>
      </c>
      <c r="BS11" s="8">
        <f>BS12+BS13</f>
        <v>1682.725877</v>
      </c>
      <c r="BT11" s="8">
        <f>BT12+BT13</f>
        <v>1617.7022729999999</v>
      </c>
      <c r="BU11" s="2">
        <f>BR11+BS11+BT11</f>
        <v>5121.859691</v>
      </c>
      <c r="BV11" s="8">
        <f>BV12+BV13</f>
        <v>1701.686641</v>
      </c>
      <c r="BW11" s="8">
        <f>BW12+BW13</f>
        <v>2306.5024270000004</v>
      </c>
      <c r="BX11" s="8">
        <f>BX12+BX13</f>
        <v>2311.0358109999997</v>
      </c>
      <c r="BY11" s="2">
        <f>BV11+BW11+BX11</f>
        <v>6319.224879</v>
      </c>
      <c r="BZ11" s="8">
        <f>BZ12+BZ13</f>
        <v>1664.710064</v>
      </c>
      <c r="CA11" s="8">
        <f>CA12+CA13</f>
        <v>1566.3257879999999</v>
      </c>
      <c r="CB11" s="8">
        <f>CB12+CB13</f>
        <v>1352.458659</v>
      </c>
      <c r="CC11" s="2">
        <f>BZ11+CA11+CB11</f>
        <v>4583.494511</v>
      </c>
      <c r="CD11" s="8">
        <f>CD12+CD13</f>
        <v>2578.6983060000002</v>
      </c>
      <c r="CE11" s="8">
        <f>CE12+CE13</f>
        <v>1948.207398</v>
      </c>
      <c r="CF11" s="8">
        <f>CF12+CF13</f>
        <v>1971.451436</v>
      </c>
      <c r="CG11" s="2">
        <f>CD11+CE11+CF11</f>
        <v>6498.357140000001</v>
      </c>
      <c r="CH11" s="35">
        <f>CG11+CC11+BY11+BU11</f>
        <v>22522.936221000004</v>
      </c>
      <c r="CI11" s="83">
        <f>SUM(CI12:CI13)</f>
        <v>1923.1687330000002</v>
      </c>
      <c r="CJ11" s="83">
        <f>SUM(CJ12:CJ13)</f>
        <v>1711.649793</v>
      </c>
      <c r="CK11" s="83">
        <f>SUM(CK12:CK13)</f>
        <v>1947.560086</v>
      </c>
      <c r="CL11" s="83">
        <f t="shared" si="6"/>
        <v>5582.378612</v>
      </c>
      <c r="CM11" s="83">
        <f>SUM(CM12:CM13)</f>
        <v>2226.863299</v>
      </c>
      <c r="CN11" s="83">
        <f>SUM(CN12:CN13)</f>
        <v>1828.0815460000001</v>
      </c>
      <c r="CO11" s="83">
        <f>SUM(CO12:CO13)</f>
        <v>2562.172809</v>
      </c>
      <c r="CP11" s="83">
        <f t="shared" si="31"/>
        <v>6617.117654</v>
      </c>
      <c r="CQ11" s="83">
        <f>SUM(CQ12:CQ13)</f>
        <v>3147.045598</v>
      </c>
      <c r="CR11" s="83">
        <f>SUM(CR12:CR13)</f>
        <v>3495.810294</v>
      </c>
      <c r="CS11" s="83">
        <f>SUM(CS12:CS13)</f>
        <v>3137.8932059999997</v>
      </c>
      <c r="CT11" s="83">
        <f t="shared" si="32"/>
        <v>9780.749098</v>
      </c>
      <c r="CU11" s="83">
        <f>SUM(CU12:CU13)</f>
        <v>3033.604043</v>
      </c>
      <c r="CV11" s="83">
        <f>SUM(CV12:CV13)</f>
        <v>1887.430296</v>
      </c>
      <c r="CW11" s="83">
        <f>SUM(CW12:CW13)</f>
        <v>2042.179333</v>
      </c>
      <c r="CX11" s="83">
        <f>CU11+CV11+CW11</f>
        <v>6963.213672</v>
      </c>
      <c r="CY11" s="89">
        <f t="shared" si="33"/>
        <v>28943.459036</v>
      </c>
      <c r="CZ11" s="83">
        <f>SUM(CZ12:CZ13)</f>
        <v>1887.23965</v>
      </c>
      <c r="DA11" s="83">
        <f>SUM(DA12:DA13)</f>
        <v>1831.414255</v>
      </c>
      <c r="DB11" s="83">
        <f>SUM(DB12:DB13)</f>
        <v>2009.92245</v>
      </c>
      <c r="DC11" s="83">
        <f t="shared" si="34"/>
        <v>5728.576355</v>
      </c>
      <c r="DD11" s="83">
        <f>SUM(DD12:DD13)</f>
        <v>1837.05695</v>
      </c>
      <c r="DE11" s="83">
        <f>SUM(DE12:DE13)</f>
        <v>2689.17765</v>
      </c>
      <c r="DF11" s="83">
        <f>SUM(DF12:DF13)</f>
        <v>1963.17714</v>
      </c>
      <c r="DG11" s="83">
        <f t="shared" si="7"/>
        <v>6489.41174</v>
      </c>
      <c r="DH11" s="97">
        <f>DH12+DH13</f>
        <v>1554.58323</v>
      </c>
      <c r="DI11" s="97">
        <f>DI12+DI13</f>
        <v>1812.26661</v>
      </c>
      <c r="DJ11" s="97">
        <f>DJ12+DJ13</f>
        <v>2896.85884</v>
      </c>
      <c r="DK11" s="97">
        <f t="shared" si="35"/>
        <v>6263.70868</v>
      </c>
      <c r="DL11" s="83">
        <f>SUM(DL12:DL13)</f>
        <v>2730.39584</v>
      </c>
      <c r="DM11" s="83">
        <f>SUM(DM12:DM13)</f>
        <v>2051.06805</v>
      </c>
      <c r="DN11" s="83">
        <f>SUM(DN12:DN13)</f>
        <v>1883.7879599999999</v>
      </c>
      <c r="DO11" s="99">
        <f t="shared" si="36"/>
        <v>6665.25185</v>
      </c>
      <c r="DP11" s="100">
        <f t="shared" si="37"/>
        <v>25146.948625</v>
      </c>
      <c r="DQ11" s="62">
        <f>SUM(DQ12:DQ13)</f>
        <v>1821.8933100000002</v>
      </c>
      <c r="DR11" s="62">
        <f>SUM(DR12:DR13)</f>
        <v>1704.5648</v>
      </c>
      <c r="DS11" s="62">
        <f>SUM(DS12:DS13)</f>
        <v>2008.5021000000002</v>
      </c>
      <c r="DT11" s="63">
        <f t="shared" si="38"/>
        <v>5534.960210000001</v>
      </c>
      <c r="DU11" s="63">
        <f>SUM(DU12:DU13)</f>
        <v>1992.95837</v>
      </c>
      <c r="DV11" s="63">
        <f>SUM(DV12:DV13)</f>
        <v>2320.97796</v>
      </c>
      <c r="DW11" s="63">
        <f>SUM(DW12:DW13)</f>
        <v>2865.77861</v>
      </c>
      <c r="DX11" s="63">
        <f t="shared" si="8"/>
        <v>7179.71494</v>
      </c>
      <c r="DY11" s="63">
        <f>SUM(DY12:DY13)</f>
        <v>2340.32323</v>
      </c>
      <c r="DZ11" s="63">
        <f>SUM(DZ12:DZ13)</f>
        <v>3795.26195</v>
      </c>
      <c r="EA11" s="63">
        <f>SUM(EA12:EA13)</f>
        <v>3197.888</v>
      </c>
      <c r="EB11" s="63">
        <f t="shared" si="39"/>
        <v>9333.47318</v>
      </c>
      <c r="EC11" s="63">
        <f>SUM(EC12:EC13)</f>
        <v>3079.98</v>
      </c>
      <c r="ED11" s="63">
        <f>SUM(ED12:ED13)</f>
        <v>2037.56</v>
      </c>
      <c r="EE11" s="63">
        <f>SUM(EE12:EE13)</f>
        <v>2121.74</v>
      </c>
      <c r="EF11" s="63">
        <f t="shared" si="40"/>
        <v>7239.28</v>
      </c>
      <c r="EG11" s="63">
        <f t="shared" si="41"/>
        <v>29287.428330000002</v>
      </c>
      <c r="EH11" s="62">
        <f>SUM(EH12:EH13)</f>
        <v>1922.29</v>
      </c>
      <c r="EI11" s="62">
        <f>SUM(EI12:EI13)</f>
        <v>1601.8999999999999</v>
      </c>
      <c r="EJ11" s="62">
        <f>SUM(EJ12:EJ13)</f>
        <v>2061.43</v>
      </c>
      <c r="EK11" s="63">
        <f>EH11+EI11+EJ11</f>
        <v>5585.619999999999</v>
      </c>
      <c r="EL11" s="62">
        <f>SUM(EL12:EL13)</f>
        <v>1701.5257150000002</v>
      </c>
      <c r="EM11" s="62">
        <f>SUM(EM12:EM13)</f>
        <v>1526.417188</v>
      </c>
      <c r="EN11" s="62">
        <f>SUM(EN12:EN13)</f>
        <v>1748.659048</v>
      </c>
      <c r="EO11" s="63">
        <f>EL11+EM11+EN11</f>
        <v>4976.601951000001</v>
      </c>
      <c r="EP11" s="62">
        <f>SUM(EP12:EP13)</f>
        <v>2627.9591800000003</v>
      </c>
      <c r="EQ11" s="62">
        <f>SUM(EQ12:EQ13)</f>
        <v>3678.8339530000003</v>
      </c>
      <c r="ER11" s="62">
        <f>SUM(ER12:ER13)</f>
        <v>3429.918317</v>
      </c>
      <c r="ES11" s="63">
        <f>EP11+EQ11+ER11</f>
        <v>9736.71145</v>
      </c>
      <c r="ET11" s="62">
        <f>SUM(ET12:ET13)</f>
        <v>2491.772017</v>
      </c>
      <c r="EU11" s="62">
        <f>SUM(EU12:EU13)</f>
        <v>2075.392541</v>
      </c>
      <c r="EV11" s="62">
        <f>SUM(EV12:EV13)</f>
        <v>2023.763291</v>
      </c>
      <c r="EW11" s="63">
        <f t="shared" si="9"/>
        <v>6590.927849000001</v>
      </c>
      <c r="EX11" s="63">
        <f t="shared" si="10"/>
        <v>26889.86125</v>
      </c>
      <c r="EY11" s="127">
        <f>SUM(EY12:EY13)</f>
        <v>2202.4250540000003</v>
      </c>
      <c r="EZ11" s="127">
        <f>SUM(EZ12:EZ13)</f>
        <v>1986.9475949999999</v>
      </c>
      <c r="FA11" s="127">
        <f>SUM(FA12:FA13)</f>
        <v>1798.198846</v>
      </c>
      <c r="FB11" s="128">
        <f>EY11+EZ11+FA11</f>
        <v>5987.571495</v>
      </c>
      <c r="FC11" s="127">
        <f>SUM(FC12:FC13)</f>
        <v>2048.7467739999997</v>
      </c>
      <c r="FD11" s="127">
        <f>SUM(FD12:FD13)</f>
        <v>2748.0902539999997</v>
      </c>
      <c r="FE11" s="127">
        <f>SUM(FE12:FE13)</f>
        <v>2685.4261309999997</v>
      </c>
      <c r="FF11" s="128">
        <f>FC11+FD11+FE11</f>
        <v>7482.263159</v>
      </c>
      <c r="FG11" s="127">
        <f>SUM(FG12:FG13)</f>
        <v>2653.54148</v>
      </c>
      <c r="FH11" s="127">
        <f>SUM(FH12:FH13)</f>
        <v>2588.281195</v>
      </c>
      <c r="FI11" s="127">
        <f>SUM(FI12:FI13)</f>
        <v>3964.257794</v>
      </c>
      <c r="FJ11" s="128">
        <f>FG11+FH11+FI11</f>
        <v>9206.080469</v>
      </c>
      <c r="FK11" s="127">
        <f>SUM(FK12:FK13)</f>
        <v>3155.552514</v>
      </c>
      <c r="FL11" s="127">
        <f>SUM(FL12:FL13)</f>
        <v>2282.012536</v>
      </c>
      <c r="FM11" s="127">
        <f>SUM(FM12:FM13)</f>
        <v>1979.877326</v>
      </c>
      <c r="FN11" s="128">
        <f>FK11+FL11+FM11</f>
        <v>7417.442376</v>
      </c>
      <c r="FO11" s="128">
        <f t="shared" si="11"/>
        <v>30093.357498999998</v>
      </c>
      <c r="FP11" s="127">
        <f>SUM(FP12:FP13)</f>
        <v>1632.803489</v>
      </c>
      <c r="FQ11" s="127">
        <f>SUM(FQ12:FQ13)</f>
        <v>1809.804246</v>
      </c>
      <c r="FR11" s="127">
        <f>SUM(FR12:FR13)</f>
        <v>2221.893532</v>
      </c>
      <c r="FS11" s="128">
        <f>FP11+FQ11+FR11</f>
        <v>5664.501267</v>
      </c>
      <c r="FT11" s="127">
        <f>SUM(FT12:FT13)</f>
        <v>1775.1435999999999</v>
      </c>
      <c r="FU11" s="127">
        <f>SUM(FU12:FU13)</f>
        <v>3171.651939</v>
      </c>
      <c r="FV11" s="127">
        <f>SUM(FV12:FV13)</f>
        <v>4064.23052</v>
      </c>
      <c r="FW11" s="128">
        <f>FT11+FU11+FV11</f>
        <v>9011.026059</v>
      </c>
      <c r="FX11" s="127">
        <f>SUM(FX12:FX13)</f>
        <v>3943.36317</v>
      </c>
      <c r="FY11" s="127">
        <f>SUM(FY12:FY13)</f>
        <v>3933.6190859999997</v>
      </c>
      <c r="FZ11" s="127">
        <f>SUM(FZ12:FZ13)</f>
        <v>3330.9368609999997</v>
      </c>
      <c r="GA11" s="128">
        <f>FX11+FY11+FZ11</f>
        <v>11207.919117</v>
      </c>
      <c r="GB11" s="127">
        <f>SUM(GB12:GB13)</f>
        <v>2533.159646</v>
      </c>
      <c r="GC11" s="127">
        <f>SUM(GC12:GC13)</f>
        <v>1953.899863</v>
      </c>
      <c r="GD11" s="127">
        <f>SUM(GD12:GD13)</f>
        <v>1853.124007</v>
      </c>
      <c r="GE11" s="128">
        <f>GB11+GC11+GD11</f>
        <v>6340.183516000001</v>
      </c>
      <c r="GF11" s="128">
        <f t="shared" si="12"/>
        <v>32223.629959</v>
      </c>
      <c r="GG11" s="127">
        <f>SUM(GG12:GG13)</f>
        <v>1841.93</v>
      </c>
      <c r="GH11" s="127">
        <f>SUM(GH12:GH13)</f>
        <v>1560.82</v>
      </c>
      <c r="GI11" s="127">
        <f>SUM(GI12:GI13)</f>
        <v>2046.8500000000001</v>
      </c>
      <c r="GJ11" s="128">
        <f>GG11+GH11+GI11</f>
        <v>5449.6</v>
      </c>
      <c r="GK11" s="127">
        <f>SUM(GK12:GK13)</f>
        <v>1728.687035</v>
      </c>
      <c r="GL11" s="127">
        <f>SUM(GL12:GL13)</f>
        <v>1856.244315</v>
      </c>
      <c r="GM11" s="127">
        <f>SUM(GM12:GM13)</f>
        <v>1575.360213</v>
      </c>
      <c r="GN11" s="128">
        <f>GK11+GL11+GM11</f>
        <v>5160.291563</v>
      </c>
      <c r="GO11" s="127">
        <f>SUM(GO12:GO13)</f>
        <v>1331.151408</v>
      </c>
      <c r="GP11" s="127">
        <f>SUM(GP12:GP13)</f>
        <v>1228.0075000000002</v>
      </c>
      <c r="GQ11" s="127">
        <f>SUM(GQ12:GQ13)</f>
        <v>1153.8986439999999</v>
      </c>
      <c r="GR11" s="128">
        <f>GO11+GP11+GQ11</f>
        <v>3713.057552</v>
      </c>
      <c r="GS11" s="127">
        <f>SUM(GS12:GS13)</f>
        <v>1223.01077</v>
      </c>
      <c r="GT11" s="127">
        <f>SUM(GT12:GT13)</f>
        <v>1216.718635</v>
      </c>
      <c r="GU11" s="127">
        <f>SUM(GU12:GU13)</f>
        <v>1393.134802</v>
      </c>
      <c r="GV11" s="128">
        <f>GS11+GT11+GU11</f>
        <v>3832.864207</v>
      </c>
      <c r="GW11" s="128">
        <f t="shared" si="43"/>
        <v>18155.813322</v>
      </c>
      <c r="GX11" s="127">
        <f>SUM(GX12:GX13)</f>
        <v>1587.465972</v>
      </c>
      <c r="GY11" s="127">
        <f>SUM(GY12:GY13)</f>
        <v>1608.68124</v>
      </c>
      <c r="GZ11" s="127">
        <f>SUM(GZ12:GZ13)</f>
        <v>1764.956686</v>
      </c>
      <c r="HA11" s="128">
        <f>GX11+GY11+GZ11</f>
        <v>4961.103897999999</v>
      </c>
      <c r="HB11" s="127">
        <f>SUM(HB12:HB13)</f>
        <v>1488.736813</v>
      </c>
      <c r="HC11" s="127">
        <f>SUM(HC12:HC13)</f>
        <v>1997.0529199999999</v>
      </c>
      <c r="HD11" s="127">
        <f>SUM(HD12:HD13)</f>
        <v>2617.021737</v>
      </c>
      <c r="HE11" s="128">
        <f>HB11+HC11+HD11</f>
        <v>6102.81147</v>
      </c>
      <c r="HF11" s="127">
        <f>SUM(HF12:HF13)</f>
        <v>2539.299552</v>
      </c>
      <c r="HG11" s="127">
        <f>SUM(HG12:HG13)</f>
        <v>2653.906948</v>
      </c>
      <c r="HH11" s="127">
        <f>SUM(HH12:HH13)</f>
        <v>2719.464149</v>
      </c>
      <c r="HI11" s="128">
        <f>HF11+HG11+HH11</f>
        <v>7912.670649</v>
      </c>
    </row>
    <row r="12" spans="1:217" ht="14.25" outlineLevel="1">
      <c r="A12" s="4" t="s">
        <v>8</v>
      </c>
      <c r="B12" s="7">
        <v>72.285194</v>
      </c>
      <c r="C12" s="7">
        <v>74.238548</v>
      </c>
      <c r="D12" s="7">
        <v>112.619726</v>
      </c>
      <c r="E12" s="21">
        <f t="shared" si="13"/>
        <v>259.143468</v>
      </c>
      <c r="F12" s="6">
        <v>166.950784</v>
      </c>
      <c r="G12" s="6">
        <v>295.858266</v>
      </c>
      <c r="H12" s="6">
        <v>277.295021</v>
      </c>
      <c r="I12" s="21">
        <f t="shared" si="14"/>
        <v>740.104071</v>
      </c>
      <c r="J12" s="6">
        <v>242.30603</v>
      </c>
      <c r="K12" s="6">
        <v>142.134489</v>
      </c>
      <c r="L12" s="6">
        <v>122.29970900000001</v>
      </c>
      <c r="M12" s="21">
        <f t="shared" si="15"/>
        <v>506.740228</v>
      </c>
      <c r="N12" s="20">
        <v>112.690658</v>
      </c>
      <c r="O12" s="20">
        <v>88.458125</v>
      </c>
      <c r="P12" s="20">
        <v>51.678931</v>
      </c>
      <c r="Q12" s="21">
        <f t="shared" si="16"/>
        <v>252.827714</v>
      </c>
      <c r="R12" s="36">
        <f t="shared" si="17"/>
        <v>1758.815481</v>
      </c>
      <c r="S12" s="6">
        <v>63.607225</v>
      </c>
      <c r="T12" s="20">
        <v>54.496173</v>
      </c>
      <c r="U12" s="20">
        <v>77.748086</v>
      </c>
      <c r="V12" s="21">
        <f t="shared" si="18"/>
        <v>195.851484</v>
      </c>
      <c r="W12" s="20">
        <v>80.085264</v>
      </c>
      <c r="X12" s="20">
        <v>135.635619</v>
      </c>
      <c r="Y12" s="20">
        <v>142.628378</v>
      </c>
      <c r="Z12" s="21">
        <f t="shared" si="19"/>
        <v>358.34926099999996</v>
      </c>
      <c r="AA12" s="24">
        <v>198.4511</v>
      </c>
      <c r="AB12" s="24">
        <v>159.879354</v>
      </c>
      <c r="AC12" s="24">
        <v>152.895729</v>
      </c>
      <c r="AD12" s="21">
        <f t="shared" si="20"/>
        <v>511.226183</v>
      </c>
      <c r="AE12" s="20">
        <v>125.142326</v>
      </c>
      <c r="AF12" s="20">
        <v>111.185537</v>
      </c>
      <c r="AG12" s="20">
        <v>75.191188</v>
      </c>
      <c r="AH12" s="21">
        <f t="shared" si="21"/>
        <v>311.519051</v>
      </c>
      <c r="AI12" s="38">
        <f t="shared" si="22"/>
        <v>1376.9459789999999</v>
      </c>
      <c r="AJ12" s="6">
        <v>62.214256</v>
      </c>
      <c r="AK12" s="6">
        <v>72.168611</v>
      </c>
      <c r="AL12" s="6">
        <v>106.521455</v>
      </c>
      <c r="AM12" s="21">
        <f t="shared" si="23"/>
        <v>240.904322</v>
      </c>
      <c r="AN12" s="6">
        <v>184.046966</v>
      </c>
      <c r="AO12" s="6">
        <v>303.980273</v>
      </c>
      <c r="AP12" s="6">
        <v>318.015255</v>
      </c>
      <c r="AQ12" s="21">
        <f t="shared" si="24"/>
        <v>806.042494</v>
      </c>
      <c r="AR12" s="6">
        <v>334.658458</v>
      </c>
      <c r="AS12" s="6">
        <v>313.511462</v>
      </c>
      <c r="AT12" s="6">
        <v>206.872811</v>
      </c>
      <c r="AU12" s="21">
        <f t="shared" si="25"/>
        <v>855.042731</v>
      </c>
      <c r="AV12" s="6">
        <v>195.056363</v>
      </c>
      <c r="AW12" s="6">
        <v>180.276539</v>
      </c>
      <c r="AX12" s="6">
        <v>99.024925</v>
      </c>
      <c r="AY12" s="21">
        <f t="shared" si="26"/>
        <v>474.357827</v>
      </c>
      <c r="AZ12" s="38">
        <f t="shared" si="27"/>
        <v>2376.347374</v>
      </c>
      <c r="BA12" s="6">
        <v>86.620402</v>
      </c>
      <c r="BB12" s="6">
        <v>90.193216</v>
      </c>
      <c r="BC12" s="6">
        <v>120.622453</v>
      </c>
      <c r="BD12" s="21">
        <f>BA12+BB12+BC12</f>
        <v>297.436071</v>
      </c>
      <c r="BE12" s="6">
        <v>227.271806</v>
      </c>
      <c r="BF12" s="6">
        <v>235.817962</v>
      </c>
      <c r="BG12" s="6">
        <v>272.992453</v>
      </c>
      <c r="BH12" s="21">
        <f>BE12+BF12+BG12</f>
        <v>736.082221</v>
      </c>
      <c r="BI12" s="6">
        <v>288.616018</v>
      </c>
      <c r="BJ12" s="6">
        <v>242.992839</v>
      </c>
      <c r="BK12" s="6">
        <v>145.597507</v>
      </c>
      <c r="BL12" s="21">
        <f>BI12+BJ12+BK12</f>
        <v>677.2063639999999</v>
      </c>
      <c r="BM12" s="6">
        <v>146.22571</v>
      </c>
      <c r="BN12" s="6">
        <v>155.458198</v>
      </c>
      <c r="BO12" s="6">
        <v>84.176218</v>
      </c>
      <c r="BP12" s="21">
        <f>BM12+BN12+BO12</f>
        <v>385.860126</v>
      </c>
      <c r="BQ12" s="38">
        <f t="shared" si="1"/>
        <v>2096.584782</v>
      </c>
      <c r="BR12" s="6">
        <v>106.74233</v>
      </c>
      <c r="BS12" s="6">
        <v>101.283512</v>
      </c>
      <c r="BT12" s="6">
        <v>109.884474</v>
      </c>
      <c r="BU12" s="21">
        <f>BR12+BS12+BT12</f>
        <v>317.910316</v>
      </c>
      <c r="BV12" s="6">
        <v>169.414471</v>
      </c>
      <c r="BW12" s="6">
        <v>281.312535</v>
      </c>
      <c r="BX12" s="6">
        <v>281.234189</v>
      </c>
      <c r="BY12" s="21">
        <f>BV12+BW12+BX12</f>
        <v>731.9611950000001</v>
      </c>
      <c r="BZ12" s="6">
        <v>280.651849</v>
      </c>
      <c r="CA12" s="6">
        <v>171.907704</v>
      </c>
      <c r="CB12" s="6">
        <v>149.209967</v>
      </c>
      <c r="CC12" s="21">
        <f>BZ12+CA12+CB12</f>
        <v>601.76952</v>
      </c>
      <c r="CD12" s="6">
        <v>180.764744</v>
      </c>
      <c r="CE12" s="6">
        <v>122.129183</v>
      </c>
      <c r="CF12" s="6">
        <v>114.311569</v>
      </c>
      <c r="CG12" s="21">
        <f>CD12+CE12+CF12</f>
        <v>417.20549600000004</v>
      </c>
      <c r="CH12" s="38">
        <f t="shared" si="42"/>
        <v>2068.846527</v>
      </c>
      <c r="CI12" s="12">
        <v>88.036888</v>
      </c>
      <c r="CJ12" s="12">
        <v>91.559825</v>
      </c>
      <c r="CK12" s="12">
        <v>108.340947</v>
      </c>
      <c r="CL12" s="12">
        <f t="shared" si="6"/>
        <v>287.93766000000005</v>
      </c>
      <c r="CM12" s="12">
        <v>220.475155</v>
      </c>
      <c r="CN12" s="12">
        <v>281.533429</v>
      </c>
      <c r="CO12" s="12">
        <v>290.455899</v>
      </c>
      <c r="CP12" s="12">
        <f t="shared" si="31"/>
        <v>792.464483</v>
      </c>
      <c r="CQ12" s="12">
        <v>334.80873</v>
      </c>
      <c r="CR12" s="12">
        <v>278.4472</v>
      </c>
      <c r="CS12" s="12">
        <v>169.06661</v>
      </c>
      <c r="CT12" s="12">
        <f t="shared" si="32"/>
        <v>782.32254</v>
      </c>
      <c r="CU12" s="12">
        <v>138.59451</v>
      </c>
      <c r="CV12" s="12">
        <v>116.74269</v>
      </c>
      <c r="CW12" s="12">
        <v>106.08646</v>
      </c>
      <c r="CX12" s="12">
        <f>CU12+CV12+CW12</f>
        <v>361.42366</v>
      </c>
      <c r="CY12" s="113">
        <f t="shared" si="33"/>
        <v>2224.148343</v>
      </c>
      <c r="CZ12" s="12">
        <v>117.78556</v>
      </c>
      <c r="DA12" s="12">
        <v>102.20535</v>
      </c>
      <c r="DB12" s="12">
        <v>111.38645</v>
      </c>
      <c r="DC12" s="12">
        <f t="shared" si="34"/>
        <v>331.37735999999995</v>
      </c>
      <c r="DD12" s="12">
        <v>163.56595</v>
      </c>
      <c r="DE12" s="12">
        <v>269.44265</v>
      </c>
      <c r="DF12" s="12">
        <v>280.96914</v>
      </c>
      <c r="DG12" s="12">
        <f aca="true" t="shared" si="44" ref="DG12:DG47">SUM(DD12:DF12)</f>
        <v>713.97774</v>
      </c>
      <c r="DH12" s="87">
        <v>279.09223</v>
      </c>
      <c r="DI12" s="87">
        <v>220.56961</v>
      </c>
      <c r="DJ12" s="87">
        <v>151.22784</v>
      </c>
      <c r="DK12" s="87">
        <f t="shared" si="35"/>
        <v>650.88968</v>
      </c>
      <c r="DL12" s="12">
        <v>180.31084</v>
      </c>
      <c r="DM12" s="12">
        <v>143.39405</v>
      </c>
      <c r="DN12" s="12">
        <v>99.90896</v>
      </c>
      <c r="DO12" s="20">
        <f t="shared" si="36"/>
        <v>423.61384999999996</v>
      </c>
      <c r="DP12" s="38">
        <f t="shared" si="37"/>
        <v>2119.8586299999997</v>
      </c>
      <c r="DQ12" s="61">
        <v>85.75131</v>
      </c>
      <c r="DR12" s="12">
        <v>87.4498</v>
      </c>
      <c r="DS12" s="12">
        <v>108.4561</v>
      </c>
      <c r="DT12" s="12">
        <f t="shared" si="38"/>
        <v>281.65721</v>
      </c>
      <c r="DU12" s="12">
        <v>213.33737</v>
      </c>
      <c r="DV12" s="12">
        <v>284.50996</v>
      </c>
      <c r="DW12" s="12">
        <v>277.19361</v>
      </c>
      <c r="DX12" s="12">
        <f t="shared" si="8"/>
        <v>775.0409399999999</v>
      </c>
      <c r="DY12" s="87">
        <v>306.87123</v>
      </c>
      <c r="DZ12" s="87">
        <v>211.43895</v>
      </c>
      <c r="EA12" s="87">
        <v>159.67</v>
      </c>
      <c r="EB12" s="12">
        <f t="shared" si="39"/>
        <v>677.98018</v>
      </c>
      <c r="EC12" s="12">
        <v>148.28</v>
      </c>
      <c r="ED12" s="12">
        <v>115.48</v>
      </c>
      <c r="EE12" s="12">
        <v>83.46</v>
      </c>
      <c r="EF12" s="12">
        <f t="shared" si="40"/>
        <v>347.21999999999997</v>
      </c>
      <c r="EG12" s="22">
        <f t="shared" si="41"/>
        <v>2081.89833</v>
      </c>
      <c r="EH12" s="87">
        <v>84.12</v>
      </c>
      <c r="EI12" s="87">
        <v>82.34</v>
      </c>
      <c r="EJ12" s="87">
        <v>101.67</v>
      </c>
      <c r="EK12" s="12">
        <f>SUM(EH12:EJ12)</f>
        <v>268.13</v>
      </c>
      <c r="EL12" s="12">
        <v>184.683715</v>
      </c>
      <c r="EM12" s="12">
        <v>218.749188</v>
      </c>
      <c r="EN12" s="12">
        <v>297.747048</v>
      </c>
      <c r="EO12" s="12">
        <f>SUM(EL12:EN12)</f>
        <v>701.1799510000001</v>
      </c>
      <c r="EP12" s="12">
        <v>282.30218</v>
      </c>
      <c r="EQ12" s="12">
        <v>213.870953</v>
      </c>
      <c r="ER12" s="12">
        <v>186.812317</v>
      </c>
      <c r="ES12" s="12">
        <f>SUM(EP12:ER12)</f>
        <v>682.98545</v>
      </c>
      <c r="ET12" s="12">
        <v>125.797017</v>
      </c>
      <c r="EU12" s="12">
        <v>143.505541</v>
      </c>
      <c r="EV12" s="12">
        <v>104.708291</v>
      </c>
      <c r="EW12" s="12">
        <f t="shared" si="9"/>
        <v>374.010849</v>
      </c>
      <c r="EX12" s="22">
        <f t="shared" si="10"/>
        <v>2026.30625</v>
      </c>
      <c r="EY12" s="130">
        <v>108.516054</v>
      </c>
      <c r="EZ12" s="130">
        <v>94.654595</v>
      </c>
      <c r="FA12" s="126">
        <v>105.327846</v>
      </c>
      <c r="FB12" s="126">
        <f>SUM(EY12:FA12)</f>
        <v>308.498495</v>
      </c>
      <c r="FC12" s="130">
        <v>212.080774</v>
      </c>
      <c r="FD12" s="130">
        <v>318.792254</v>
      </c>
      <c r="FE12" s="126">
        <v>279.208131</v>
      </c>
      <c r="FF12" s="126">
        <f>SUM(FC12:FE12)</f>
        <v>810.081159</v>
      </c>
      <c r="FG12" s="130">
        <v>276.27348</v>
      </c>
      <c r="FH12" s="130">
        <v>219.604195</v>
      </c>
      <c r="FI12" s="126">
        <v>218.187794</v>
      </c>
      <c r="FJ12" s="126">
        <f>SUM(FG12:FI12)</f>
        <v>714.065469</v>
      </c>
      <c r="FK12" s="130">
        <v>173.614514</v>
      </c>
      <c r="FL12" s="130">
        <v>143.748536</v>
      </c>
      <c r="FM12" s="126">
        <v>94.571326</v>
      </c>
      <c r="FN12" s="126">
        <f>SUM(FK12:FM12)</f>
        <v>411.93437600000004</v>
      </c>
      <c r="FO12" s="129">
        <f t="shared" si="11"/>
        <v>2244.579499</v>
      </c>
      <c r="FP12" s="130">
        <v>82.058489</v>
      </c>
      <c r="FQ12" s="130">
        <v>89.283246</v>
      </c>
      <c r="FR12" s="126">
        <v>105.809532</v>
      </c>
      <c r="FS12" s="126">
        <f>SUM(FP12:FR12)</f>
        <v>277.151267</v>
      </c>
      <c r="FT12" s="130">
        <v>161.9496</v>
      </c>
      <c r="FU12" s="130">
        <v>318.002939</v>
      </c>
      <c r="FV12" s="126">
        <v>327.97352</v>
      </c>
      <c r="FW12" s="126">
        <f>SUM(FT12:FV12)</f>
        <v>807.926059</v>
      </c>
      <c r="FX12" s="130">
        <v>284.99717</v>
      </c>
      <c r="FY12" s="130">
        <v>179.385086</v>
      </c>
      <c r="FZ12" s="126">
        <v>123.229861</v>
      </c>
      <c r="GA12" s="126">
        <f>SUM(FX12:FZ12)</f>
        <v>587.612117</v>
      </c>
      <c r="GB12" s="130">
        <v>123.427646</v>
      </c>
      <c r="GC12" s="130">
        <v>109.939863</v>
      </c>
      <c r="GD12" s="126">
        <v>80.565007</v>
      </c>
      <c r="GE12" s="126">
        <f>SUM(GB12:GD12)</f>
        <v>313.93251599999996</v>
      </c>
      <c r="GF12" s="129">
        <f t="shared" si="12"/>
        <v>1986.621959</v>
      </c>
      <c r="GG12" s="130">
        <v>80.48</v>
      </c>
      <c r="GH12" s="130">
        <v>71.52</v>
      </c>
      <c r="GI12" s="126">
        <v>91.72</v>
      </c>
      <c r="GJ12" s="126">
        <f>SUM(GG12:GI12)</f>
        <v>243.72</v>
      </c>
      <c r="GK12" s="130">
        <v>172.928035</v>
      </c>
      <c r="GL12" s="130">
        <v>244.466315</v>
      </c>
      <c r="GM12" s="126">
        <v>265.549213</v>
      </c>
      <c r="GN12" s="126">
        <f>SUM(GK12:GM12)</f>
        <v>682.943563</v>
      </c>
      <c r="GO12" s="130">
        <v>210.858408</v>
      </c>
      <c r="GP12" s="130">
        <v>178.8295</v>
      </c>
      <c r="GQ12" s="126">
        <v>125.665644</v>
      </c>
      <c r="GR12" s="126">
        <f>SUM(GO12:GQ12)</f>
        <v>515.353552</v>
      </c>
      <c r="GS12" s="130">
        <v>122.28077</v>
      </c>
      <c r="GT12" s="130">
        <v>107.829635</v>
      </c>
      <c r="GU12" s="126">
        <v>63.754802</v>
      </c>
      <c r="GV12" s="126">
        <f>SUM(GS12:GU12)</f>
        <v>293.865207</v>
      </c>
      <c r="GW12" s="129">
        <f t="shared" si="43"/>
        <v>1735.8823220000002</v>
      </c>
      <c r="GX12" s="130">
        <v>69.687972</v>
      </c>
      <c r="GY12" s="130">
        <v>71.38824</v>
      </c>
      <c r="GZ12" s="126">
        <v>104.415686</v>
      </c>
      <c r="HA12" s="126">
        <f>SUM(GX12:GZ12)</f>
        <v>245.491898</v>
      </c>
      <c r="HB12" s="130">
        <v>144.531813</v>
      </c>
      <c r="HC12" s="130">
        <v>278.73292</v>
      </c>
      <c r="HD12" s="126">
        <v>323.190737</v>
      </c>
      <c r="HE12" s="126">
        <f>SUM(HB12:HD12)</f>
        <v>746.45547</v>
      </c>
      <c r="HF12" s="130">
        <v>296.180552</v>
      </c>
      <c r="HG12" s="130">
        <v>230.473948</v>
      </c>
      <c r="HH12" s="126">
        <v>176.864149</v>
      </c>
      <c r="HI12" s="126">
        <f>SUM(HF12:HH12)</f>
        <v>703.518649</v>
      </c>
    </row>
    <row r="13" spans="1:217" ht="14.25" outlineLevel="1">
      <c r="A13" s="4" t="s">
        <v>9</v>
      </c>
      <c r="B13" s="7">
        <v>1615.64994</v>
      </c>
      <c r="C13" s="7">
        <v>1387.044987</v>
      </c>
      <c r="D13" s="7">
        <v>1892.373812</v>
      </c>
      <c r="E13" s="21">
        <f t="shared" si="13"/>
        <v>4895.068739</v>
      </c>
      <c r="F13" s="6">
        <v>1559.675</v>
      </c>
      <c r="G13" s="6">
        <v>1430.338</v>
      </c>
      <c r="H13" s="6">
        <v>1767.064</v>
      </c>
      <c r="I13" s="21">
        <f t="shared" si="14"/>
        <v>4757.077</v>
      </c>
      <c r="J13" s="6">
        <v>1749.069</v>
      </c>
      <c r="K13" s="6">
        <v>1847.374</v>
      </c>
      <c r="L13" s="6">
        <v>1676.637</v>
      </c>
      <c r="M13" s="21">
        <f t="shared" si="15"/>
        <v>5273.08</v>
      </c>
      <c r="N13" s="20">
        <v>1522.726</v>
      </c>
      <c r="O13" s="20">
        <v>1593.769</v>
      </c>
      <c r="P13" s="20">
        <v>1571.745</v>
      </c>
      <c r="Q13" s="21">
        <f t="shared" si="16"/>
        <v>4688.24</v>
      </c>
      <c r="R13" s="36">
        <f t="shared" si="17"/>
        <v>19613.465739</v>
      </c>
      <c r="S13" s="6">
        <v>1700.47</v>
      </c>
      <c r="T13" s="20">
        <v>1820.621</v>
      </c>
      <c r="U13" s="20">
        <v>1853.836</v>
      </c>
      <c r="V13" s="21">
        <f t="shared" si="18"/>
        <v>5374.927000000001</v>
      </c>
      <c r="W13" s="20">
        <v>1758.186</v>
      </c>
      <c r="X13" s="20">
        <v>1807.075</v>
      </c>
      <c r="Y13" s="20">
        <v>1404.003</v>
      </c>
      <c r="Z13" s="21">
        <f t="shared" si="19"/>
        <v>4969.264</v>
      </c>
      <c r="AA13" s="24">
        <v>1079.004</v>
      </c>
      <c r="AB13" s="24">
        <v>1144.515</v>
      </c>
      <c r="AC13" s="24">
        <v>1127.27</v>
      </c>
      <c r="AD13" s="21">
        <f t="shared" si="20"/>
        <v>3350.789</v>
      </c>
      <c r="AE13" s="20">
        <v>1944.69537</v>
      </c>
      <c r="AF13" s="20">
        <v>1534.802851</v>
      </c>
      <c r="AG13" s="20">
        <v>1815.546014</v>
      </c>
      <c r="AH13" s="21">
        <f t="shared" si="21"/>
        <v>5295.044234999999</v>
      </c>
      <c r="AI13" s="38">
        <f t="shared" si="22"/>
        <v>18990.024235</v>
      </c>
      <c r="AJ13" s="6">
        <v>1822.033</v>
      </c>
      <c r="AK13" s="6">
        <v>1905.077</v>
      </c>
      <c r="AL13" s="6">
        <v>1823.824</v>
      </c>
      <c r="AM13" s="21">
        <f t="shared" si="23"/>
        <v>5550.933999999999</v>
      </c>
      <c r="AN13" s="6">
        <v>1509.973662</v>
      </c>
      <c r="AO13" s="6">
        <v>1926.169839</v>
      </c>
      <c r="AP13" s="6">
        <v>2455.988233</v>
      </c>
      <c r="AQ13" s="21">
        <f t="shared" si="24"/>
        <v>5892.1317340000005</v>
      </c>
      <c r="AR13" s="6">
        <v>2529.850343</v>
      </c>
      <c r="AS13" s="6">
        <v>2250.995848</v>
      </c>
      <c r="AT13" s="6">
        <v>2197.587339</v>
      </c>
      <c r="AU13" s="21">
        <f t="shared" si="25"/>
        <v>6978.43353</v>
      </c>
      <c r="AV13" s="6">
        <v>2202.079</v>
      </c>
      <c r="AW13" s="6">
        <v>2090.123199</v>
      </c>
      <c r="AX13" s="6">
        <v>2061.21931</v>
      </c>
      <c r="AY13" s="21">
        <f t="shared" si="26"/>
        <v>6353.421509</v>
      </c>
      <c r="AZ13" s="38">
        <f t="shared" si="27"/>
        <v>24774.920772999998</v>
      </c>
      <c r="BA13" s="6">
        <v>2065.13418</v>
      </c>
      <c r="BB13" s="6">
        <v>1750.191141</v>
      </c>
      <c r="BC13" s="6">
        <v>1838.640077</v>
      </c>
      <c r="BD13" s="21">
        <f>BA13+BB13+BC13</f>
        <v>5653.965398</v>
      </c>
      <c r="BE13" s="6">
        <v>1891.562351</v>
      </c>
      <c r="BF13" s="6">
        <v>1368.68267</v>
      </c>
      <c r="BG13" s="6">
        <v>1925.370631</v>
      </c>
      <c r="BH13" s="21">
        <f>BE13+BF13+BG13</f>
        <v>5185.6156519999995</v>
      </c>
      <c r="BI13" s="6">
        <v>2339.333857</v>
      </c>
      <c r="BJ13" s="6">
        <v>1582.954775</v>
      </c>
      <c r="BK13" s="6">
        <v>1293.239461</v>
      </c>
      <c r="BL13" s="21">
        <f>BI13+BJ13+BK13</f>
        <v>5215.528093</v>
      </c>
      <c r="BM13" s="6">
        <v>1331.792328</v>
      </c>
      <c r="BN13" s="6">
        <v>1295.093993</v>
      </c>
      <c r="BO13" s="6">
        <v>1588.37187</v>
      </c>
      <c r="BP13" s="21">
        <f>BM13+BN13+BO13</f>
        <v>4215.258191</v>
      </c>
      <c r="BQ13" s="38">
        <f t="shared" si="1"/>
        <v>20270.367334</v>
      </c>
      <c r="BR13" s="6">
        <v>1714.689211</v>
      </c>
      <c r="BS13" s="6">
        <v>1581.442365</v>
      </c>
      <c r="BT13" s="6">
        <v>1507.817799</v>
      </c>
      <c r="BU13" s="21">
        <f>BR13+BS13+BT13</f>
        <v>4803.949375</v>
      </c>
      <c r="BV13" s="6">
        <v>1532.27217</v>
      </c>
      <c r="BW13" s="6">
        <v>2025.189892</v>
      </c>
      <c r="BX13" s="6">
        <v>2029.801622</v>
      </c>
      <c r="BY13" s="21">
        <f>BV13+BW13+BX13</f>
        <v>5587.263684</v>
      </c>
      <c r="BZ13" s="6">
        <v>1384.058215</v>
      </c>
      <c r="CA13" s="6">
        <v>1394.418084</v>
      </c>
      <c r="CB13" s="6">
        <v>1203.248692</v>
      </c>
      <c r="CC13" s="21">
        <f>BZ13+CA13+CB13</f>
        <v>3981.724991</v>
      </c>
      <c r="CD13" s="6">
        <v>2397.933562</v>
      </c>
      <c r="CE13" s="6">
        <v>1826.078215</v>
      </c>
      <c r="CF13" s="6">
        <v>1857.139867</v>
      </c>
      <c r="CG13" s="21">
        <f>CD13+CE13+CF13</f>
        <v>6081.151644</v>
      </c>
      <c r="CH13" s="38">
        <f t="shared" si="42"/>
        <v>20454.089694000002</v>
      </c>
      <c r="CI13" s="12">
        <v>1835.131845</v>
      </c>
      <c r="CJ13" s="12">
        <v>1620.089968</v>
      </c>
      <c r="CK13" s="12">
        <v>1839.219139</v>
      </c>
      <c r="CL13" s="12">
        <f t="shared" si="6"/>
        <v>5294.440952</v>
      </c>
      <c r="CM13" s="12">
        <v>2006.388144</v>
      </c>
      <c r="CN13" s="12">
        <v>1546.548117</v>
      </c>
      <c r="CO13" s="12">
        <v>2271.71691</v>
      </c>
      <c r="CP13" s="12">
        <f t="shared" si="31"/>
        <v>5824.653171</v>
      </c>
      <c r="CQ13" s="12">
        <v>2812.236868</v>
      </c>
      <c r="CR13" s="12">
        <v>3217.363094</v>
      </c>
      <c r="CS13" s="12">
        <v>2968.826596</v>
      </c>
      <c r="CT13" s="12">
        <f t="shared" si="32"/>
        <v>8998.426558</v>
      </c>
      <c r="CU13" s="12">
        <v>2895.009533</v>
      </c>
      <c r="CV13" s="12">
        <v>1770.687606</v>
      </c>
      <c r="CW13" s="12">
        <v>1936.092873</v>
      </c>
      <c r="CX13" s="12">
        <f>CU13+CV13+CW13</f>
        <v>6601.7900119999995</v>
      </c>
      <c r="CY13" s="113">
        <f t="shared" si="33"/>
        <v>26719.310693</v>
      </c>
      <c r="CZ13" s="12">
        <v>1769.45409</v>
      </c>
      <c r="DA13" s="12">
        <v>1729.208905</v>
      </c>
      <c r="DB13" s="12">
        <v>1898.536</v>
      </c>
      <c r="DC13" s="12">
        <f t="shared" si="34"/>
        <v>5397.198995</v>
      </c>
      <c r="DD13" s="12">
        <v>1673.491</v>
      </c>
      <c r="DE13" s="12">
        <v>2419.735</v>
      </c>
      <c r="DF13" s="12">
        <v>1682.208</v>
      </c>
      <c r="DG13" s="12">
        <f t="shared" si="44"/>
        <v>5775.434</v>
      </c>
      <c r="DH13" s="87">
        <v>1275.491</v>
      </c>
      <c r="DI13" s="87">
        <v>1591.697</v>
      </c>
      <c r="DJ13" s="87">
        <v>2745.631</v>
      </c>
      <c r="DK13" s="87">
        <f t="shared" si="35"/>
        <v>5612.8189999999995</v>
      </c>
      <c r="DL13" s="12">
        <v>2550.085</v>
      </c>
      <c r="DM13" s="12">
        <v>1907.674</v>
      </c>
      <c r="DN13" s="12">
        <v>1783.879</v>
      </c>
      <c r="DO13" s="20">
        <f t="shared" si="36"/>
        <v>6241.638</v>
      </c>
      <c r="DP13" s="38">
        <f t="shared" si="37"/>
        <v>23027.089995</v>
      </c>
      <c r="DQ13" s="12">
        <v>1736.142</v>
      </c>
      <c r="DR13" s="12">
        <v>1617.115</v>
      </c>
      <c r="DS13" s="12">
        <v>1900.046</v>
      </c>
      <c r="DT13" s="12">
        <f t="shared" si="38"/>
        <v>5253.303</v>
      </c>
      <c r="DU13" s="12">
        <v>1779.621</v>
      </c>
      <c r="DV13" s="12">
        <v>2036.468</v>
      </c>
      <c r="DW13" s="12">
        <v>2588.585</v>
      </c>
      <c r="DX13" s="12">
        <f t="shared" si="8"/>
        <v>6404.674</v>
      </c>
      <c r="DY13" s="12">
        <v>2033.452</v>
      </c>
      <c r="DZ13" s="12">
        <v>3583.823</v>
      </c>
      <c r="EA13" s="12">
        <v>3038.218</v>
      </c>
      <c r="EB13" s="12">
        <f t="shared" si="39"/>
        <v>8655.492999999999</v>
      </c>
      <c r="EC13" s="12">
        <v>2931.7</v>
      </c>
      <c r="ED13" s="12">
        <v>1922.08</v>
      </c>
      <c r="EE13" s="12">
        <v>2038.28</v>
      </c>
      <c r="EF13" s="12">
        <f t="shared" si="40"/>
        <v>6892.0599999999995</v>
      </c>
      <c r="EG13" s="22">
        <f t="shared" si="41"/>
        <v>27205.53</v>
      </c>
      <c r="EH13" s="87">
        <v>1838.17</v>
      </c>
      <c r="EI13" s="87">
        <v>1519.56</v>
      </c>
      <c r="EJ13" s="87">
        <v>1959.76</v>
      </c>
      <c r="EK13" s="12">
        <f>SUM(EH13:EJ13)</f>
        <v>5317.49</v>
      </c>
      <c r="EL13" s="12">
        <v>1516.842</v>
      </c>
      <c r="EM13" s="12">
        <v>1307.668</v>
      </c>
      <c r="EN13" s="12">
        <v>1450.912</v>
      </c>
      <c r="EO13" s="12">
        <f>SUM(EL13:EN13)</f>
        <v>4275.4220000000005</v>
      </c>
      <c r="EP13" s="12">
        <v>2345.657</v>
      </c>
      <c r="EQ13" s="12">
        <v>3464.963</v>
      </c>
      <c r="ER13" s="12">
        <v>3243.106</v>
      </c>
      <c r="ES13" s="12">
        <f>SUM(EP13:ER13)</f>
        <v>9053.726</v>
      </c>
      <c r="ET13" s="12">
        <v>2365.975</v>
      </c>
      <c r="EU13" s="12">
        <v>1931.887</v>
      </c>
      <c r="EV13" s="12">
        <v>1919.055</v>
      </c>
      <c r="EW13" s="12">
        <f t="shared" si="9"/>
        <v>6216.917</v>
      </c>
      <c r="EX13" s="22">
        <f t="shared" si="10"/>
        <v>24863.555</v>
      </c>
      <c r="EY13" s="126">
        <v>2093.909</v>
      </c>
      <c r="EZ13" s="126">
        <v>1892.293</v>
      </c>
      <c r="FA13" s="126">
        <v>1692.871</v>
      </c>
      <c r="FB13" s="126">
        <f>SUM(EY13:FA13)</f>
        <v>5679.073</v>
      </c>
      <c r="FC13" s="126">
        <v>1836.666</v>
      </c>
      <c r="FD13" s="126">
        <v>2429.298</v>
      </c>
      <c r="FE13" s="126">
        <v>2406.218</v>
      </c>
      <c r="FF13" s="126">
        <f>SUM(FC13:FE13)</f>
        <v>6672.182</v>
      </c>
      <c r="FG13" s="126">
        <v>2377.268</v>
      </c>
      <c r="FH13" s="126">
        <v>2368.677</v>
      </c>
      <c r="FI13" s="126">
        <v>3746.07</v>
      </c>
      <c r="FJ13" s="126">
        <f>SUM(FG13:FI13)</f>
        <v>8492.015</v>
      </c>
      <c r="FK13" s="126">
        <v>2981.938</v>
      </c>
      <c r="FL13" s="126">
        <v>2138.264</v>
      </c>
      <c r="FM13" s="126">
        <v>1885.306</v>
      </c>
      <c r="FN13" s="126">
        <f>SUM(FK13:FM13)</f>
        <v>7005.508</v>
      </c>
      <c r="FO13" s="129">
        <f t="shared" si="11"/>
        <v>27848.778</v>
      </c>
      <c r="FP13" s="126">
        <v>1550.745</v>
      </c>
      <c r="FQ13" s="126">
        <v>1720.521</v>
      </c>
      <c r="FR13" s="126">
        <v>2116.084</v>
      </c>
      <c r="FS13" s="126">
        <f>SUM(FP13:FR13)</f>
        <v>5387.349999999999</v>
      </c>
      <c r="FT13" s="126">
        <v>1613.194</v>
      </c>
      <c r="FU13" s="126">
        <v>2853.649</v>
      </c>
      <c r="FV13" s="126">
        <v>3736.257</v>
      </c>
      <c r="FW13" s="126">
        <f>SUM(FT13:FV13)</f>
        <v>8203.1</v>
      </c>
      <c r="FX13" s="126">
        <v>3658.366</v>
      </c>
      <c r="FY13" s="126">
        <v>3754.234</v>
      </c>
      <c r="FZ13" s="126">
        <v>3207.707</v>
      </c>
      <c r="GA13" s="126">
        <f>SUM(FX13:FZ13)</f>
        <v>10620.307</v>
      </c>
      <c r="GB13" s="126">
        <v>2409.732</v>
      </c>
      <c r="GC13" s="126">
        <v>1843.96</v>
      </c>
      <c r="GD13" s="126">
        <v>1772.559</v>
      </c>
      <c r="GE13" s="126">
        <f>SUM(GB13:GD13)</f>
        <v>6026.251</v>
      </c>
      <c r="GF13" s="129">
        <f t="shared" si="12"/>
        <v>30237.008</v>
      </c>
      <c r="GG13" s="126">
        <v>1761.45</v>
      </c>
      <c r="GH13" s="126">
        <v>1489.3</v>
      </c>
      <c r="GI13" s="126">
        <v>1955.13</v>
      </c>
      <c r="GJ13" s="126">
        <f>SUM(GG13:GI13)</f>
        <v>5205.88</v>
      </c>
      <c r="GK13" s="126">
        <v>1555.759</v>
      </c>
      <c r="GL13" s="126">
        <v>1611.778</v>
      </c>
      <c r="GM13" s="126">
        <v>1309.811</v>
      </c>
      <c r="GN13" s="126">
        <f>SUM(GK13:GM13)</f>
        <v>4477.348</v>
      </c>
      <c r="GO13" s="126">
        <v>1120.293</v>
      </c>
      <c r="GP13" s="126">
        <v>1049.178</v>
      </c>
      <c r="GQ13" s="126">
        <v>1028.233</v>
      </c>
      <c r="GR13" s="126">
        <f>SUM(GO13:GQ13)</f>
        <v>3197.7039999999997</v>
      </c>
      <c r="GS13" s="126">
        <v>1100.73</v>
      </c>
      <c r="GT13" s="126">
        <v>1108.889</v>
      </c>
      <c r="GU13" s="126">
        <v>1329.38</v>
      </c>
      <c r="GV13" s="126">
        <f>SUM(GS13:GU13)</f>
        <v>3538.999</v>
      </c>
      <c r="GW13" s="129">
        <f t="shared" si="43"/>
        <v>16419.930999999997</v>
      </c>
      <c r="GX13" s="126">
        <v>1517.778</v>
      </c>
      <c r="GY13" s="126">
        <v>1537.293</v>
      </c>
      <c r="GZ13" s="126">
        <v>1660.541</v>
      </c>
      <c r="HA13" s="126">
        <f>SUM(GX13:GZ13)</f>
        <v>4715.612</v>
      </c>
      <c r="HB13" s="126">
        <v>1344.205</v>
      </c>
      <c r="HC13" s="126">
        <v>1718.32</v>
      </c>
      <c r="HD13" s="126">
        <v>2293.831</v>
      </c>
      <c r="HE13" s="126">
        <f>SUM(HB13:HD13)</f>
        <v>5356.356</v>
      </c>
      <c r="HF13" s="126">
        <v>2243.119</v>
      </c>
      <c r="HG13" s="126">
        <v>2423.433</v>
      </c>
      <c r="HH13" s="126">
        <v>2542.6</v>
      </c>
      <c r="HI13" s="126">
        <f>SUM(HF13:HH13)</f>
        <v>7209.152</v>
      </c>
    </row>
    <row r="14" spans="1:217" ht="14.25">
      <c r="A14" s="17" t="s">
        <v>11</v>
      </c>
      <c r="B14" s="9">
        <f>SUM(B15:B23)</f>
        <v>2386.5590500000003</v>
      </c>
      <c r="C14" s="9">
        <f>SUM(C15:C23)</f>
        <v>2326.9844180000005</v>
      </c>
      <c r="D14" s="9">
        <f>SUM(D15:D23)</f>
        <v>2400.512916</v>
      </c>
      <c r="E14" s="2">
        <f t="shared" si="13"/>
        <v>7114.056384000001</v>
      </c>
      <c r="F14" s="8">
        <f>SUM(F15:F23)</f>
        <v>3326.448212</v>
      </c>
      <c r="G14" s="8">
        <f>SUM(G15:G23)</f>
        <v>4915.539443999999</v>
      </c>
      <c r="H14" s="8">
        <f>SUM(H15:H23)</f>
        <v>3029.755293</v>
      </c>
      <c r="I14" s="2">
        <f t="shared" si="14"/>
        <v>11271.742949</v>
      </c>
      <c r="J14" s="18">
        <f>SUM(J15:J23)</f>
        <v>2973.4491319999997</v>
      </c>
      <c r="K14" s="18">
        <f>SUM(K15:K23)</f>
        <v>2900.3592419999995</v>
      </c>
      <c r="L14" s="18">
        <f>SUM(L15:L23)</f>
        <v>2707.0791510000004</v>
      </c>
      <c r="M14" s="2">
        <f t="shared" si="15"/>
        <v>8580.887525</v>
      </c>
      <c r="N14" s="18">
        <f>SUM(N15:N23)</f>
        <v>2533.6323350000002</v>
      </c>
      <c r="O14" s="18">
        <f>SUM(O15:O23)</f>
        <v>2639.6495689999997</v>
      </c>
      <c r="P14" s="18">
        <f>SUM(P15:P23)</f>
        <v>2759.096319</v>
      </c>
      <c r="Q14" s="2">
        <f t="shared" si="16"/>
        <v>7932.378223</v>
      </c>
      <c r="R14" s="35">
        <f t="shared" si="17"/>
        <v>34899.065081</v>
      </c>
      <c r="S14" s="8">
        <f>SUM(S15:S23)</f>
        <v>2715.717951</v>
      </c>
      <c r="T14" s="8">
        <f>SUM(T15:T23)</f>
        <v>2459.84926</v>
      </c>
      <c r="U14" s="8">
        <f>SUM(U15:U23)</f>
        <v>2304.032695</v>
      </c>
      <c r="V14" s="2">
        <f t="shared" si="18"/>
        <v>7479.5999059999995</v>
      </c>
      <c r="W14" s="8">
        <f>SUM(W15:W23)</f>
        <v>2966.4237239999998</v>
      </c>
      <c r="X14" s="8">
        <f>SUM(X15:X23)</f>
        <v>4863.776633</v>
      </c>
      <c r="Y14" s="8">
        <f>SUM(Y15:Y23)</f>
        <v>3998.6610530000003</v>
      </c>
      <c r="Z14" s="2">
        <f t="shared" si="19"/>
        <v>11828.86141</v>
      </c>
      <c r="AA14" s="18">
        <f>SUM(AA15:AA23)</f>
        <v>2974.695642</v>
      </c>
      <c r="AB14" s="18">
        <f>SUM(AB15:AB23)</f>
        <v>2853.270543</v>
      </c>
      <c r="AC14" s="18">
        <f>SUM(AC15:AC23)</f>
        <v>2649.429749</v>
      </c>
      <c r="AD14" s="2">
        <f t="shared" si="20"/>
        <v>8477.395934</v>
      </c>
      <c r="AE14" s="18">
        <f>SUM(AE15:AE23)</f>
        <v>2788.020773</v>
      </c>
      <c r="AF14" s="18">
        <f>SUM(AF15:AF23)</f>
        <v>3820.6398639999998</v>
      </c>
      <c r="AG14" s="18">
        <f>SUM(AG15:AG23)</f>
        <v>4092.5906849999997</v>
      </c>
      <c r="AH14" s="2">
        <f t="shared" si="21"/>
        <v>10701.251322</v>
      </c>
      <c r="AI14" s="35">
        <f t="shared" si="22"/>
        <v>38487.108572</v>
      </c>
      <c r="AJ14" s="8">
        <f>SUM(AJ15:AJ23)</f>
        <v>3346.305251</v>
      </c>
      <c r="AK14" s="8">
        <f>SUM(AK15:AK23)</f>
        <v>3143.404116</v>
      </c>
      <c r="AL14" s="8">
        <f>SUM(AL15:AL23)</f>
        <v>3398.9709299999995</v>
      </c>
      <c r="AM14" s="2">
        <f t="shared" si="23"/>
        <v>9888.680296999999</v>
      </c>
      <c r="AN14" s="8">
        <f>SUM(AN15:AN23)</f>
        <v>4378.2002410000005</v>
      </c>
      <c r="AO14" s="8">
        <f>SUM(AO15:AO23)</f>
        <v>5201.368460000001</v>
      </c>
      <c r="AP14" s="8">
        <f>SUM(AP15:AP23)</f>
        <v>4464.384555</v>
      </c>
      <c r="AQ14" s="2">
        <f t="shared" si="24"/>
        <v>14043.953256</v>
      </c>
      <c r="AR14" s="8">
        <f>SUM(AR15:AR23)</f>
        <v>3025.165343</v>
      </c>
      <c r="AS14" s="8">
        <f>SUM(AS15:AS23)</f>
        <v>2749.602914</v>
      </c>
      <c r="AT14" s="8">
        <f>SUM(AT15:AT23)</f>
        <v>2505.8753899999997</v>
      </c>
      <c r="AU14" s="2">
        <f t="shared" si="25"/>
        <v>8280.643646999999</v>
      </c>
      <c r="AV14" s="8">
        <f>SUM(AV15:AV23)</f>
        <v>2825.94625</v>
      </c>
      <c r="AW14" s="8">
        <f>SUM(AW15:AW23)</f>
        <v>3217.1356330000003</v>
      </c>
      <c r="AX14" s="8">
        <f>SUM(AX15:AX23)</f>
        <v>3477.204595</v>
      </c>
      <c r="AY14" s="2">
        <f t="shared" si="26"/>
        <v>9520.286478000002</v>
      </c>
      <c r="AZ14" s="35">
        <f t="shared" si="27"/>
        <v>41733.563678</v>
      </c>
      <c r="BA14" s="8">
        <f>SUM(BA15:BA23)</f>
        <v>3376.1943450000003</v>
      </c>
      <c r="BB14" s="8">
        <f>SUM(BB15:BB23)</f>
        <v>3093.876352</v>
      </c>
      <c r="BC14" s="8">
        <f>SUM(BC15:BC23)</f>
        <v>3451.6569450000006</v>
      </c>
      <c r="BD14" s="2">
        <f t="shared" si="28"/>
        <v>9921.727642000002</v>
      </c>
      <c r="BE14" s="8">
        <f>SUM(BE15:BE23)</f>
        <v>3686.6318770000003</v>
      </c>
      <c r="BF14" s="8">
        <f>SUM(BF15:BF23)</f>
        <v>4884.4250569999995</v>
      </c>
      <c r="BG14" s="8">
        <f>SUM(BG15:BG23)</f>
        <v>3277.945914</v>
      </c>
      <c r="BH14" s="2">
        <f t="shared" si="29"/>
        <v>11849.002848</v>
      </c>
      <c r="BI14" s="8">
        <f>SUM(BI15:BI23)</f>
        <v>2803.9242470000004</v>
      </c>
      <c r="BJ14" s="8">
        <f>SUM(BJ15:BJ23)</f>
        <v>2561.649448</v>
      </c>
      <c r="BK14" s="8">
        <f>SUM(BK15:BK23)</f>
        <v>2961.064628</v>
      </c>
      <c r="BL14" s="2">
        <f t="shared" si="30"/>
        <v>8326.638323000001</v>
      </c>
      <c r="BM14" s="8">
        <f>SUM(BM15:BM23)</f>
        <v>2625.776449</v>
      </c>
      <c r="BN14" s="8">
        <f>SUM(BN15:BN23)</f>
        <v>2461.39613</v>
      </c>
      <c r="BO14" s="8">
        <f>SUM(BO15:BO23)</f>
        <v>2560.0376590000005</v>
      </c>
      <c r="BP14" s="2">
        <f aca="true" t="shared" si="45" ref="BP14:BP24">BM14+BN14+BO14</f>
        <v>7647.210238000001</v>
      </c>
      <c r="BQ14" s="35">
        <f t="shared" si="1"/>
        <v>37744.57905100001</v>
      </c>
      <c r="BR14" s="8">
        <f>SUM(BR15:BR23)</f>
        <v>2387.457449</v>
      </c>
      <c r="BS14" s="8">
        <f>SUM(BS15:BS23)</f>
        <v>2121.24685</v>
      </c>
      <c r="BT14" s="8">
        <f>SUM(BT15:BT23)</f>
        <v>2365.324592</v>
      </c>
      <c r="BU14" s="2">
        <f>BR14+BS14+BT14</f>
        <v>6874.028891</v>
      </c>
      <c r="BV14" s="8">
        <f>SUM(BV15:BV23)</f>
        <v>2595.303534</v>
      </c>
      <c r="BW14" s="8">
        <f>SUM(BW15:BW23)</f>
        <v>5224.26844</v>
      </c>
      <c r="BX14" s="8">
        <f>SUM(BX15:BX23)</f>
        <v>3348.444863</v>
      </c>
      <c r="BY14" s="2">
        <f>BV14+BW14+BX14</f>
        <v>11168.016837000001</v>
      </c>
      <c r="BZ14" s="8">
        <f>SUM(BZ15:BZ23)</f>
        <v>3399.2295139999997</v>
      </c>
      <c r="CA14" s="8">
        <f>SUM(CA15:CA23)</f>
        <v>3287.951234</v>
      </c>
      <c r="CB14" s="8">
        <f>SUM(CB15:CB23)</f>
        <v>3152.562796</v>
      </c>
      <c r="CC14" s="2">
        <f>BZ14+CA14+CB14</f>
        <v>9839.743544</v>
      </c>
      <c r="CD14" s="8">
        <f>SUM(CD15:CD23)</f>
        <v>3236.2986149999997</v>
      </c>
      <c r="CE14" s="8">
        <f>SUM(CE15:CE23)</f>
        <v>2970.324425</v>
      </c>
      <c r="CF14" s="8">
        <f>SUM(CF15:CF23)</f>
        <v>3297.5200649999997</v>
      </c>
      <c r="CG14" s="2">
        <f>CD14+CE14+CF14</f>
        <v>9504.143105</v>
      </c>
      <c r="CH14" s="35">
        <f t="shared" si="42"/>
        <v>37385.932377000005</v>
      </c>
      <c r="CI14" s="83">
        <f>SUM(CI15:CI23)</f>
        <v>3117.590486</v>
      </c>
      <c r="CJ14" s="83">
        <f>SUM(CJ15:CJ23)</f>
        <v>3185.3043700000003</v>
      </c>
      <c r="CK14" s="83">
        <f>SUM(CK15:CK23)</f>
        <v>3352.0625210000003</v>
      </c>
      <c r="CL14" s="83">
        <f t="shared" si="6"/>
        <v>9654.957377</v>
      </c>
      <c r="CM14" s="83">
        <f>SUM(CM15:CM23)</f>
        <v>4097.472003</v>
      </c>
      <c r="CN14" s="83">
        <f>SUM(CN15:CN23)</f>
        <v>4769.6977959999995</v>
      </c>
      <c r="CO14" s="83">
        <f>SUM(CO15:CO23)</f>
        <v>3672.136373</v>
      </c>
      <c r="CP14" s="83">
        <f t="shared" si="31"/>
        <v>12539.306171999999</v>
      </c>
      <c r="CQ14" s="83">
        <f>SUM(CQ15:CQ23)</f>
        <v>2928.809326</v>
      </c>
      <c r="CR14" s="83">
        <f>SUM(CR15:CR23)</f>
        <v>2774.401387</v>
      </c>
      <c r="CS14" s="83">
        <f>SUM(CS15:CS23)</f>
        <v>2619.2852980000002</v>
      </c>
      <c r="CT14" s="83">
        <f t="shared" si="32"/>
        <v>8322.496011000001</v>
      </c>
      <c r="CU14" s="83">
        <f>SUM(CU15:CU23)</f>
        <v>2660.561036</v>
      </c>
      <c r="CV14" s="83">
        <f>SUM(CV15:CV23)</f>
        <v>2843.7678000000005</v>
      </c>
      <c r="CW14" s="83">
        <f>SUM(CW15:CW23)</f>
        <v>2810.006484</v>
      </c>
      <c r="CX14" s="83">
        <f>CU14+CV14+CW14</f>
        <v>8314.33532</v>
      </c>
      <c r="CY14" s="89">
        <f t="shared" si="33"/>
        <v>38831.09488</v>
      </c>
      <c r="CZ14" s="83">
        <f>SUM(CZ15:CZ23)</f>
        <v>2797.2954799999998</v>
      </c>
      <c r="DA14" s="83">
        <f>SUM(DA15:DA23)</f>
        <v>2593.207819</v>
      </c>
      <c r="DB14" s="83">
        <f>SUM(DB15:DB23)</f>
        <v>3204.990415</v>
      </c>
      <c r="DC14" s="83">
        <f t="shared" si="34"/>
        <v>8595.493714</v>
      </c>
      <c r="DD14" s="83">
        <f>SUM(DD15:DD23)</f>
        <v>3991.642604</v>
      </c>
      <c r="DE14" s="83">
        <f>SUM(DE15:DE23)</f>
        <v>5430.500577000001</v>
      </c>
      <c r="DF14" s="83">
        <f>SUM(DF15:DF23)</f>
        <v>5482.811712</v>
      </c>
      <c r="DG14" s="83">
        <f t="shared" si="44"/>
        <v>14904.954893000002</v>
      </c>
      <c r="DH14" s="83">
        <f>DH15+DH16+DH17+DH18+DH19+DH20+DH21+DH22+DH23</f>
        <v>4902.525429</v>
      </c>
      <c r="DI14" s="83">
        <f>DI15+DI16+DI17+DI18+DI19+DI20+DI21+DI22+DI23</f>
        <v>4011.523192</v>
      </c>
      <c r="DJ14" s="83">
        <f>DJ15+DJ16+DJ17+DJ18+DJ19+DJ20+DJ21+DJ22+DJ23</f>
        <v>3338.826696</v>
      </c>
      <c r="DK14" s="83">
        <f t="shared" si="35"/>
        <v>12252.875317</v>
      </c>
      <c r="DL14" s="83">
        <f>SUM(DL15:DL23)</f>
        <v>2926.2887560000004</v>
      </c>
      <c r="DM14" s="83">
        <f>SUM(DM15:DM23)</f>
        <v>3600.7548340000003</v>
      </c>
      <c r="DN14" s="83">
        <f>SUM(DN15:DN23)</f>
        <v>4134.5674659999995</v>
      </c>
      <c r="DO14" s="99">
        <f t="shared" si="36"/>
        <v>10661.611056000002</v>
      </c>
      <c r="DP14" s="100">
        <f t="shared" si="37"/>
        <v>46414.934980000005</v>
      </c>
      <c r="DQ14" s="62">
        <f>SUM(DQ15:DQ23)</f>
        <v>3647.68376</v>
      </c>
      <c r="DR14" s="62">
        <f>SUM(DR15:DR23)</f>
        <v>3268.0035420000004</v>
      </c>
      <c r="DS14" s="62">
        <f>SUM(DS15:DS23)</f>
        <v>3899.2732819999997</v>
      </c>
      <c r="DT14" s="63">
        <f t="shared" si="38"/>
        <v>10814.960584</v>
      </c>
      <c r="DU14" s="63">
        <f>SUM(DU15:DU23)</f>
        <v>4458.193822</v>
      </c>
      <c r="DV14" s="63">
        <f>SUM(DV15:DV23)</f>
        <v>5354.677994</v>
      </c>
      <c r="DW14" s="63">
        <f>SUM(DW15:DW23)</f>
        <v>5072.336845</v>
      </c>
      <c r="DX14" s="63">
        <f t="shared" si="8"/>
        <v>14885.208660999999</v>
      </c>
      <c r="DY14" s="63">
        <f>SUM(DY15:DY23)</f>
        <v>4038.209501</v>
      </c>
      <c r="DZ14" s="63">
        <f>SUM(DZ15:DZ23)</f>
        <v>2854.7750229999997</v>
      </c>
      <c r="EA14" s="63">
        <f>SUM(EA15:EA23)</f>
        <v>2830.7793909999996</v>
      </c>
      <c r="EB14" s="63">
        <f t="shared" si="39"/>
        <v>9723.763915</v>
      </c>
      <c r="EC14" s="63">
        <f>SUM(EC15:EC23)</f>
        <v>2839</v>
      </c>
      <c r="ED14" s="63">
        <f>SUM(ED15:ED23)</f>
        <v>2833.44</v>
      </c>
      <c r="EE14" s="63">
        <f>SUM(EE15:EE23)</f>
        <v>3025.0199999999995</v>
      </c>
      <c r="EF14" s="63">
        <f t="shared" si="40"/>
        <v>8697.46</v>
      </c>
      <c r="EG14" s="63">
        <f t="shared" si="41"/>
        <v>44121.39316</v>
      </c>
      <c r="EH14" s="62">
        <f>SUM(EH15:EH23)</f>
        <v>2754.086466</v>
      </c>
      <c r="EI14" s="62">
        <f>SUM(EI15:EI23)</f>
        <v>2459.468346</v>
      </c>
      <c r="EJ14" s="62">
        <f>SUM(EJ15:EJ23)</f>
        <v>2842.635472</v>
      </c>
      <c r="EK14" s="63">
        <f>EH14+EI14+EJ14</f>
        <v>8056.190284</v>
      </c>
      <c r="EL14" s="62">
        <f>SUM(EL15:EL23)</f>
        <v>3613.530441</v>
      </c>
      <c r="EM14" s="62">
        <f>SUM(EM15:EM23)</f>
        <v>4271.190356</v>
      </c>
      <c r="EN14" s="62">
        <f>SUM(EN15:EN23)</f>
        <v>3170.16241</v>
      </c>
      <c r="EO14" s="63">
        <f>EL14+EM14+EN14</f>
        <v>11054.883206999999</v>
      </c>
      <c r="EP14" s="62">
        <f>SUM(EP15:EP23)</f>
        <v>3058.0329359999996</v>
      </c>
      <c r="EQ14" s="62">
        <f>SUM(EQ15:EQ23)</f>
        <v>3695.032028</v>
      </c>
      <c r="ER14" s="62">
        <f>SUM(ER15:ER23)</f>
        <v>3306.32894</v>
      </c>
      <c r="ES14" s="63">
        <f>EP14+EQ14+ER14</f>
        <v>10059.393903999999</v>
      </c>
      <c r="ET14" s="62">
        <f>SUM(ET15:ET23)</f>
        <v>3697.311564</v>
      </c>
      <c r="EU14" s="62">
        <f>SUM(EU15:EU23)</f>
        <v>5370.387929</v>
      </c>
      <c r="EV14" s="62">
        <f>SUM(EV15:EV23)</f>
        <v>3934.743858</v>
      </c>
      <c r="EW14" s="63">
        <f t="shared" si="9"/>
        <v>13002.443351</v>
      </c>
      <c r="EX14" s="63">
        <f t="shared" si="10"/>
        <v>42172.910746</v>
      </c>
      <c r="EY14" s="127">
        <f>SUM(EY15:EY23)</f>
        <v>3717.4206770000005</v>
      </c>
      <c r="EZ14" s="127">
        <f>SUM(EZ15:EZ23)</f>
        <v>3729.097537</v>
      </c>
      <c r="FA14" s="127">
        <f>SUM(FA15:FA23)</f>
        <v>4791.789722</v>
      </c>
      <c r="FB14" s="128">
        <f>EY14+EZ14+FA14</f>
        <v>12238.307936000001</v>
      </c>
      <c r="FC14" s="127">
        <f>SUM(FC15:FC23)</f>
        <v>5257.057541</v>
      </c>
      <c r="FD14" s="127">
        <f>SUM(FD15:FD23)</f>
        <v>5982.410575</v>
      </c>
      <c r="FE14" s="127">
        <f>SUM(FE15:FE23)</f>
        <v>5010.796380999999</v>
      </c>
      <c r="FF14" s="128">
        <f>FC14+FD14+FE14</f>
        <v>16250.264497</v>
      </c>
      <c r="FG14" s="127">
        <f>SUM(FG15:FG23)</f>
        <v>3307.496746</v>
      </c>
      <c r="FH14" s="127">
        <f>SUM(FH15:FH23)</f>
        <v>3089.4234850000003</v>
      </c>
      <c r="FI14" s="127">
        <f>SUM(FI15:FI23)</f>
        <v>3054.986547</v>
      </c>
      <c r="FJ14" s="128">
        <f>FG14+FH14+FI14</f>
        <v>9451.906778</v>
      </c>
      <c r="FK14" s="127">
        <f>SUM(FK15:FK23)</f>
        <v>3366.531623</v>
      </c>
      <c r="FL14" s="127">
        <f>SUM(FL15:FL23)</f>
        <v>3307.5791179999997</v>
      </c>
      <c r="FM14" s="127">
        <f>SUM(FM15:FM23)</f>
        <v>3128.227387</v>
      </c>
      <c r="FN14" s="128">
        <f>FK14+FL14+FM14</f>
        <v>9802.338128</v>
      </c>
      <c r="FO14" s="128">
        <f t="shared" si="11"/>
        <v>47742.817339</v>
      </c>
      <c r="FP14" s="127">
        <f>SUM(FP15:FP23)</f>
        <v>2770.061094</v>
      </c>
      <c r="FQ14" s="127">
        <f>SUM(FQ15:FQ23)</f>
        <v>2374.7858330000004</v>
      </c>
      <c r="FR14" s="127">
        <f>SUM(FR15:FR23)</f>
        <v>2645.329159</v>
      </c>
      <c r="FS14" s="128">
        <f>FP14+FQ14+FR14</f>
        <v>7790.176086</v>
      </c>
      <c r="FT14" s="127">
        <f>SUM(FT15:FT23)</f>
        <v>3845.223951</v>
      </c>
      <c r="FU14" s="127">
        <f>SUM(FU15:FU23)</f>
        <v>5823.122652999999</v>
      </c>
      <c r="FV14" s="127">
        <f>SUM(FV15:FV23)</f>
        <v>3458.8950250000003</v>
      </c>
      <c r="FW14" s="128">
        <f>FT14+FU14+FV14</f>
        <v>13127.241628999998</v>
      </c>
      <c r="FX14" s="127">
        <f>SUM(FX15:FX23)</f>
        <v>2932.934628</v>
      </c>
      <c r="FY14" s="127">
        <f>SUM(FY15:FY23)</f>
        <v>2892.627213</v>
      </c>
      <c r="FZ14" s="127">
        <f>SUM(FZ15:FZ23)</f>
        <v>2605.524074</v>
      </c>
      <c r="GA14" s="128">
        <f>FX14+FY14+FZ14</f>
        <v>8431.085915</v>
      </c>
      <c r="GB14" s="127">
        <f>SUM(GB15:GB23)</f>
        <v>2588.1684320000004</v>
      </c>
      <c r="GC14" s="127">
        <f>SUM(GC15:GC23)</f>
        <v>2495.3443709999997</v>
      </c>
      <c r="GD14" s="127">
        <f>SUM(GD15:GD23)</f>
        <v>2558.9488579999997</v>
      </c>
      <c r="GE14" s="128">
        <f>GB14+GC14+GD14</f>
        <v>7642.461660999999</v>
      </c>
      <c r="GF14" s="128">
        <f t="shared" si="12"/>
        <v>36990.965291</v>
      </c>
      <c r="GG14" s="127">
        <f>SUM(GG15:GG23)</f>
        <v>2516.927276</v>
      </c>
      <c r="GH14" s="127">
        <f>SUM(GH15:GH23)</f>
        <v>2361.8016159999997</v>
      </c>
      <c r="GI14" s="127">
        <f>SUM(GI15:GI23)</f>
        <v>2791.680257</v>
      </c>
      <c r="GJ14" s="128">
        <f>GG14+GH14+GI14</f>
        <v>7670.409148999999</v>
      </c>
      <c r="GK14" s="127">
        <f>SUM(GK15:GK23)</f>
        <v>3839.821866</v>
      </c>
      <c r="GL14" s="127">
        <f>SUM(GL15:GL23)</f>
        <v>5499.675760000001</v>
      </c>
      <c r="GM14" s="127">
        <f>SUM(GM15:GM23)</f>
        <v>4963.682809</v>
      </c>
      <c r="GN14" s="128">
        <f>GK14+GL14+GM14</f>
        <v>14303.180435</v>
      </c>
      <c r="GO14" s="127">
        <f>SUM(GO15:GO23)</f>
        <v>3339.494772</v>
      </c>
      <c r="GP14" s="127">
        <f>SUM(GP15:GP23)</f>
        <v>3083.282563</v>
      </c>
      <c r="GQ14" s="127">
        <f>SUM(GQ15:GQ23)</f>
        <v>2726.365804</v>
      </c>
      <c r="GR14" s="128">
        <f>GO14+GP14+GQ14</f>
        <v>9149.143139</v>
      </c>
      <c r="GS14" s="127">
        <f>SUM(GS15:GS23)</f>
        <v>2693.256254</v>
      </c>
      <c r="GT14" s="127">
        <f>SUM(GT15:GT23)</f>
        <v>2625.292364</v>
      </c>
      <c r="GU14" s="127">
        <f>SUM(GU15:GU23)</f>
        <v>2675.030542</v>
      </c>
      <c r="GV14" s="128">
        <f>GS14+GT14+GU14</f>
        <v>7993.579159999999</v>
      </c>
      <c r="GW14" s="128">
        <f t="shared" si="43"/>
        <v>39116.311883</v>
      </c>
      <c r="GX14" s="127">
        <f>SUM(GX15:GX23)</f>
        <v>2587.6200769999996</v>
      </c>
      <c r="GY14" s="127">
        <f>SUM(GY15:GY23)</f>
        <v>2423.428306</v>
      </c>
      <c r="GZ14" s="127">
        <f>SUM(GZ15:GZ23)</f>
        <v>2739.4857700000002</v>
      </c>
      <c r="HA14" s="128">
        <f>GX14+GY14+GZ14</f>
        <v>7750.534153</v>
      </c>
      <c r="HB14" s="127">
        <f>SUM(HB15:HB23)</f>
        <v>5213.262711</v>
      </c>
      <c r="HC14" s="127">
        <f>SUM(HC15:HC23)</f>
        <v>5236.9214329999995</v>
      </c>
      <c r="HD14" s="127">
        <f>SUM(HD15:HD23)</f>
        <v>2864.496693</v>
      </c>
      <c r="HE14" s="128">
        <f>HB14+HC14+HD14</f>
        <v>13314.680837</v>
      </c>
      <c r="HF14" s="127">
        <f>SUM(HF15:HF23)</f>
        <v>2786.331371</v>
      </c>
      <c r="HG14" s="127">
        <f>SUM(HG15:HG23)</f>
        <v>2836.855615</v>
      </c>
      <c r="HH14" s="127">
        <f>SUM(HH15:HH23)</f>
        <v>2481.723141</v>
      </c>
      <c r="HI14" s="128">
        <f>HF14+HG14+HH14</f>
        <v>8104.910127000001</v>
      </c>
    </row>
    <row r="15" spans="1:217" ht="14.25" outlineLevel="1">
      <c r="A15" s="4" t="s">
        <v>12</v>
      </c>
      <c r="B15" s="7">
        <v>103.750447</v>
      </c>
      <c r="C15" s="7">
        <v>96.384686</v>
      </c>
      <c r="D15" s="7">
        <v>64.538119</v>
      </c>
      <c r="E15" s="21">
        <f t="shared" si="13"/>
        <v>264.673252</v>
      </c>
      <c r="F15" s="6">
        <v>149.9</v>
      </c>
      <c r="G15" s="6">
        <v>266.9</v>
      </c>
      <c r="H15" s="6">
        <v>271.9</v>
      </c>
      <c r="I15" s="21">
        <f t="shared" si="14"/>
        <v>688.6999999999999</v>
      </c>
      <c r="J15" s="6">
        <v>150.1</v>
      </c>
      <c r="K15" s="6">
        <v>114.6</v>
      </c>
      <c r="L15" s="6">
        <v>111.8</v>
      </c>
      <c r="M15" s="21">
        <f t="shared" si="15"/>
        <v>376.5</v>
      </c>
      <c r="N15" s="20">
        <v>115.02743</v>
      </c>
      <c r="O15" s="20">
        <v>115.220767</v>
      </c>
      <c r="P15" s="20">
        <v>123.244169</v>
      </c>
      <c r="Q15" s="21">
        <f t="shared" si="16"/>
        <v>353.492366</v>
      </c>
      <c r="R15" s="36">
        <f t="shared" si="17"/>
        <v>1683.3656179999998</v>
      </c>
      <c r="S15" s="6">
        <v>89.4</v>
      </c>
      <c r="T15" s="20">
        <v>95.1</v>
      </c>
      <c r="U15" s="20">
        <v>84.8</v>
      </c>
      <c r="V15" s="21">
        <f t="shared" si="18"/>
        <v>269.3</v>
      </c>
      <c r="W15" s="20">
        <v>147.3</v>
      </c>
      <c r="X15" s="20">
        <v>319.8</v>
      </c>
      <c r="Y15" s="20">
        <v>239.1</v>
      </c>
      <c r="Z15" s="21">
        <f t="shared" si="19"/>
        <v>706.2</v>
      </c>
      <c r="AA15" s="24">
        <v>170.2</v>
      </c>
      <c r="AB15" s="24">
        <v>125.4</v>
      </c>
      <c r="AC15" s="24">
        <v>147.9</v>
      </c>
      <c r="AD15" s="21">
        <f t="shared" si="20"/>
        <v>443.5</v>
      </c>
      <c r="AE15" s="20">
        <v>154.03452</v>
      </c>
      <c r="AF15" s="20">
        <v>188.98708</v>
      </c>
      <c r="AG15" s="20">
        <v>148.92797</v>
      </c>
      <c r="AH15" s="21">
        <f t="shared" si="21"/>
        <v>491.94957</v>
      </c>
      <c r="AI15" s="38">
        <f t="shared" si="22"/>
        <v>1910.94957</v>
      </c>
      <c r="AJ15" s="6">
        <v>131.0702</v>
      </c>
      <c r="AK15" s="6">
        <v>139.1175</v>
      </c>
      <c r="AL15" s="6">
        <v>127.5924</v>
      </c>
      <c r="AM15" s="21">
        <f t="shared" si="23"/>
        <v>397.7801</v>
      </c>
      <c r="AN15" s="6">
        <v>130.641202</v>
      </c>
      <c r="AO15" s="6">
        <v>327.702941</v>
      </c>
      <c r="AP15" s="6">
        <v>252.639557</v>
      </c>
      <c r="AQ15" s="21">
        <f t="shared" si="24"/>
        <v>710.9837</v>
      </c>
      <c r="AR15" s="6">
        <v>168.102849</v>
      </c>
      <c r="AS15" s="6">
        <v>93.010057</v>
      </c>
      <c r="AT15" s="6">
        <v>70.778113</v>
      </c>
      <c r="AU15" s="21">
        <f t="shared" si="25"/>
        <v>331.89101900000003</v>
      </c>
      <c r="AV15" s="6">
        <v>128.62</v>
      </c>
      <c r="AW15" s="6">
        <v>214.697</v>
      </c>
      <c r="AX15" s="6">
        <v>169.389</v>
      </c>
      <c r="AY15" s="21">
        <f t="shared" si="26"/>
        <v>512.706</v>
      </c>
      <c r="AZ15" s="38">
        <f t="shared" si="27"/>
        <v>1953.360819</v>
      </c>
      <c r="BA15" s="6">
        <v>116.21</v>
      </c>
      <c r="BB15" s="6">
        <v>128.886</v>
      </c>
      <c r="BC15" s="6">
        <v>160.394</v>
      </c>
      <c r="BD15" s="21">
        <f t="shared" si="28"/>
        <v>405.49</v>
      </c>
      <c r="BE15" s="6">
        <v>146.616</v>
      </c>
      <c r="BF15" s="6">
        <v>314.696</v>
      </c>
      <c r="BG15" s="6">
        <v>234.652</v>
      </c>
      <c r="BH15" s="21">
        <f t="shared" si="29"/>
        <v>695.9639999999999</v>
      </c>
      <c r="BI15" s="6">
        <v>165.261</v>
      </c>
      <c r="BJ15" s="6">
        <v>112.424</v>
      </c>
      <c r="BK15" s="6">
        <v>143.812</v>
      </c>
      <c r="BL15" s="21">
        <f t="shared" si="30"/>
        <v>421.497</v>
      </c>
      <c r="BM15" s="6">
        <v>179.281</v>
      </c>
      <c r="BN15" s="6">
        <v>140.052</v>
      </c>
      <c r="BO15" s="6">
        <v>125.136</v>
      </c>
      <c r="BP15" s="21">
        <f t="shared" si="45"/>
        <v>444.46899999999994</v>
      </c>
      <c r="BQ15" s="38">
        <f aca="true" t="shared" si="46" ref="BQ15:BQ23">BP15+BL15+BH15+BD15</f>
        <v>1967.4199999999998</v>
      </c>
      <c r="BR15" s="6">
        <v>94.245</v>
      </c>
      <c r="BS15" s="6">
        <v>85.61</v>
      </c>
      <c r="BT15" s="6">
        <v>97.257</v>
      </c>
      <c r="BU15" s="21">
        <f aca="true" t="shared" si="47" ref="BU15:BU29">BR15+BS15+BT15</f>
        <v>277.112</v>
      </c>
      <c r="BV15" s="6">
        <v>135.974</v>
      </c>
      <c r="BW15" s="6">
        <v>347.701</v>
      </c>
      <c r="BX15" s="6">
        <v>244.898</v>
      </c>
      <c r="BY15" s="21">
        <f aca="true" t="shared" si="48" ref="BY15:BY29">BV15+BW15+BX15</f>
        <v>728.573</v>
      </c>
      <c r="BZ15" s="6">
        <v>252.232</v>
      </c>
      <c r="CA15" s="6">
        <v>314.842</v>
      </c>
      <c r="CB15" s="6">
        <v>248.883</v>
      </c>
      <c r="CC15" s="21">
        <f aca="true" t="shared" si="49" ref="CC15:CC29">BZ15+CA15+CB15</f>
        <v>815.957</v>
      </c>
      <c r="CD15" s="6">
        <v>256.498</v>
      </c>
      <c r="CE15" s="6">
        <v>184.728</v>
      </c>
      <c r="CF15" s="6">
        <v>170.89</v>
      </c>
      <c r="CG15" s="21">
        <f aca="true" t="shared" si="50" ref="CG15:CG23">CD15+CE15+CF15</f>
        <v>612.116</v>
      </c>
      <c r="CH15" s="38">
        <f t="shared" si="42"/>
        <v>2433.758</v>
      </c>
      <c r="CI15" s="12">
        <v>144.188</v>
      </c>
      <c r="CJ15" s="12">
        <v>152.484</v>
      </c>
      <c r="CK15" s="12">
        <v>128.91</v>
      </c>
      <c r="CL15" s="12">
        <f t="shared" si="6"/>
        <v>425.582</v>
      </c>
      <c r="CM15" s="12">
        <v>234.879</v>
      </c>
      <c r="CN15" s="12">
        <v>370.548</v>
      </c>
      <c r="CO15" s="12">
        <v>154.699</v>
      </c>
      <c r="CP15" s="12">
        <f t="shared" si="31"/>
        <v>760.126</v>
      </c>
      <c r="CQ15" s="12">
        <v>135.969</v>
      </c>
      <c r="CR15" s="12">
        <v>133.878</v>
      </c>
      <c r="CS15" s="12">
        <v>108.948</v>
      </c>
      <c r="CT15" s="12">
        <f t="shared" si="32"/>
        <v>378.79499999999996</v>
      </c>
      <c r="CU15" s="12">
        <v>124.417</v>
      </c>
      <c r="CV15" s="12">
        <v>113.885</v>
      </c>
      <c r="CW15" s="12">
        <v>98.123</v>
      </c>
      <c r="CX15" s="12">
        <f aca="true" t="shared" si="51" ref="CX15:CX43">CU15+CV15+CW15</f>
        <v>336.425</v>
      </c>
      <c r="CY15" s="113">
        <f t="shared" si="33"/>
        <v>1900.928</v>
      </c>
      <c r="CZ15" s="12">
        <v>83.228</v>
      </c>
      <c r="DA15" s="12">
        <v>68.655</v>
      </c>
      <c r="DB15" s="12">
        <v>86.498</v>
      </c>
      <c r="DC15" s="12">
        <f t="shared" si="34"/>
        <v>238.38099999999997</v>
      </c>
      <c r="DD15" s="12">
        <v>117.945</v>
      </c>
      <c r="DE15" s="12">
        <v>359.3</v>
      </c>
      <c r="DF15" s="12">
        <v>375.157</v>
      </c>
      <c r="DG15" s="12">
        <f t="shared" si="44"/>
        <v>852.402</v>
      </c>
      <c r="DH15" s="87">
        <v>303.309</v>
      </c>
      <c r="DI15" s="87">
        <v>225.468</v>
      </c>
      <c r="DJ15" s="87">
        <v>141.254</v>
      </c>
      <c r="DK15" s="87">
        <f t="shared" si="35"/>
        <v>670.0310000000001</v>
      </c>
      <c r="DL15" s="12">
        <v>157.074</v>
      </c>
      <c r="DM15" s="12">
        <v>176.674</v>
      </c>
      <c r="DN15" s="12">
        <v>154.83</v>
      </c>
      <c r="DO15" s="20">
        <f t="shared" si="36"/>
        <v>488.5780000000001</v>
      </c>
      <c r="DP15" s="38">
        <f t="shared" si="37"/>
        <v>2249.392</v>
      </c>
      <c r="DQ15" s="12">
        <v>133.532</v>
      </c>
      <c r="DR15" s="12">
        <v>121.767</v>
      </c>
      <c r="DS15" s="12">
        <v>122.538</v>
      </c>
      <c r="DT15" s="12">
        <f t="shared" si="38"/>
        <v>377.837</v>
      </c>
      <c r="DU15" s="12">
        <v>112.085</v>
      </c>
      <c r="DV15" s="12">
        <v>322.692</v>
      </c>
      <c r="DW15" s="12">
        <v>380.515</v>
      </c>
      <c r="DX15" s="12">
        <f t="shared" si="8"/>
        <v>815.2919999999999</v>
      </c>
      <c r="DY15" s="87">
        <v>215.457</v>
      </c>
      <c r="DZ15" s="87">
        <v>153.804</v>
      </c>
      <c r="EA15" s="87">
        <v>129.24</v>
      </c>
      <c r="EB15" s="12">
        <f t="shared" si="39"/>
        <v>498.501</v>
      </c>
      <c r="EC15" s="12">
        <v>139.05</v>
      </c>
      <c r="ED15" s="12">
        <v>160.48</v>
      </c>
      <c r="EE15" s="12">
        <v>154.59</v>
      </c>
      <c r="EF15" s="12">
        <f t="shared" si="40"/>
        <v>454.12</v>
      </c>
      <c r="EG15" s="22">
        <f t="shared" si="41"/>
        <v>2145.75</v>
      </c>
      <c r="EH15" s="87">
        <v>127.65</v>
      </c>
      <c r="EI15" s="87">
        <v>106.32</v>
      </c>
      <c r="EJ15" s="87">
        <v>107.35</v>
      </c>
      <c r="EK15" s="12">
        <f aca="true" t="shared" si="52" ref="EK15:EK23">SUM(EH15:EJ15)</f>
        <v>341.32</v>
      </c>
      <c r="EL15" s="12">
        <v>146.813</v>
      </c>
      <c r="EM15" s="12">
        <v>355.046</v>
      </c>
      <c r="EN15" s="12">
        <v>268.58</v>
      </c>
      <c r="EO15" s="12">
        <f aca="true" t="shared" si="53" ref="EO15:EO23">SUM(EL15:EN15)</f>
        <v>770.439</v>
      </c>
      <c r="EP15" s="12">
        <v>236.177</v>
      </c>
      <c r="EQ15" s="12">
        <v>336.095</v>
      </c>
      <c r="ER15" s="12">
        <v>226.304</v>
      </c>
      <c r="ES15" s="12">
        <f aca="true" t="shared" si="54" ref="ES15:ES23">SUM(EP15:ER15)</f>
        <v>798.576</v>
      </c>
      <c r="ET15" s="12">
        <v>298.666</v>
      </c>
      <c r="EU15" s="12">
        <v>301.141</v>
      </c>
      <c r="EV15" s="12">
        <v>203.185</v>
      </c>
      <c r="EW15" s="12">
        <f aca="true" t="shared" si="55" ref="EW15:EW23">SUM(ET15:EV15)</f>
        <v>802.992</v>
      </c>
      <c r="EX15" s="22">
        <f aca="true" t="shared" si="56" ref="EX15:EX23">EK15+EO15+ES15+EW15</f>
        <v>2713.327</v>
      </c>
      <c r="EY15" s="126">
        <v>152.942</v>
      </c>
      <c r="EZ15" s="126">
        <v>144.307</v>
      </c>
      <c r="FA15" s="126">
        <v>168.972</v>
      </c>
      <c r="FB15" s="126">
        <f aca="true" t="shared" si="57" ref="FB15:FB23">SUM(EY15:FA15)</f>
        <v>466.221</v>
      </c>
      <c r="FC15" s="126">
        <v>274.144</v>
      </c>
      <c r="FD15" s="126">
        <v>367.377</v>
      </c>
      <c r="FE15" s="126">
        <v>233.283</v>
      </c>
      <c r="FF15" s="126">
        <f aca="true" t="shared" si="58" ref="FF15:FF23">SUM(FC15:FE15)</f>
        <v>874.804</v>
      </c>
      <c r="FG15" s="126">
        <v>153.114</v>
      </c>
      <c r="FH15" s="126">
        <v>139.01</v>
      </c>
      <c r="FI15" s="126">
        <v>141.26</v>
      </c>
      <c r="FJ15" s="126">
        <f aca="true" t="shared" si="59" ref="FJ15:FJ23">SUM(FG15:FI15)</f>
        <v>433.384</v>
      </c>
      <c r="FK15" s="126">
        <v>149.618</v>
      </c>
      <c r="FL15" s="126">
        <v>128.656</v>
      </c>
      <c r="FM15" s="126">
        <v>118.065</v>
      </c>
      <c r="FN15" s="126">
        <f aca="true" t="shared" si="60" ref="FN15:FN23">SUM(FK15:FM15)</f>
        <v>396.339</v>
      </c>
      <c r="FO15" s="129">
        <f t="shared" si="11"/>
        <v>2170.748</v>
      </c>
      <c r="FP15" s="126">
        <v>95.84</v>
      </c>
      <c r="FQ15" s="126">
        <v>76.747</v>
      </c>
      <c r="FR15" s="126">
        <v>87.565</v>
      </c>
      <c r="FS15" s="126">
        <f aca="true" t="shared" si="61" ref="FS15:FS23">SUM(FP15:FR15)</f>
        <v>260.152</v>
      </c>
      <c r="FT15" s="126">
        <v>183.923</v>
      </c>
      <c r="FU15" s="126">
        <v>333.291</v>
      </c>
      <c r="FV15" s="126">
        <v>149.508</v>
      </c>
      <c r="FW15" s="126">
        <f aca="true" t="shared" si="62" ref="FW15:FW23">SUM(FT15:FV15)</f>
        <v>666.722</v>
      </c>
      <c r="FX15" s="126">
        <v>137.528</v>
      </c>
      <c r="FY15" s="126">
        <v>124.894</v>
      </c>
      <c r="FZ15" s="126">
        <v>124.071</v>
      </c>
      <c r="GA15" s="126">
        <f aca="true" t="shared" si="63" ref="GA15:GA23">SUM(FX15:FZ15)</f>
        <v>386.49300000000005</v>
      </c>
      <c r="GB15" s="126">
        <v>127.933</v>
      </c>
      <c r="GC15" s="126">
        <v>107.44</v>
      </c>
      <c r="GD15" s="126">
        <v>114.327</v>
      </c>
      <c r="GE15" s="126">
        <f aca="true" t="shared" si="64" ref="GE15:GE23">SUM(GB15:GD15)</f>
        <v>349.7</v>
      </c>
      <c r="GF15" s="129">
        <f t="shared" si="12"/>
        <v>1663.0670000000002</v>
      </c>
      <c r="GG15" s="126">
        <v>107.45</v>
      </c>
      <c r="GH15" s="126">
        <v>92.78</v>
      </c>
      <c r="GI15" s="126">
        <v>98.02</v>
      </c>
      <c r="GJ15" s="126">
        <f aca="true" t="shared" si="65" ref="GJ15:GJ23">SUM(GG15:GI15)</f>
        <v>298.25</v>
      </c>
      <c r="GK15" s="126">
        <v>154.473</v>
      </c>
      <c r="GL15" s="126">
        <v>380.313</v>
      </c>
      <c r="GM15" s="126">
        <v>332.904</v>
      </c>
      <c r="GN15" s="126">
        <f aca="true" t="shared" si="66" ref="GN15:GN23">SUM(GK15:GM15)</f>
        <v>867.69</v>
      </c>
      <c r="GO15" s="126">
        <v>163.793</v>
      </c>
      <c r="GP15" s="126">
        <v>146.598</v>
      </c>
      <c r="GQ15" s="126">
        <v>116.815</v>
      </c>
      <c r="GR15" s="126">
        <f aca="true" t="shared" si="67" ref="GR15:GR23">SUM(GO15:GQ15)</f>
        <v>427.206</v>
      </c>
      <c r="GS15" s="126">
        <v>104.505</v>
      </c>
      <c r="GT15" s="126">
        <v>95.574</v>
      </c>
      <c r="GU15" s="126">
        <v>97.19</v>
      </c>
      <c r="GV15" s="126">
        <f aca="true" t="shared" si="68" ref="GV15:GV23">SUM(GS15:GU15)</f>
        <v>297.269</v>
      </c>
      <c r="GW15" s="129">
        <f t="shared" si="43"/>
        <v>1890.4150000000002</v>
      </c>
      <c r="GX15" s="126">
        <v>81.504</v>
      </c>
      <c r="GY15" s="126">
        <v>66.984</v>
      </c>
      <c r="GZ15" s="126">
        <v>80.932</v>
      </c>
      <c r="HA15" s="126">
        <f aca="true" t="shared" si="69" ref="HA15:HA23">SUM(GX15:GZ15)</f>
        <v>229.42000000000002</v>
      </c>
      <c r="HB15" s="126">
        <v>193.44</v>
      </c>
      <c r="HC15" s="126">
        <v>210.664</v>
      </c>
      <c r="HD15" s="126">
        <v>156.066</v>
      </c>
      <c r="HE15" s="126">
        <f aca="true" t="shared" si="70" ref="HE15:HE23">SUM(HB15:HD15)</f>
        <v>560.17</v>
      </c>
      <c r="HF15" s="126">
        <v>135.122</v>
      </c>
      <c r="HG15" s="126">
        <v>133.839</v>
      </c>
      <c r="HH15" s="126">
        <v>96.376</v>
      </c>
      <c r="HI15" s="126">
        <f aca="true" t="shared" si="71" ref="HI15:HI23">SUM(HF15:HH15)</f>
        <v>365.337</v>
      </c>
    </row>
    <row r="16" spans="1:217" ht="14.25" outlineLevel="1">
      <c r="A16" s="4" t="s">
        <v>13</v>
      </c>
      <c r="B16" s="7">
        <v>136.876233</v>
      </c>
      <c r="C16" s="7">
        <v>130.480395</v>
      </c>
      <c r="D16" s="7">
        <v>136.231624</v>
      </c>
      <c r="E16" s="21">
        <f t="shared" si="13"/>
        <v>403.588252</v>
      </c>
      <c r="F16" s="6">
        <v>200.92</v>
      </c>
      <c r="G16" s="6">
        <v>314.77</v>
      </c>
      <c r="H16" s="6">
        <v>321.01</v>
      </c>
      <c r="I16" s="21">
        <f t="shared" si="14"/>
        <v>836.6999999999999</v>
      </c>
      <c r="J16" s="6">
        <v>195.08</v>
      </c>
      <c r="K16" s="6">
        <v>193.45</v>
      </c>
      <c r="L16" s="6">
        <v>161.08</v>
      </c>
      <c r="M16" s="21">
        <f t="shared" si="15"/>
        <v>549.61</v>
      </c>
      <c r="N16" s="20">
        <v>143.373358</v>
      </c>
      <c r="O16" s="20">
        <v>135.5601</v>
      </c>
      <c r="P16" s="20">
        <v>142.547616</v>
      </c>
      <c r="Q16" s="21">
        <f t="shared" si="16"/>
        <v>421.481074</v>
      </c>
      <c r="R16" s="36">
        <f t="shared" si="17"/>
        <v>2211.3793259999998</v>
      </c>
      <c r="S16" s="6">
        <v>135.77</v>
      </c>
      <c r="T16" s="20">
        <v>122.63</v>
      </c>
      <c r="U16" s="20">
        <v>121.29</v>
      </c>
      <c r="V16" s="21">
        <f t="shared" si="18"/>
        <v>379.69</v>
      </c>
      <c r="W16" s="20">
        <v>195.57</v>
      </c>
      <c r="X16" s="20">
        <v>333.08</v>
      </c>
      <c r="Y16" s="20">
        <v>282.79</v>
      </c>
      <c r="Z16" s="21">
        <f t="shared" si="19"/>
        <v>811.44</v>
      </c>
      <c r="AA16" s="24">
        <v>201.67</v>
      </c>
      <c r="AB16" s="24">
        <v>193.67</v>
      </c>
      <c r="AC16" s="24">
        <v>173.21</v>
      </c>
      <c r="AD16" s="21">
        <f t="shared" si="20"/>
        <v>568.55</v>
      </c>
      <c r="AE16" s="20">
        <v>181.03</v>
      </c>
      <c r="AF16" s="20">
        <v>210.12</v>
      </c>
      <c r="AG16" s="20">
        <v>212.37</v>
      </c>
      <c r="AH16" s="21">
        <f t="shared" si="21"/>
        <v>603.52</v>
      </c>
      <c r="AI16" s="38">
        <f t="shared" si="22"/>
        <v>2363.2</v>
      </c>
      <c r="AJ16" s="6">
        <v>181.67</v>
      </c>
      <c r="AK16" s="6">
        <v>161.81</v>
      </c>
      <c r="AL16" s="6">
        <v>175.64</v>
      </c>
      <c r="AM16" s="21">
        <f t="shared" si="23"/>
        <v>519.12</v>
      </c>
      <c r="AN16" s="6">
        <v>192.90118</v>
      </c>
      <c r="AO16" s="6">
        <v>440.91315</v>
      </c>
      <c r="AP16" s="6">
        <v>332.452944</v>
      </c>
      <c r="AQ16" s="21">
        <f t="shared" si="24"/>
        <v>966.2672739999999</v>
      </c>
      <c r="AR16" s="6">
        <v>198.651129</v>
      </c>
      <c r="AS16" s="6">
        <v>177.936746</v>
      </c>
      <c r="AT16" s="6">
        <v>139.724794</v>
      </c>
      <c r="AU16" s="21">
        <f t="shared" si="25"/>
        <v>516.312669</v>
      </c>
      <c r="AV16" s="6">
        <v>132.551077</v>
      </c>
      <c r="AW16" s="6">
        <v>149.788103</v>
      </c>
      <c r="AX16" s="6">
        <v>191.777127</v>
      </c>
      <c r="AY16" s="21">
        <f t="shared" si="26"/>
        <v>474.116307</v>
      </c>
      <c r="AZ16" s="38">
        <f t="shared" si="27"/>
        <v>2475.81625</v>
      </c>
      <c r="BA16" s="6">
        <v>170.479964</v>
      </c>
      <c r="BB16" s="6">
        <v>191.458047</v>
      </c>
      <c r="BC16" s="6">
        <v>207.945397</v>
      </c>
      <c r="BD16" s="21">
        <f t="shared" si="28"/>
        <v>569.8834079999999</v>
      </c>
      <c r="BE16" s="6">
        <v>210.170442</v>
      </c>
      <c r="BF16" s="6">
        <v>588.603763</v>
      </c>
      <c r="BG16" s="6">
        <v>283.614447</v>
      </c>
      <c r="BH16" s="21">
        <f t="shared" si="29"/>
        <v>1082.3886519999999</v>
      </c>
      <c r="BI16" s="6">
        <v>199.725083</v>
      </c>
      <c r="BJ16" s="6">
        <v>187.985328</v>
      </c>
      <c r="BK16" s="6">
        <v>177.099666</v>
      </c>
      <c r="BL16" s="21">
        <f t="shared" si="30"/>
        <v>564.8100770000001</v>
      </c>
      <c r="BM16" s="6">
        <v>180.680055</v>
      </c>
      <c r="BN16" s="6">
        <v>167.199609</v>
      </c>
      <c r="BO16" s="6">
        <v>170.829812</v>
      </c>
      <c r="BP16" s="21">
        <f t="shared" si="45"/>
        <v>518.709476</v>
      </c>
      <c r="BQ16" s="38">
        <f t="shared" si="46"/>
        <v>2735.7916129999994</v>
      </c>
      <c r="BR16" s="6">
        <v>152.715427</v>
      </c>
      <c r="BS16" s="6">
        <v>147.259803</v>
      </c>
      <c r="BT16" s="6">
        <v>156.967235</v>
      </c>
      <c r="BU16" s="21">
        <f t="shared" si="47"/>
        <v>456.94246499999997</v>
      </c>
      <c r="BV16" s="6">
        <v>173.160199</v>
      </c>
      <c r="BW16" s="6">
        <v>497.726192</v>
      </c>
      <c r="BX16" s="6">
        <v>300.454095</v>
      </c>
      <c r="BY16" s="21">
        <f t="shared" si="48"/>
        <v>971.340486</v>
      </c>
      <c r="BZ16" s="6">
        <v>298.707446</v>
      </c>
      <c r="CA16" s="6">
        <v>368.675184</v>
      </c>
      <c r="CB16" s="6">
        <v>296.634717</v>
      </c>
      <c r="CC16" s="21">
        <f t="shared" si="49"/>
        <v>964.0173470000001</v>
      </c>
      <c r="CD16" s="6">
        <v>307.317129</v>
      </c>
      <c r="CE16" s="6">
        <v>239.350859</v>
      </c>
      <c r="CF16" s="6">
        <v>209.223628</v>
      </c>
      <c r="CG16" s="21">
        <f t="shared" si="50"/>
        <v>755.891616</v>
      </c>
      <c r="CH16" s="38">
        <f t="shared" si="42"/>
        <v>3148.191914</v>
      </c>
      <c r="CI16" s="12">
        <v>195.141584</v>
      </c>
      <c r="CJ16" s="12">
        <v>233.393763</v>
      </c>
      <c r="CK16" s="12">
        <v>225.60597</v>
      </c>
      <c r="CL16" s="12">
        <f t="shared" si="6"/>
        <v>654.1413170000001</v>
      </c>
      <c r="CM16" s="12">
        <v>415.492041</v>
      </c>
      <c r="CN16" s="12">
        <v>605.500322</v>
      </c>
      <c r="CO16" s="12">
        <v>200.126971</v>
      </c>
      <c r="CP16" s="12">
        <f t="shared" si="31"/>
        <v>1221.119334</v>
      </c>
      <c r="CQ16" s="12">
        <v>186.413986</v>
      </c>
      <c r="CR16" s="12">
        <v>178.062088</v>
      </c>
      <c r="CS16" s="12">
        <v>149.948685</v>
      </c>
      <c r="CT16" s="12">
        <f t="shared" si="32"/>
        <v>514.424759</v>
      </c>
      <c r="CU16" s="12">
        <v>154.682647</v>
      </c>
      <c r="CV16" s="12">
        <v>147.825815</v>
      </c>
      <c r="CW16" s="12">
        <v>118.008544</v>
      </c>
      <c r="CX16" s="12">
        <f t="shared" si="51"/>
        <v>420.51700600000004</v>
      </c>
      <c r="CY16" s="113">
        <f t="shared" si="33"/>
        <v>2810.202416</v>
      </c>
      <c r="CZ16" s="12">
        <v>108.966277</v>
      </c>
      <c r="DA16" s="12">
        <v>99.46113</v>
      </c>
      <c r="DB16" s="12">
        <v>152.420126</v>
      </c>
      <c r="DC16" s="12">
        <f t="shared" si="34"/>
        <v>360.847533</v>
      </c>
      <c r="DD16" s="12">
        <v>193.297302</v>
      </c>
      <c r="DE16" s="12">
        <v>439.474439</v>
      </c>
      <c r="DF16" s="12">
        <v>582.572103</v>
      </c>
      <c r="DG16" s="12">
        <f t="shared" si="44"/>
        <v>1215.343844</v>
      </c>
      <c r="DH16" s="87">
        <v>448.741471</v>
      </c>
      <c r="DI16" s="87">
        <v>278.060097</v>
      </c>
      <c r="DJ16" s="87">
        <v>187.209929</v>
      </c>
      <c r="DK16" s="87">
        <f t="shared" si="35"/>
        <v>914.011497</v>
      </c>
      <c r="DL16" s="12">
        <v>187.97863</v>
      </c>
      <c r="DM16" s="12">
        <v>201.727204</v>
      </c>
      <c r="DN16" s="12">
        <v>194.415967</v>
      </c>
      <c r="DO16" s="20">
        <f t="shared" si="36"/>
        <v>584.121801</v>
      </c>
      <c r="DP16" s="38">
        <f t="shared" si="37"/>
        <v>3074.324675</v>
      </c>
      <c r="DQ16" s="12">
        <v>200.989679</v>
      </c>
      <c r="DR16" s="12">
        <v>195.452012</v>
      </c>
      <c r="DS16" s="12">
        <v>205.326534</v>
      </c>
      <c r="DT16" s="12">
        <f t="shared" si="38"/>
        <v>601.768225</v>
      </c>
      <c r="DU16" s="12">
        <v>177.794134</v>
      </c>
      <c r="DV16" s="12">
        <v>305.820754</v>
      </c>
      <c r="DW16" s="12">
        <v>561.007173</v>
      </c>
      <c r="DX16" s="12">
        <f t="shared" si="8"/>
        <v>1044.622061</v>
      </c>
      <c r="DY16" s="87">
        <v>267.460285</v>
      </c>
      <c r="DZ16" s="87">
        <v>192.785727</v>
      </c>
      <c r="EA16" s="87">
        <v>181.302751</v>
      </c>
      <c r="EB16" s="12">
        <f t="shared" si="39"/>
        <v>641.548763</v>
      </c>
      <c r="EC16" s="12">
        <v>181.85</v>
      </c>
      <c r="ED16" s="12">
        <v>177.1</v>
      </c>
      <c r="EE16" s="12">
        <v>184.48</v>
      </c>
      <c r="EF16" s="12">
        <f t="shared" si="40"/>
        <v>543.43</v>
      </c>
      <c r="EG16" s="22">
        <f t="shared" si="41"/>
        <v>2831.369049</v>
      </c>
      <c r="EH16" s="87">
        <v>171.79</v>
      </c>
      <c r="EI16" s="87">
        <v>171.96</v>
      </c>
      <c r="EJ16" s="87">
        <v>208.72</v>
      </c>
      <c r="EK16" s="12">
        <f t="shared" si="52"/>
        <v>552.47</v>
      </c>
      <c r="EL16" s="12">
        <v>193.395994</v>
      </c>
      <c r="EM16" s="12">
        <v>451.390113</v>
      </c>
      <c r="EN16" s="12">
        <v>329.052436</v>
      </c>
      <c r="EO16" s="12">
        <f t="shared" si="53"/>
        <v>973.8385430000001</v>
      </c>
      <c r="EP16" s="12">
        <v>286.108454</v>
      </c>
      <c r="EQ16" s="12">
        <v>446.01205</v>
      </c>
      <c r="ER16" s="12">
        <v>300.669166</v>
      </c>
      <c r="ES16" s="12">
        <f t="shared" si="54"/>
        <v>1032.7896700000001</v>
      </c>
      <c r="ET16" s="12">
        <v>361.562909</v>
      </c>
      <c r="EU16" s="12">
        <v>406.579993</v>
      </c>
      <c r="EV16" s="12">
        <v>275.578717</v>
      </c>
      <c r="EW16" s="12">
        <f t="shared" si="55"/>
        <v>1043.721619</v>
      </c>
      <c r="EX16" s="22">
        <f t="shared" si="56"/>
        <v>3602.819832</v>
      </c>
      <c r="EY16" s="126">
        <v>223.913986</v>
      </c>
      <c r="EZ16" s="126">
        <v>200.61091</v>
      </c>
      <c r="FA16" s="126">
        <v>267.008483</v>
      </c>
      <c r="FB16" s="126">
        <f t="shared" si="57"/>
        <v>691.533379</v>
      </c>
      <c r="FC16" s="126">
        <v>394.000341</v>
      </c>
      <c r="FD16" s="126">
        <v>581.984844</v>
      </c>
      <c r="FE16" s="126">
        <v>319.222426</v>
      </c>
      <c r="FF16" s="126">
        <f t="shared" si="58"/>
        <v>1295.207611</v>
      </c>
      <c r="FG16" s="126">
        <v>196.075505</v>
      </c>
      <c r="FH16" s="126">
        <v>195.998494</v>
      </c>
      <c r="FI16" s="126">
        <v>188.053837</v>
      </c>
      <c r="FJ16" s="126">
        <f t="shared" si="59"/>
        <v>580.1278359999999</v>
      </c>
      <c r="FK16" s="126">
        <v>197.556175</v>
      </c>
      <c r="FL16" s="126">
        <v>185.450153</v>
      </c>
      <c r="FM16" s="126">
        <v>166.795042</v>
      </c>
      <c r="FN16" s="126">
        <f t="shared" si="60"/>
        <v>549.80137</v>
      </c>
      <c r="FO16" s="129">
        <f t="shared" si="11"/>
        <v>3116.670196</v>
      </c>
      <c r="FP16" s="126">
        <v>161.969092</v>
      </c>
      <c r="FQ16" s="126">
        <v>125.212236</v>
      </c>
      <c r="FR16" s="126">
        <v>151.549685</v>
      </c>
      <c r="FS16" s="126">
        <f t="shared" si="61"/>
        <v>438.731013</v>
      </c>
      <c r="FT16" s="126">
        <v>242.975216</v>
      </c>
      <c r="FU16" s="126">
        <v>302.005751</v>
      </c>
      <c r="FV16" s="126">
        <v>195.159167</v>
      </c>
      <c r="FW16" s="126">
        <f t="shared" si="62"/>
        <v>740.140134</v>
      </c>
      <c r="FX16" s="126">
        <v>190.34676</v>
      </c>
      <c r="FY16" s="126">
        <v>174.088856</v>
      </c>
      <c r="FZ16" s="126">
        <v>154.43597</v>
      </c>
      <c r="GA16" s="126">
        <f t="shared" si="63"/>
        <v>518.871586</v>
      </c>
      <c r="GB16" s="126">
        <v>154.300972</v>
      </c>
      <c r="GC16" s="126">
        <v>165.495265</v>
      </c>
      <c r="GD16" s="126">
        <v>141.784538</v>
      </c>
      <c r="GE16" s="126">
        <f t="shared" si="64"/>
        <v>461.580775</v>
      </c>
      <c r="GF16" s="129">
        <f t="shared" si="12"/>
        <v>2159.323508</v>
      </c>
      <c r="GG16" s="126">
        <v>144.27</v>
      </c>
      <c r="GH16" s="126">
        <v>132.94</v>
      </c>
      <c r="GI16" s="126">
        <v>147.43</v>
      </c>
      <c r="GJ16" s="126">
        <f t="shared" si="65"/>
        <v>424.64000000000004</v>
      </c>
      <c r="GK16" s="126">
        <v>218.845039</v>
      </c>
      <c r="GL16" s="126">
        <v>461.24827</v>
      </c>
      <c r="GM16" s="126">
        <v>434.403193</v>
      </c>
      <c r="GN16" s="126">
        <f t="shared" si="66"/>
        <v>1114.496502</v>
      </c>
      <c r="GO16" s="126">
        <v>222.536231</v>
      </c>
      <c r="GP16" s="126">
        <v>201.646531</v>
      </c>
      <c r="GQ16" s="126">
        <v>181.726057</v>
      </c>
      <c r="GR16" s="126">
        <f t="shared" si="67"/>
        <v>605.908819</v>
      </c>
      <c r="GS16" s="126">
        <v>163.380299</v>
      </c>
      <c r="GT16" s="126">
        <v>146.588382</v>
      </c>
      <c r="GU16" s="126">
        <v>134.455449</v>
      </c>
      <c r="GV16" s="126">
        <f t="shared" si="68"/>
        <v>444.42413</v>
      </c>
      <c r="GW16" s="129">
        <f t="shared" si="43"/>
        <v>2589.469451</v>
      </c>
      <c r="GX16" s="126">
        <v>112.656994</v>
      </c>
      <c r="GY16" s="126">
        <v>99.976001</v>
      </c>
      <c r="GZ16" s="126">
        <v>124.268477</v>
      </c>
      <c r="HA16" s="126">
        <f t="shared" si="69"/>
        <v>336.901472</v>
      </c>
      <c r="HB16" s="126">
        <v>277.808431</v>
      </c>
      <c r="HC16" s="126">
        <v>193.936962</v>
      </c>
      <c r="HD16" s="126">
        <v>183.599291</v>
      </c>
      <c r="HE16" s="126">
        <f t="shared" si="70"/>
        <v>655.3446839999999</v>
      </c>
      <c r="HF16" s="126">
        <v>167.414288</v>
      </c>
      <c r="HG16" s="126">
        <v>153.881547</v>
      </c>
      <c r="HH16" s="126">
        <v>150.993668</v>
      </c>
      <c r="HI16" s="126">
        <f t="shared" si="71"/>
        <v>472.289503</v>
      </c>
    </row>
    <row r="17" spans="1:217" ht="14.25" outlineLevel="1">
      <c r="A17" s="4" t="s">
        <v>14</v>
      </c>
      <c r="B17" s="7">
        <v>98.930854</v>
      </c>
      <c r="C17" s="7">
        <v>124.662926</v>
      </c>
      <c r="D17" s="7">
        <v>128.241968</v>
      </c>
      <c r="E17" s="21">
        <f t="shared" si="13"/>
        <v>351.83574799999997</v>
      </c>
      <c r="F17" s="6">
        <v>125.096</v>
      </c>
      <c r="G17" s="6">
        <v>175.520569</v>
      </c>
      <c r="H17" s="6">
        <v>100.2082</v>
      </c>
      <c r="I17" s="21">
        <f t="shared" si="14"/>
        <v>400.82476900000006</v>
      </c>
      <c r="J17" s="6">
        <v>107.00296</v>
      </c>
      <c r="K17" s="6">
        <v>112.6941</v>
      </c>
      <c r="L17" s="6">
        <v>94.13612</v>
      </c>
      <c r="M17" s="21">
        <f t="shared" si="15"/>
        <v>313.83318</v>
      </c>
      <c r="N17" s="20">
        <v>83.73052</v>
      </c>
      <c r="O17" s="20">
        <v>93.95552</v>
      </c>
      <c r="P17" s="20">
        <v>114.8422</v>
      </c>
      <c r="Q17" s="21">
        <f t="shared" si="16"/>
        <v>292.52824</v>
      </c>
      <c r="R17" s="36">
        <f t="shared" si="17"/>
        <v>1359.021937</v>
      </c>
      <c r="S17" s="6">
        <v>116.9562</v>
      </c>
      <c r="T17" s="20">
        <v>138.2771</v>
      </c>
      <c r="U17" s="20">
        <v>115.2057</v>
      </c>
      <c r="V17" s="21">
        <f t="shared" si="18"/>
        <v>370.43899999999996</v>
      </c>
      <c r="W17" s="20">
        <v>105.0494</v>
      </c>
      <c r="X17" s="20">
        <v>120.6654</v>
      </c>
      <c r="Y17" s="20">
        <v>130.6741</v>
      </c>
      <c r="Z17" s="21">
        <f t="shared" si="19"/>
        <v>356.38890000000004</v>
      </c>
      <c r="AA17" s="24">
        <v>113.7497</v>
      </c>
      <c r="AB17" s="24">
        <v>113.2782</v>
      </c>
      <c r="AC17" s="24">
        <v>96.3748</v>
      </c>
      <c r="AD17" s="21">
        <f t="shared" si="20"/>
        <v>323.4027</v>
      </c>
      <c r="AE17" s="20">
        <v>101.5364</v>
      </c>
      <c r="AF17" s="20">
        <v>183.1468</v>
      </c>
      <c r="AG17" s="20">
        <v>160.8064</v>
      </c>
      <c r="AH17" s="21">
        <f t="shared" si="21"/>
        <v>445.4896</v>
      </c>
      <c r="AI17" s="38">
        <f t="shared" si="22"/>
        <v>1495.7201999999997</v>
      </c>
      <c r="AJ17" s="6">
        <v>147.2267</v>
      </c>
      <c r="AK17" s="6">
        <v>173.4934</v>
      </c>
      <c r="AL17" s="6">
        <v>202.7619</v>
      </c>
      <c r="AM17" s="21">
        <f t="shared" si="23"/>
        <v>523.482</v>
      </c>
      <c r="AN17" s="6">
        <v>196.53839</v>
      </c>
      <c r="AO17" s="6">
        <v>199.728138</v>
      </c>
      <c r="AP17" s="6">
        <v>112.802504</v>
      </c>
      <c r="AQ17" s="21">
        <f t="shared" si="24"/>
        <v>509.069032</v>
      </c>
      <c r="AR17" s="6">
        <v>126.3105</v>
      </c>
      <c r="AS17" s="6">
        <v>102.440319</v>
      </c>
      <c r="AT17" s="6">
        <v>81.978011</v>
      </c>
      <c r="AU17" s="21">
        <f t="shared" si="25"/>
        <v>310.72883</v>
      </c>
      <c r="AV17" s="6">
        <v>90.847008</v>
      </c>
      <c r="AW17" s="6">
        <v>72.709364</v>
      </c>
      <c r="AX17" s="6">
        <v>101.036619</v>
      </c>
      <c r="AY17" s="21">
        <f t="shared" si="26"/>
        <v>264.592991</v>
      </c>
      <c r="AZ17" s="38">
        <f t="shared" si="27"/>
        <v>1607.8728529999998</v>
      </c>
      <c r="BA17" s="6">
        <v>145.254279</v>
      </c>
      <c r="BB17" s="6">
        <v>125.531957</v>
      </c>
      <c r="BC17" s="6">
        <v>99.279211</v>
      </c>
      <c r="BD17" s="21">
        <f t="shared" si="28"/>
        <v>370.06544700000006</v>
      </c>
      <c r="BE17" s="6">
        <v>30.086212</v>
      </c>
      <c r="BF17" s="6">
        <v>36.813593</v>
      </c>
      <c r="BG17" s="6">
        <v>66.531283</v>
      </c>
      <c r="BH17" s="21">
        <f t="shared" si="29"/>
        <v>133.431088</v>
      </c>
      <c r="BI17" s="6">
        <v>45.659795</v>
      </c>
      <c r="BJ17" s="6">
        <v>64.535919</v>
      </c>
      <c r="BK17" s="6">
        <v>61.399777</v>
      </c>
      <c r="BL17" s="21">
        <f t="shared" si="30"/>
        <v>171.595491</v>
      </c>
      <c r="BM17" s="6">
        <v>64.839848</v>
      </c>
      <c r="BN17" s="6">
        <v>51.889604</v>
      </c>
      <c r="BO17" s="6">
        <v>46.451406</v>
      </c>
      <c r="BP17" s="21">
        <f t="shared" si="45"/>
        <v>163.180858</v>
      </c>
      <c r="BQ17" s="38">
        <f t="shared" si="46"/>
        <v>838.272884</v>
      </c>
      <c r="BR17" s="6">
        <v>46.723759</v>
      </c>
      <c r="BS17" s="6">
        <v>48.738795</v>
      </c>
      <c r="BT17" s="6">
        <v>59.348572</v>
      </c>
      <c r="BU17" s="21">
        <f t="shared" si="47"/>
        <v>154.811126</v>
      </c>
      <c r="BV17" s="6">
        <v>33.074406</v>
      </c>
      <c r="BW17" s="6">
        <v>43.03618</v>
      </c>
      <c r="BX17" s="6">
        <v>80.177262</v>
      </c>
      <c r="BY17" s="21">
        <f t="shared" si="48"/>
        <v>156.287848</v>
      </c>
      <c r="BZ17" s="6">
        <v>77.722235</v>
      </c>
      <c r="CA17" s="6">
        <v>86.637514</v>
      </c>
      <c r="CB17" s="6">
        <v>0.629111</v>
      </c>
      <c r="CC17" s="21">
        <f t="shared" si="49"/>
        <v>164.98886</v>
      </c>
      <c r="CD17" s="6">
        <v>57.384266</v>
      </c>
      <c r="CE17" s="6">
        <v>50.297161</v>
      </c>
      <c r="CF17" s="6">
        <v>53.754421</v>
      </c>
      <c r="CG17" s="21">
        <f t="shared" si="50"/>
        <v>161.435848</v>
      </c>
      <c r="CH17" s="38">
        <f t="shared" si="42"/>
        <v>637.523682</v>
      </c>
      <c r="CI17" s="12">
        <v>71.368986</v>
      </c>
      <c r="CJ17" s="12">
        <v>84.31432</v>
      </c>
      <c r="CK17" s="12">
        <v>106.558857</v>
      </c>
      <c r="CL17" s="12">
        <f t="shared" si="6"/>
        <v>262.242163</v>
      </c>
      <c r="CM17" s="12">
        <v>84.34116</v>
      </c>
      <c r="CN17" s="12">
        <v>118.593994</v>
      </c>
      <c r="CO17" s="12">
        <v>87.842546</v>
      </c>
      <c r="CP17" s="12">
        <f t="shared" si="31"/>
        <v>290.7777</v>
      </c>
      <c r="CQ17" s="12">
        <v>112.455437</v>
      </c>
      <c r="CR17" s="12">
        <v>106.258847</v>
      </c>
      <c r="CS17" s="12">
        <v>94.725306</v>
      </c>
      <c r="CT17" s="12">
        <f t="shared" si="32"/>
        <v>313.43959</v>
      </c>
      <c r="CU17" s="12">
        <v>90.161413</v>
      </c>
      <c r="CV17" s="12">
        <v>98.166568</v>
      </c>
      <c r="CW17" s="12">
        <v>115.030764</v>
      </c>
      <c r="CX17" s="12">
        <f t="shared" si="51"/>
        <v>303.358745</v>
      </c>
      <c r="CY17" s="113">
        <f t="shared" si="33"/>
        <v>1169.818198</v>
      </c>
      <c r="CZ17" s="12">
        <v>129.872859</v>
      </c>
      <c r="DA17" s="12">
        <v>154.160844</v>
      </c>
      <c r="DB17" s="12">
        <v>178.447574</v>
      </c>
      <c r="DC17" s="12">
        <f t="shared" si="34"/>
        <v>462.481277</v>
      </c>
      <c r="DD17" s="12">
        <v>159.912482</v>
      </c>
      <c r="DE17" s="12">
        <v>223.748612</v>
      </c>
      <c r="DF17" s="12">
        <v>118.988025</v>
      </c>
      <c r="DG17" s="12">
        <f t="shared" si="44"/>
        <v>502.64911900000004</v>
      </c>
      <c r="DH17" s="87">
        <v>179.566679</v>
      </c>
      <c r="DI17" s="87">
        <v>158.981163</v>
      </c>
      <c r="DJ17" s="87">
        <v>115.579429</v>
      </c>
      <c r="DK17" s="87">
        <f t="shared" si="35"/>
        <v>454.127271</v>
      </c>
      <c r="DL17" s="12">
        <v>111.585081</v>
      </c>
      <c r="DM17" s="12">
        <v>166.848965</v>
      </c>
      <c r="DN17" s="12">
        <v>231.858564</v>
      </c>
      <c r="DO17" s="20">
        <f t="shared" si="36"/>
        <v>510.29260999999997</v>
      </c>
      <c r="DP17" s="38">
        <f t="shared" si="37"/>
        <v>1929.550277</v>
      </c>
      <c r="DQ17" s="12">
        <v>192.735525</v>
      </c>
      <c r="DR17" s="12">
        <v>182.224424</v>
      </c>
      <c r="DS17" s="12">
        <v>188.62236</v>
      </c>
      <c r="DT17" s="12">
        <f t="shared" si="38"/>
        <v>563.582309</v>
      </c>
      <c r="DU17" s="12">
        <v>166.044297</v>
      </c>
      <c r="DV17" s="12">
        <v>152.80502</v>
      </c>
      <c r="DW17" s="12">
        <v>100.651489</v>
      </c>
      <c r="DX17" s="12">
        <f t="shared" si="8"/>
        <v>419.500806</v>
      </c>
      <c r="DY17" s="87">
        <v>103.12388</v>
      </c>
      <c r="DZ17" s="87">
        <v>117.297405</v>
      </c>
      <c r="EA17" s="87">
        <v>94.161979</v>
      </c>
      <c r="EB17" s="12">
        <f t="shared" si="39"/>
        <v>314.583264</v>
      </c>
      <c r="EC17" s="12">
        <v>90.87</v>
      </c>
      <c r="ED17" s="12">
        <v>66.16</v>
      </c>
      <c r="EE17" s="12">
        <v>82.62</v>
      </c>
      <c r="EF17" s="12">
        <f t="shared" si="40"/>
        <v>239.65</v>
      </c>
      <c r="EG17" s="22">
        <f t="shared" si="41"/>
        <v>1537.316379</v>
      </c>
      <c r="EH17" s="87">
        <v>84.71477</v>
      </c>
      <c r="EI17" s="87">
        <v>80.496063</v>
      </c>
      <c r="EJ17" s="87">
        <v>111.936404</v>
      </c>
      <c r="EK17" s="12">
        <f t="shared" si="52"/>
        <v>277.147237</v>
      </c>
      <c r="EL17" s="12">
        <v>93.413281</v>
      </c>
      <c r="EM17" s="12">
        <v>68.714089</v>
      </c>
      <c r="EN17" s="12">
        <v>105.632095</v>
      </c>
      <c r="EO17" s="12">
        <f t="shared" si="53"/>
        <v>267.759465</v>
      </c>
      <c r="EP17" s="12">
        <v>76.261071</v>
      </c>
      <c r="EQ17" s="12">
        <v>98.217735</v>
      </c>
      <c r="ER17" s="12">
        <v>96.785382</v>
      </c>
      <c r="ES17" s="12">
        <f t="shared" si="54"/>
        <v>271.264188</v>
      </c>
      <c r="ET17" s="12">
        <v>72.181878</v>
      </c>
      <c r="EU17" s="12">
        <v>207.14814</v>
      </c>
      <c r="EV17" s="12">
        <v>206.0538</v>
      </c>
      <c r="EW17" s="12">
        <f t="shared" si="55"/>
        <v>485.383818</v>
      </c>
      <c r="EX17" s="22">
        <f t="shared" si="56"/>
        <v>1301.5547080000001</v>
      </c>
      <c r="EY17" s="126">
        <v>209.212076</v>
      </c>
      <c r="EZ17" s="126">
        <v>189.992297</v>
      </c>
      <c r="FA17" s="126">
        <v>240.522228</v>
      </c>
      <c r="FB17" s="126">
        <f t="shared" si="57"/>
        <v>639.7266010000001</v>
      </c>
      <c r="FC17" s="126">
        <v>148.455062</v>
      </c>
      <c r="FD17" s="126">
        <v>234.220563</v>
      </c>
      <c r="FE17" s="126">
        <v>184.677397</v>
      </c>
      <c r="FF17" s="126">
        <f t="shared" si="58"/>
        <v>567.353022</v>
      </c>
      <c r="FG17" s="126">
        <v>127.798306</v>
      </c>
      <c r="FH17" s="126">
        <v>130.24834</v>
      </c>
      <c r="FI17" s="126">
        <v>136.926955</v>
      </c>
      <c r="FJ17" s="126">
        <f t="shared" si="59"/>
        <v>394.97360100000003</v>
      </c>
      <c r="FK17" s="126">
        <v>165.931432</v>
      </c>
      <c r="FL17" s="126">
        <v>169.417391</v>
      </c>
      <c r="FM17" s="126">
        <v>171.756225</v>
      </c>
      <c r="FN17" s="126">
        <f t="shared" si="60"/>
        <v>507.105048</v>
      </c>
      <c r="FO17" s="129">
        <f t="shared" si="11"/>
        <v>2109.158272</v>
      </c>
      <c r="FP17" s="126">
        <v>141.696303</v>
      </c>
      <c r="FQ17" s="126">
        <v>128.681451</v>
      </c>
      <c r="FR17" s="126">
        <v>163.091157</v>
      </c>
      <c r="FS17" s="126">
        <f t="shared" si="61"/>
        <v>433.468911</v>
      </c>
      <c r="FT17" s="126">
        <v>162.641406</v>
      </c>
      <c r="FU17" s="126">
        <v>228.540998</v>
      </c>
      <c r="FV17" s="126">
        <v>104.525431</v>
      </c>
      <c r="FW17" s="126">
        <f t="shared" si="62"/>
        <v>495.70783500000005</v>
      </c>
      <c r="FX17" s="126">
        <v>123.855984</v>
      </c>
      <c r="FY17" s="126">
        <v>109.96457</v>
      </c>
      <c r="FZ17" s="126">
        <v>88.014787</v>
      </c>
      <c r="GA17" s="126">
        <f t="shared" si="63"/>
        <v>321.835341</v>
      </c>
      <c r="GB17" s="126">
        <v>95.360676</v>
      </c>
      <c r="GC17" s="126">
        <v>97.571142</v>
      </c>
      <c r="GD17" s="126">
        <v>113.953796</v>
      </c>
      <c r="GE17" s="126">
        <f t="shared" si="64"/>
        <v>306.885614</v>
      </c>
      <c r="GF17" s="129">
        <f t="shared" si="12"/>
        <v>1557.897701</v>
      </c>
      <c r="GG17" s="126">
        <v>112.837276</v>
      </c>
      <c r="GH17" s="126">
        <v>131.301616</v>
      </c>
      <c r="GI17" s="126">
        <v>175.250257</v>
      </c>
      <c r="GJ17" s="126">
        <f t="shared" si="65"/>
        <v>419.389149</v>
      </c>
      <c r="GK17" s="126">
        <v>170.583307</v>
      </c>
      <c r="GL17" s="126">
        <v>109.958276</v>
      </c>
      <c r="GM17" s="126">
        <v>122.033208</v>
      </c>
      <c r="GN17" s="126">
        <f t="shared" si="66"/>
        <v>402.574791</v>
      </c>
      <c r="GO17" s="126">
        <v>126.966972</v>
      </c>
      <c r="GP17" s="126">
        <v>117.882776</v>
      </c>
      <c r="GQ17" s="126">
        <v>102.64766</v>
      </c>
      <c r="GR17" s="126">
        <f t="shared" si="67"/>
        <v>347.497408</v>
      </c>
      <c r="GS17" s="126">
        <v>88.205172</v>
      </c>
      <c r="GT17" s="126">
        <v>88.468739</v>
      </c>
      <c r="GU17" s="126">
        <v>91.187008</v>
      </c>
      <c r="GV17" s="126">
        <f t="shared" si="68"/>
        <v>267.860919</v>
      </c>
      <c r="GW17" s="129">
        <f t="shared" si="43"/>
        <v>1437.322267</v>
      </c>
      <c r="GX17" s="126">
        <v>109.224542</v>
      </c>
      <c r="GY17" s="126">
        <v>130.741977</v>
      </c>
      <c r="GZ17" s="126">
        <v>166.631318</v>
      </c>
      <c r="HA17" s="126">
        <f t="shared" si="69"/>
        <v>406.597837</v>
      </c>
      <c r="HB17" s="126">
        <v>193.977171</v>
      </c>
      <c r="HC17" s="126">
        <v>128.172582</v>
      </c>
      <c r="HD17" s="126">
        <v>104.014528</v>
      </c>
      <c r="HE17" s="126">
        <f t="shared" si="70"/>
        <v>426.164281</v>
      </c>
      <c r="HF17" s="126">
        <v>100.3869</v>
      </c>
      <c r="HG17" s="126">
        <v>91.187114</v>
      </c>
      <c r="HH17" s="126">
        <v>105.634446</v>
      </c>
      <c r="HI17" s="126">
        <f t="shared" si="71"/>
        <v>297.20845999999995</v>
      </c>
    </row>
    <row r="18" spans="1:217" ht="14.25" outlineLevel="1">
      <c r="A18" s="4" t="s">
        <v>15</v>
      </c>
      <c r="B18" s="7">
        <v>119.5427</v>
      </c>
      <c r="C18" s="7">
        <v>142.82253</v>
      </c>
      <c r="D18" s="7">
        <v>135.076943</v>
      </c>
      <c r="E18" s="21">
        <f t="shared" si="13"/>
        <v>397.442173</v>
      </c>
      <c r="F18" s="6">
        <v>199.965</v>
      </c>
      <c r="G18" s="6">
        <v>228.927</v>
      </c>
      <c r="H18" s="6">
        <v>134.479</v>
      </c>
      <c r="I18" s="21">
        <f t="shared" si="14"/>
        <v>563.371</v>
      </c>
      <c r="J18" s="6">
        <v>130.508</v>
      </c>
      <c r="K18" s="6">
        <v>126.7</v>
      </c>
      <c r="L18" s="6">
        <v>118.313</v>
      </c>
      <c r="M18" s="21">
        <f t="shared" si="15"/>
        <v>375.521</v>
      </c>
      <c r="N18" s="20">
        <v>108.28394</v>
      </c>
      <c r="O18" s="20">
        <v>111.986963</v>
      </c>
      <c r="P18" s="20">
        <v>127.578577</v>
      </c>
      <c r="Q18" s="21">
        <f t="shared" si="16"/>
        <v>347.84947999999997</v>
      </c>
      <c r="R18" s="36">
        <f t="shared" si="17"/>
        <v>1684.183653</v>
      </c>
      <c r="S18" s="6">
        <v>131.583825</v>
      </c>
      <c r="T18" s="20">
        <v>152.67444</v>
      </c>
      <c r="U18" s="20">
        <v>128.250897</v>
      </c>
      <c r="V18" s="21">
        <f t="shared" si="18"/>
        <v>412.509162</v>
      </c>
      <c r="W18" s="20">
        <v>186.764125</v>
      </c>
      <c r="X18" s="20">
        <v>218.019163</v>
      </c>
      <c r="Y18" s="20">
        <v>159.666042</v>
      </c>
      <c r="Z18" s="21">
        <f t="shared" si="19"/>
        <v>564.4493299999999</v>
      </c>
      <c r="AA18" s="24">
        <v>127.946688</v>
      </c>
      <c r="AB18" s="24">
        <v>127.890174</v>
      </c>
      <c r="AC18" s="24">
        <v>120.666</v>
      </c>
      <c r="AD18" s="21">
        <f t="shared" si="20"/>
        <v>376.502862</v>
      </c>
      <c r="AE18" s="20">
        <v>125.20002</v>
      </c>
      <c r="AF18" s="20">
        <v>203.176</v>
      </c>
      <c r="AG18" s="20">
        <v>172.343112</v>
      </c>
      <c r="AH18" s="21">
        <f t="shared" si="21"/>
        <v>500.71913199999995</v>
      </c>
      <c r="AI18" s="38">
        <f t="shared" si="22"/>
        <v>1854.180486</v>
      </c>
      <c r="AJ18" s="41">
        <v>147.154635</v>
      </c>
      <c r="AK18" s="6">
        <v>155.27128</v>
      </c>
      <c r="AL18" s="6">
        <v>185.469</v>
      </c>
      <c r="AM18" s="21">
        <f t="shared" si="23"/>
        <v>487.894915</v>
      </c>
      <c r="AN18" s="6">
        <v>248.191135</v>
      </c>
      <c r="AO18" s="6">
        <v>247.945</v>
      </c>
      <c r="AP18" s="6">
        <v>139.775</v>
      </c>
      <c r="AQ18" s="21">
        <f t="shared" si="24"/>
        <v>635.911135</v>
      </c>
      <c r="AR18" s="6">
        <v>129.156</v>
      </c>
      <c r="AS18" s="6">
        <v>122.473</v>
      </c>
      <c r="AT18" s="6">
        <v>116.719</v>
      </c>
      <c r="AU18" s="21">
        <f t="shared" si="25"/>
        <v>368.348</v>
      </c>
      <c r="AV18" s="6">
        <v>112.86</v>
      </c>
      <c r="AW18" s="6">
        <v>118.769</v>
      </c>
      <c r="AX18" s="6">
        <v>120.383</v>
      </c>
      <c r="AY18" s="21">
        <f t="shared" si="26"/>
        <v>352.012</v>
      </c>
      <c r="AZ18" s="38">
        <f t="shared" si="27"/>
        <v>1844.1660499999998</v>
      </c>
      <c r="BA18" s="6">
        <v>141.616</v>
      </c>
      <c r="BB18" s="6">
        <v>130.946</v>
      </c>
      <c r="BC18" s="6">
        <v>129.152</v>
      </c>
      <c r="BD18" s="21">
        <f t="shared" si="28"/>
        <v>401.714</v>
      </c>
      <c r="BE18" s="6">
        <v>96.855</v>
      </c>
      <c r="BF18" s="6">
        <v>128.86917</v>
      </c>
      <c r="BG18" s="6">
        <v>107.72</v>
      </c>
      <c r="BH18" s="21">
        <f t="shared" si="29"/>
        <v>333.44417</v>
      </c>
      <c r="BI18" s="6">
        <v>93.385</v>
      </c>
      <c r="BJ18" s="6">
        <v>85.101</v>
      </c>
      <c r="BK18" s="6">
        <v>87.099</v>
      </c>
      <c r="BL18" s="21">
        <f t="shared" si="30"/>
        <v>265.585</v>
      </c>
      <c r="BM18" s="6">
        <v>92.596</v>
      </c>
      <c r="BN18" s="6">
        <v>88.715</v>
      </c>
      <c r="BO18" s="6">
        <v>77.617</v>
      </c>
      <c r="BP18" s="21">
        <f t="shared" si="45"/>
        <v>258.928</v>
      </c>
      <c r="BQ18" s="38">
        <f t="shared" si="46"/>
        <v>1259.6711699999998</v>
      </c>
      <c r="BR18" s="6">
        <v>77.543</v>
      </c>
      <c r="BS18" s="6">
        <v>56.872</v>
      </c>
      <c r="BT18" s="6">
        <v>60.14</v>
      </c>
      <c r="BU18" s="21">
        <f t="shared" si="47"/>
        <v>194.555</v>
      </c>
      <c r="BV18" s="6">
        <v>89.826</v>
      </c>
      <c r="BW18" s="6">
        <v>144.877</v>
      </c>
      <c r="BX18" s="6">
        <v>111.77</v>
      </c>
      <c r="BY18" s="21">
        <f t="shared" si="48"/>
        <v>346.473</v>
      </c>
      <c r="BZ18" s="6">
        <v>113.546</v>
      </c>
      <c r="CA18" s="6">
        <v>113.148</v>
      </c>
      <c r="CB18" s="6">
        <v>104.232</v>
      </c>
      <c r="CC18" s="21">
        <f t="shared" si="49"/>
        <v>330.92600000000004</v>
      </c>
      <c r="CD18" s="6">
        <v>93.366</v>
      </c>
      <c r="CE18" s="6">
        <v>90.199</v>
      </c>
      <c r="CF18" s="6">
        <v>94.269</v>
      </c>
      <c r="CG18" s="21">
        <f t="shared" si="50"/>
        <v>277.834</v>
      </c>
      <c r="CH18" s="38">
        <f t="shared" si="42"/>
        <v>1149.788</v>
      </c>
      <c r="CI18" s="12">
        <v>94.835</v>
      </c>
      <c r="CJ18" s="12">
        <v>91.395</v>
      </c>
      <c r="CK18" s="12">
        <v>95.356</v>
      </c>
      <c r="CL18" s="12">
        <f aca="true" t="shared" si="72" ref="CL18:CL53">SUM(CI18:CK18)</f>
        <v>281.586</v>
      </c>
      <c r="CM18" s="12">
        <v>213.585</v>
      </c>
      <c r="CN18" s="12">
        <v>180.205</v>
      </c>
      <c r="CO18" s="12">
        <v>124.039</v>
      </c>
      <c r="CP18" s="12">
        <f t="shared" si="31"/>
        <v>517.8290000000001</v>
      </c>
      <c r="CQ18" s="12">
        <v>116.71</v>
      </c>
      <c r="CR18" s="12">
        <v>113.817</v>
      </c>
      <c r="CS18" s="12">
        <v>110.77</v>
      </c>
      <c r="CT18" s="12">
        <f t="shared" si="32"/>
        <v>341.29699999999997</v>
      </c>
      <c r="CU18" s="12">
        <v>112.718</v>
      </c>
      <c r="CV18" s="12">
        <v>113.234</v>
      </c>
      <c r="CW18" s="12">
        <v>105.698</v>
      </c>
      <c r="CX18" s="12">
        <f t="shared" si="51"/>
        <v>331.65</v>
      </c>
      <c r="CY18" s="113">
        <f t="shared" si="33"/>
        <v>1472.362</v>
      </c>
      <c r="CZ18" s="12">
        <v>131.44</v>
      </c>
      <c r="DA18" s="12">
        <v>145.332</v>
      </c>
      <c r="DB18" s="12">
        <v>178.023</v>
      </c>
      <c r="DC18" s="12">
        <f t="shared" si="34"/>
        <v>454.79499999999996</v>
      </c>
      <c r="DD18" s="12">
        <v>191.617</v>
      </c>
      <c r="DE18" s="12">
        <v>294.879</v>
      </c>
      <c r="DF18" s="12">
        <v>219.873</v>
      </c>
      <c r="DG18" s="12">
        <f t="shared" si="44"/>
        <v>706.3689999999999</v>
      </c>
      <c r="DH18" s="87">
        <v>234.114</v>
      </c>
      <c r="DI18" s="87">
        <v>167.833</v>
      </c>
      <c r="DJ18" s="87">
        <v>133.096</v>
      </c>
      <c r="DK18" s="87">
        <f t="shared" si="35"/>
        <v>535.043</v>
      </c>
      <c r="DL18" s="12">
        <v>138.274</v>
      </c>
      <c r="DM18" s="12">
        <v>174.41</v>
      </c>
      <c r="DN18" s="12">
        <v>217.256</v>
      </c>
      <c r="DO18" s="20">
        <f t="shared" si="36"/>
        <v>529.9399999999999</v>
      </c>
      <c r="DP18" s="38">
        <f t="shared" si="37"/>
        <v>2226.147</v>
      </c>
      <c r="DQ18" s="12">
        <v>191.55</v>
      </c>
      <c r="DR18" s="12">
        <v>173.563</v>
      </c>
      <c r="DS18" s="12">
        <v>195.392</v>
      </c>
      <c r="DT18" s="12">
        <f t="shared" si="38"/>
        <v>560.505</v>
      </c>
      <c r="DU18" s="12">
        <v>238.637</v>
      </c>
      <c r="DV18" s="12">
        <v>240.949</v>
      </c>
      <c r="DW18" s="12">
        <v>123.925</v>
      </c>
      <c r="DX18" s="12">
        <f t="shared" si="8"/>
        <v>603.511</v>
      </c>
      <c r="DY18" s="87">
        <v>125.413</v>
      </c>
      <c r="DZ18" s="87">
        <v>124.592</v>
      </c>
      <c r="EA18" s="87">
        <v>119.314</v>
      </c>
      <c r="EB18" s="12">
        <f t="shared" si="39"/>
        <v>369.31899999999996</v>
      </c>
      <c r="EC18" s="12">
        <v>123.69</v>
      </c>
      <c r="ED18" s="12">
        <v>117.63</v>
      </c>
      <c r="EE18" s="12">
        <v>111.13</v>
      </c>
      <c r="EF18" s="12">
        <f t="shared" si="40"/>
        <v>352.45</v>
      </c>
      <c r="EG18" s="22">
        <f t="shared" si="41"/>
        <v>1885.785</v>
      </c>
      <c r="EH18" s="87">
        <v>109.59</v>
      </c>
      <c r="EI18" s="87">
        <v>81.27</v>
      </c>
      <c r="EJ18" s="87">
        <v>107.03</v>
      </c>
      <c r="EK18" s="12">
        <f t="shared" si="52"/>
        <v>297.89</v>
      </c>
      <c r="EL18" s="12">
        <v>172.408</v>
      </c>
      <c r="EM18" s="12">
        <v>154.303</v>
      </c>
      <c r="EN18" s="12">
        <v>120.296</v>
      </c>
      <c r="EO18" s="12">
        <f t="shared" si="53"/>
        <v>447.007</v>
      </c>
      <c r="EP18" s="12">
        <v>119.946</v>
      </c>
      <c r="EQ18" s="12">
        <v>119.221</v>
      </c>
      <c r="ER18" s="12">
        <v>116.129</v>
      </c>
      <c r="ES18" s="12">
        <f t="shared" si="54"/>
        <v>355.296</v>
      </c>
      <c r="ET18" s="12">
        <v>166.799</v>
      </c>
      <c r="EU18" s="12">
        <v>273.184</v>
      </c>
      <c r="EV18" s="12">
        <v>218.594</v>
      </c>
      <c r="EW18" s="12">
        <f t="shared" si="55"/>
        <v>658.577</v>
      </c>
      <c r="EX18" s="22">
        <f t="shared" si="56"/>
        <v>1758.77</v>
      </c>
      <c r="EY18" s="126">
        <v>202.574</v>
      </c>
      <c r="EZ18" s="126">
        <v>183.667</v>
      </c>
      <c r="FA18" s="126">
        <v>258.821</v>
      </c>
      <c r="FB18" s="126">
        <f t="shared" si="57"/>
        <v>645.062</v>
      </c>
      <c r="FC18" s="126">
        <v>247.484</v>
      </c>
      <c r="FD18" s="126">
        <v>280.875</v>
      </c>
      <c r="FE18" s="126">
        <v>231.174</v>
      </c>
      <c r="FF18" s="126">
        <f t="shared" si="58"/>
        <v>759.533</v>
      </c>
      <c r="FG18" s="126">
        <v>136.138</v>
      </c>
      <c r="FH18" s="126">
        <v>137.1</v>
      </c>
      <c r="FI18" s="126">
        <v>143.191</v>
      </c>
      <c r="FJ18" s="126">
        <f t="shared" si="59"/>
        <v>416.429</v>
      </c>
      <c r="FK18" s="126">
        <v>175.341</v>
      </c>
      <c r="FL18" s="126">
        <v>171.13</v>
      </c>
      <c r="FM18" s="126">
        <v>164.281</v>
      </c>
      <c r="FN18" s="126">
        <f t="shared" si="60"/>
        <v>510.752</v>
      </c>
      <c r="FO18" s="129">
        <f t="shared" si="11"/>
        <v>2331.776</v>
      </c>
      <c r="FP18" s="126">
        <v>159.069</v>
      </c>
      <c r="FQ18" s="126">
        <v>122.791</v>
      </c>
      <c r="FR18" s="126">
        <v>132.008</v>
      </c>
      <c r="FS18" s="126">
        <f t="shared" si="61"/>
        <v>413.86800000000005</v>
      </c>
      <c r="FT18" s="126">
        <v>221.774</v>
      </c>
      <c r="FU18" s="126">
        <v>286.316</v>
      </c>
      <c r="FV18" s="126">
        <v>126.935</v>
      </c>
      <c r="FW18" s="126">
        <f t="shared" si="62"/>
        <v>635.025</v>
      </c>
      <c r="FX18" s="126">
        <v>126.381</v>
      </c>
      <c r="FY18" s="126">
        <v>122.323</v>
      </c>
      <c r="FZ18" s="126">
        <v>114.169</v>
      </c>
      <c r="GA18" s="126">
        <f t="shared" si="63"/>
        <v>362.873</v>
      </c>
      <c r="GB18" s="126">
        <v>116.041</v>
      </c>
      <c r="GC18" s="126">
        <v>121.762</v>
      </c>
      <c r="GD18" s="126">
        <v>126.811</v>
      </c>
      <c r="GE18" s="126">
        <f t="shared" si="64"/>
        <v>364.61400000000003</v>
      </c>
      <c r="GF18" s="129">
        <f t="shared" si="12"/>
        <v>1776.38</v>
      </c>
      <c r="GG18" s="126">
        <v>121.95</v>
      </c>
      <c r="GH18" s="126">
        <v>122.26</v>
      </c>
      <c r="GI18" s="126">
        <v>147.11</v>
      </c>
      <c r="GJ18" s="126">
        <f t="shared" si="65"/>
        <v>391.32000000000005</v>
      </c>
      <c r="GK18" s="126">
        <v>215.85</v>
      </c>
      <c r="GL18" s="126">
        <v>195.242</v>
      </c>
      <c r="GM18" s="126">
        <v>149.945</v>
      </c>
      <c r="GN18" s="126">
        <f t="shared" si="66"/>
        <v>561.037</v>
      </c>
      <c r="GO18" s="126">
        <v>132.149</v>
      </c>
      <c r="GP18" s="126">
        <v>134.605</v>
      </c>
      <c r="GQ18" s="126">
        <v>120.992</v>
      </c>
      <c r="GR18" s="126">
        <f t="shared" si="67"/>
        <v>387.74600000000004</v>
      </c>
      <c r="GS18" s="126">
        <v>110.078</v>
      </c>
      <c r="GT18" s="126">
        <v>112.345</v>
      </c>
      <c r="GU18" s="126">
        <v>118.359</v>
      </c>
      <c r="GV18" s="126">
        <f t="shared" si="68"/>
        <v>340.782</v>
      </c>
      <c r="GW18" s="129">
        <f t="shared" si="43"/>
        <v>1680.885</v>
      </c>
      <c r="GX18" s="126">
        <v>116.157</v>
      </c>
      <c r="GY18" s="126">
        <v>113.158</v>
      </c>
      <c r="GZ18" s="126">
        <v>160.758</v>
      </c>
      <c r="HA18" s="126">
        <f t="shared" si="69"/>
        <v>390.073</v>
      </c>
      <c r="HB18" s="126">
        <v>270.245</v>
      </c>
      <c r="HC18" s="126">
        <v>180.268</v>
      </c>
      <c r="HD18" s="126">
        <v>130.48</v>
      </c>
      <c r="HE18" s="126">
        <f t="shared" si="70"/>
        <v>580.993</v>
      </c>
      <c r="HF18" s="126">
        <v>121.893</v>
      </c>
      <c r="HG18" s="126">
        <v>121.99</v>
      </c>
      <c r="HH18" s="126">
        <v>115.635</v>
      </c>
      <c r="HI18" s="126">
        <f t="shared" si="71"/>
        <v>359.518</v>
      </c>
    </row>
    <row r="19" spans="1:217" ht="14.25" outlineLevel="1">
      <c r="A19" s="4" t="s">
        <v>16</v>
      </c>
      <c r="B19" s="7">
        <v>148.881537</v>
      </c>
      <c r="C19" s="7">
        <v>165.377559</v>
      </c>
      <c r="D19" s="7">
        <v>171.741763</v>
      </c>
      <c r="E19" s="21">
        <f t="shared" si="13"/>
        <v>486.000859</v>
      </c>
      <c r="F19" s="6">
        <v>256.45</v>
      </c>
      <c r="G19" s="6">
        <v>341.524</v>
      </c>
      <c r="H19" s="6">
        <v>175.842</v>
      </c>
      <c r="I19" s="21">
        <f t="shared" si="14"/>
        <v>773.8159999999999</v>
      </c>
      <c r="J19" s="6">
        <v>137.638</v>
      </c>
      <c r="K19" s="6">
        <v>126.937</v>
      </c>
      <c r="L19" s="6">
        <v>129.105</v>
      </c>
      <c r="M19" s="21">
        <f t="shared" si="15"/>
        <v>393.67999999999995</v>
      </c>
      <c r="N19" s="20">
        <v>139.326</v>
      </c>
      <c r="O19" s="20">
        <v>131.414</v>
      </c>
      <c r="P19" s="20">
        <v>162.087</v>
      </c>
      <c r="Q19" s="21">
        <f t="shared" si="16"/>
        <v>432.827</v>
      </c>
      <c r="R19" s="36">
        <f t="shared" si="17"/>
        <v>2086.323859</v>
      </c>
      <c r="S19" s="6">
        <v>162.815</v>
      </c>
      <c r="T19" s="20">
        <v>187.763</v>
      </c>
      <c r="U19" s="20">
        <v>169.67</v>
      </c>
      <c r="V19" s="21">
        <f t="shared" si="18"/>
        <v>520.2479999999999</v>
      </c>
      <c r="W19" s="20">
        <v>207.265</v>
      </c>
      <c r="X19" s="20">
        <v>230.224</v>
      </c>
      <c r="Y19" s="20">
        <v>197.079</v>
      </c>
      <c r="Z19" s="21">
        <f t="shared" si="19"/>
        <v>634.568</v>
      </c>
      <c r="AA19" s="24">
        <v>137.328</v>
      </c>
      <c r="AB19" s="24">
        <v>125.544</v>
      </c>
      <c r="AC19" s="24">
        <v>143.835</v>
      </c>
      <c r="AD19" s="21">
        <f t="shared" si="20"/>
        <v>406.707</v>
      </c>
      <c r="AE19" s="20">
        <v>161.824</v>
      </c>
      <c r="AF19" s="20">
        <v>261.848</v>
      </c>
      <c r="AG19" s="20">
        <v>196.681</v>
      </c>
      <c r="AH19" s="21">
        <f t="shared" si="21"/>
        <v>620.3530000000001</v>
      </c>
      <c r="AI19" s="38">
        <f t="shared" si="22"/>
        <v>2181.8759999999997</v>
      </c>
      <c r="AJ19" s="6">
        <v>170.764311</v>
      </c>
      <c r="AK19" s="6">
        <v>171.644548</v>
      </c>
      <c r="AL19" s="6">
        <v>219.355333</v>
      </c>
      <c r="AM19" s="21">
        <f t="shared" si="23"/>
        <v>561.764192</v>
      </c>
      <c r="AN19" s="6">
        <v>227.388</v>
      </c>
      <c r="AO19" s="6">
        <v>228.781</v>
      </c>
      <c r="AP19" s="6">
        <v>209.609437</v>
      </c>
      <c r="AQ19" s="21">
        <f t="shared" si="24"/>
        <v>665.7784369999999</v>
      </c>
      <c r="AR19" s="6">
        <v>140.202709</v>
      </c>
      <c r="AS19" s="6">
        <v>145.224003</v>
      </c>
      <c r="AT19" s="6">
        <v>163.130294</v>
      </c>
      <c r="AU19" s="21">
        <f t="shared" si="25"/>
        <v>448.557006</v>
      </c>
      <c r="AV19" s="6">
        <v>211.482516</v>
      </c>
      <c r="AW19" s="6">
        <v>186.520682</v>
      </c>
      <c r="AX19" s="6">
        <v>156.208359</v>
      </c>
      <c r="AY19" s="21">
        <f t="shared" si="26"/>
        <v>554.211557</v>
      </c>
      <c r="AZ19" s="38">
        <f t="shared" si="27"/>
        <v>2230.311192</v>
      </c>
      <c r="BA19" s="6">
        <v>191.18</v>
      </c>
      <c r="BB19" s="6">
        <v>179.209</v>
      </c>
      <c r="BC19" s="6">
        <v>211.872104</v>
      </c>
      <c r="BD19" s="21">
        <f t="shared" si="28"/>
        <v>582.261104</v>
      </c>
      <c r="BE19" s="6">
        <v>240.983102</v>
      </c>
      <c r="BF19" s="6">
        <v>221.621063</v>
      </c>
      <c r="BG19" s="6">
        <v>117.794718</v>
      </c>
      <c r="BH19" s="21">
        <f t="shared" si="29"/>
        <v>580.398883</v>
      </c>
      <c r="BI19" s="6">
        <v>114.209573</v>
      </c>
      <c r="BJ19" s="6">
        <v>93.312227</v>
      </c>
      <c r="BK19" s="6">
        <v>101.21737</v>
      </c>
      <c r="BL19" s="21">
        <f t="shared" si="30"/>
        <v>308.73917</v>
      </c>
      <c r="BM19" s="6">
        <v>128.049043</v>
      </c>
      <c r="BN19" s="6">
        <v>115.818301</v>
      </c>
      <c r="BO19" s="6">
        <v>118.285185</v>
      </c>
      <c r="BP19" s="21">
        <f t="shared" si="45"/>
        <v>362.152529</v>
      </c>
      <c r="BQ19" s="38">
        <f t="shared" si="46"/>
        <v>1833.5516860000002</v>
      </c>
      <c r="BR19" s="6">
        <v>107.87384</v>
      </c>
      <c r="BS19" s="6">
        <v>101.312516</v>
      </c>
      <c r="BT19" s="6">
        <v>123.799823</v>
      </c>
      <c r="BU19" s="21">
        <f t="shared" si="47"/>
        <v>332.986179</v>
      </c>
      <c r="BV19" s="6">
        <v>233.88683</v>
      </c>
      <c r="BW19" s="6">
        <v>239.174756</v>
      </c>
      <c r="BX19" s="6">
        <v>125.734202</v>
      </c>
      <c r="BY19" s="21">
        <f t="shared" si="48"/>
        <v>598.795788</v>
      </c>
      <c r="BZ19" s="6">
        <v>126.137065</v>
      </c>
      <c r="CA19" s="6">
        <v>109.42839</v>
      </c>
      <c r="CB19" s="6">
        <v>96.259972</v>
      </c>
      <c r="CC19" s="21">
        <f t="shared" si="49"/>
        <v>331.825427</v>
      </c>
      <c r="CD19" s="6">
        <v>98.84439</v>
      </c>
      <c r="CE19" s="6">
        <v>104.890455</v>
      </c>
      <c r="CF19" s="6">
        <v>110.917496</v>
      </c>
      <c r="CG19" s="21">
        <f t="shared" si="50"/>
        <v>314.652341</v>
      </c>
      <c r="CH19" s="38">
        <f t="shared" si="42"/>
        <v>1578.259735</v>
      </c>
      <c r="CI19" s="12">
        <v>119.061358</v>
      </c>
      <c r="CJ19" s="12">
        <v>128.145027</v>
      </c>
      <c r="CK19" s="12">
        <v>180.267802</v>
      </c>
      <c r="CL19" s="12">
        <f t="shared" si="72"/>
        <v>427.47418700000003</v>
      </c>
      <c r="CM19" s="12">
        <v>259.949618</v>
      </c>
      <c r="CN19" s="12">
        <v>251.462969</v>
      </c>
      <c r="CO19" s="12">
        <v>171.89075</v>
      </c>
      <c r="CP19" s="12">
        <f t="shared" si="31"/>
        <v>683.3033369999999</v>
      </c>
      <c r="CQ19" s="12">
        <v>128.120225</v>
      </c>
      <c r="CR19" s="12">
        <v>131.618779</v>
      </c>
      <c r="CS19" s="12">
        <v>132.862215</v>
      </c>
      <c r="CT19" s="12">
        <f t="shared" si="32"/>
        <v>392.601219</v>
      </c>
      <c r="CU19" s="12">
        <v>143.757373</v>
      </c>
      <c r="CV19" s="12">
        <v>142.413183</v>
      </c>
      <c r="CW19" s="12">
        <v>142.233199</v>
      </c>
      <c r="CX19" s="12">
        <f t="shared" si="51"/>
        <v>428.40375500000005</v>
      </c>
      <c r="CY19" s="113">
        <f t="shared" si="33"/>
        <v>1931.7824980000003</v>
      </c>
      <c r="CZ19" s="12">
        <v>148.270866</v>
      </c>
      <c r="DA19" s="12">
        <v>184.777913</v>
      </c>
      <c r="DB19" s="12">
        <v>262.683278</v>
      </c>
      <c r="DC19" s="12">
        <f t="shared" si="34"/>
        <v>595.7320569999999</v>
      </c>
      <c r="DD19" s="12">
        <v>363.498223</v>
      </c>
      <c r="DE19" s="12">
        <v>374.400939</v>
      </c>
      <c r="DF19" s="12">
        <v>258.784007</v>
      </c>
      <c r="DG19" s="12">
        <f t="shared" si="44"/>
        <v>996.6831689999999</v>
      </c>
      <c r="DH19" s="87">
        <v>276.67961</v>
      </c>
      <c r="DI19" s="87">
        <v>185.027411</v>
      </c>
      <c r="DJ19" s="87">
        <v>143.52112</v>
      </c>
      <c r="DK19" s="87">
        <f t="shared" si="35"/>
        <v>605.228141</v>
      </c>
      <c r="DL19" s="12">
        <v>152.520233</v>
      </c>
      <c r="DM19" s="12">
        <v>207.076005</v>
      </c>
      <c r="DN19" s="12">
        <v>214.34855</v>
      </c>
      <c r="DO19" s="20">
        <f t="shared" si="36"/>
        <v>573.944788</v>
      </c>
      <c r="DP19" s="38">
        <f t="shared" si="37"/>
        <v>2771.5881549999995</v>
      </c>
      <c r="DQ19" s="12">
        <v>214.492502</v>
      </c>
      <c r="DR19" s="12">
        <v>186.51809</v>
      </c>
      <c r="DS19" s="12">
        <v>209.784548</v>
      </c>
      <c r="DT19" s="12">
        <f t="shared" si="38"/>
        <v>610.79514</v>
      </c>
      <c r="DU19" s="12">
        <v>239.446254</v>
      </c>
      <c r="DV19" s="12">
        <v>307.631077</v>
      </c>
      <c r="DW19" s="12">
        <v>173.671507</v>
      </c>
      <c r="DX19" s="12">
        <f t="shared" si="8"/>
        <v>720.748838</v>
      </c>
      <c r="DY19" s="87">
        <v>130.145001</v>
      </c>
      <c r="DZ19" s="87">
        <v>124.32557</v>
      </c>
      <c r="EA19" s="87">
        <v>122.045002</v>
      </c>
      <c r="EB19" s="12">
        <f t="shared" si="39"/>
        <v>376.515573</v>
      </c>
      <c r="EC19" s="12">
        <v>144.2</v>
      </c>
      <c r="ED19" s="12">
        <v>140.7</v>
      </c>
      <c r="EE19" s="12">
        <v>131.36</v>
      </c>
      <c r="EF19" s="12">
        <f t="shared" si="40"/>
        <v>416.26</v>
      </c>
      <c r="EG19" s="22">
        <f t="shared" si="41"/>
        <v>2124.3195509999996</v>
      </c>
      <c r="EH19" s="87">
        <v>137.861696</v>
      </c>
      <c r="EI19" s="87">
        <v>116.292283</v>
      </c>
      <c r="EJ19" s="87">
        <v>147.339068</v>
      </c>
      <c r="EK19" s="12">
        <f t="shared" si="52"/>
        <v>401.493047</v>
      </c>
      <c r="EL19" s="12">
        <v>276.253271</v>
      </c>
      <c r="EM19" s="12">
        <v>249.843766</v>
      </c>
      <c r="EN19" s="12">
        <v>125.486422</v>
      </c>
      <c r="EO19" s="12">
        <f t="shared" si="53"/>
        <v>651.583459</v>
      </c>
      <c r="EP19" s="12">
        <v>127.240651</v>
      </c>
      <c r="EQ19" s="12">
        <v>118.33832</v>
      </c>
      <c r="ER19" s="12">
        <v>111.599989</v>
      </c>
      <c r="ES19" s="12">
        <f t="shared" si="54"/>
        <v>357.17895999999996</v>
      </c>
      <c r="ET19" s="12">
        <v>168.741415</v>
      </c>
      <c r="EU19" s="12">
        <v>285.857329</v>
      </c>
      <c r="EV19" s="12">
        <v>199.134828</v>
      </c>
      <c r="EW19" s="12">
        <f t="shared" si="55"/>
        <v>653.733572</v>
      </c>
      <c r="EX19" s="22">
        <f t="shared" si="56"/>
        <v>2063.9890379999997</v>
      </c>
      <c r="EY19" s="126">
        <v>174.985707</v>
      </c>
      <c r="EZ19" s="126">
        <v>178.900066</v>
      </c>
      <c r="FA19" s="126">
        <v>300.64323</v>
      </c>
      <c r="FB19" s="126">
        <f t="shared" si="57"/>
        <v>654.529003</v>
      </c>
      <c r="FC19" s="126">
        <v>298.224916</v>
      </c>
      <c r="FD19" s="126">
        <v>312.131411</v>
      </c>
      <c r="FE19" s="126">
        <v>289.340226</v>
      </c>
      <c r="FF19" s="126">
        <f t="shared" si="58"/>
        <v>899.696553</v>
      </c>
      <c r="FG19" s="126">
        <v>160.426998</v>
      </c>
      <c r="FH19" s="126">
        <v>152.464107</v>
      </c>
      <c r="FI19" s="126">
        <v>136.615039</v>
      </c>
      <c r="FJ19" s="126">
        <f t="shared" si="59"/>
        <v>449.50614400000006</v>
      </c>
      <c r="FK19" s="126">
        <v>175.813681</v>
      </c>
      <c r="FL19" s="126">
        <v>175.624538</v>
      </c>
      <c r="FM19" s="126">
        <v>173.46363</v>
      </c>
      <c r="FN19" s="126">
        <f t="shared" si="60"/>
        <v>524.901849</v>
      </c>
      <c r="FO19" s="129">
        <f t="shared" si="11"/>
        <v>2528.6335489999997</v>
      </c>
      <c r="FP19" s="126">
        <v>161.192364</v>
      </c>
      <c r="FQ19" s="126">
        <v>153.255683</v>
      </c>
      <c r="FR19" s="126">
        <v>166.287794</v>
      </c>
      <c r="FS19" s="126">
        <f t="shared" si="61"/>
        <v>480.73584099999994</v>
      </c>
      <c r="FT19" s="126">
        <v>259.877436</v>
      </c>
      <c r="FU19" s="126">
        <v>259.587942</v>
      </c>
      <c r="FV19" s="126">
        <v>183.743139</v>
      </c>
      <c r="FW19" s="126">
        <f t="shared" si="62"/>
        <v>703.208517</v>
      </c>
      <c r="FX19" s="126">
        <v>129.244393</v>
      </c>
      <c r="FY19" s="126">
        <v>121.452821</v>
      </c>
      <c r="FZ19" s="126">
        <v>126.714016</v>
      </c>
      <c r="GA19" s="126">
        <f t="shared" si="63"/>
        <v>377.41123</v>
      </c>
      <c r="GB19" s="126">
        <v>149.520273</v>
      </c>
      <c r="GC19" s="126">
        <v>167.150733</v>
      </c>
      <c r="GD19" s="126">
        <v>149.291882</v>
      </c>
      <c r="GE19" s="126">
        <f t="shared" si="64"/>
        <v>465.962888</v>
      </c>
      <c r="GF19" s="129">
        <f t="shared" si="12"/>
        <v>2027.318476</v>
      </c>
      <c r="GG19" s="126">
        <v>154.64</v>
      </c>
      <c r="GH19" s="126">
        <v>150.04</v>
      </c>
      <c r="GI19" s="126">
        <v>219.01</v>
      </c>
      <c r="GJ19" s="126">
        <f t="shared" si="65"/>
        <v>523.6899999999999</v>
      </c>
      <c r="GK19" s="126">
        <v>300.139939</v>
      </c>
      <c r="GL19" s="126">
        <v>364.911639</v>
      </c>
      <c r="GM19" s="126">
        <v>189.121008</v>
      </c>
      <c r="GN19" s="126">
        <f t="shared" si="66"/>
        <v>854.172586</v>
      </c>
      <c r="GO19" s="126">
        <v>133.976846</v>
      </c>
      <c r="GP19" s="126">
        <v>125.850515</v>
      </c>
      <c r="GQ19" s="126">
        <v>127.068783</v>
      </c>
      <c r="GR19" s="126">
        <f t="shared" si="67"/>
        <v>386.896144</v>
      </c>
      <c r="GS19" s="126">
        <v>140.650528</v>
      </c>
      <c r="GT19" s="126">
        <v>151.520783</v>
      </c>
      <c r="GU19" s="126">
        <v>134.496059</v>
      </c>
      <c r="GV19" s="126">
        <f t="shared" si="68"/>
        <v>426.66737</v>
      </c>
      <c r="GW19" s="129">
        <f t="shared" si="43"/>
        <v>2191.4261</v>
      </c>
      <c r="GX19" s="126">
        <v>171.015061</v>
      </c>
      <c r="GY19" s="126">
        <v>154.27598</v>
      </c>
      <c r="GZ19" s="126">
        <v>211.937486</v>
      </c>
      <c r="HA19" s="126">
        <f t="shared" si="69"/>
        <v>537.228527</v>
      </c>
      <c r="HB19" s="126">
        <v>345.529962</v>
      </c>
      <c r="HC19" s="126">
        <v>299.08491</v>
      </c>
      <c r="HD19" s="126">
        <v>167.788827</v>
      </c>
      <c r="HE19" s="126">
        <f t="shared" si="70"/>
        <v>812.403699</v>
      </c>
      <c r="HF19" s="126">
        <v>152.288905</v>
      </c>
      <c r="HG19" s="126">
        <v>153.268584</v>
      </c>
      <c r="HH19" s="126">
        <v>138.534443</v>
      </c>
      <c r="HI19" s="126">
        <f t="shared" si="71"/>
        <v>444.09193200000004</v>
      </c>
    </row>
    <row r="20" spans="1:217" ht="14.25" outlineLevel="1">
      <c r="A20" s="4" t="s">
        <v>17</v>
      </c>
      <c r="B20" s="7">
        <v>556.197498</v>
      </c>
      <c r="C20" s="7">
        <v>532.395131</v>
      </c>
      <c r="D20" s="7">
        <v>541.873576</v>
      </c>
      <c r="E20" s="21">
        <f t="shared" si="13"/>
        <v>1630.466205</v>
      </c>
      <c r="F20" s="6">
        <v>762.044051</v>
      </c>
      <c r="G20" s="6">
        <v>1120.006</v>
      </c>
      <c r="H20" s="6">
        <v>708.681048</v>
      </c>
      <c r="I20" s="21">
        <f t="shared" si="14"/>
        <v>2590.731099</v>
      </c>
      <c r="J20" s="6">
        <v>826.618422</v>
      </c>
      <c r="K20" s="6">
        <v>822.147531</v>
      </c>
      <c r="L20" s="6">
        <v>745.460328</v>
      </c>
      <c r="M20" s="21">
        <f t="shared" si="15"/>
        <v>2394.226281</v>
      </c>
      <c r="N20" s="20">
        <v>648.349581</v>
      </c>
      <c r="O20" s="20">
        <v>767.475117</v>
      </c>
      <c r="P20" s="20">
        <v>682.69944</v>
      </c>
      <c r="Q20" s="21">
        <f t="shared" si="16"/>
        <v>2098.5241379999998</v>
      </c>
      <c r="R20" s="36">
        <f t="shared" si="17"/>
        <v>8713.947723000001</v>
      </c>
      <c r="S20" s="6">
        <v>695.05807</v>
      </c>
      <c r="T20" s="20">
        <v>601.532213</v>
      </c>
      <c r="U20" s="20">
        <v>520.807155</v>
      </c>
      <c r="V20" s="21">
        <f t="shared" si="18"/>
        <v>1817.397438</v>
      </c>
      <c r="W20" s="20">
        <v>679.699788</v>
      </c>
      <c r="X20" s="20">
        <v>1363.473419</v>
      </c>
      <c r="Y20" s="20">
        <v>1078.161864</v>
      </c>
      <c r="Z20" s="21">
        <f t="shared" si="19"/>
        <v>3121.3350709999995</v>
      </c>
      <c r="AA20" s="24">
        <v>810.759982</v>
      </c>
      <c r="AB20" s="24">
        <v>823.463073</v>
      </c>
      <c r="AC20" s="24">
        <v>712.188572</v>
      </c>
      <c r="AD20" s="21">
        <f t="shared" si="20"/>
        <v>2346.411627</v>
      </c>
      <c r="AE20" s="20">
        <v>777.030182</v>
      </c>
      <c r="AF20" s="20">
        <v>1037.899162</v>
      </c>
      <c r="AG20" s="20">
        <v>1145.173276</v>
      </c>
      <c r="AH20" s="21">
        <f t="shared" si="21"/>
        <v>2960.1026199999997</v>
      </c>
      <c r="AI20" s="38">
        <f t="shared" si="22"/>
        <v>10245.246755999999</v>
      </c>
      <c r="AJ20" s="6">
        <v>950.15127</v>
      </c>
      <c r="AK20" s="6">
        <v>863.17788</v>
      </c>
      <c r="AL20" s="6">
        <v>928.09856</v>
      </c>
      <c r="AM20" s="21">
        <f t="shared" si="23"/>
        <v>2741.42771</v>
      </c>
      <c r="AN20" s="6">
        <v>1174.704295</v>
      </c>
      <c r="AO20" s="6">
        <v>1380.560882</v>
      </c>
      <c r="AP20" s="6">
        <v>1255.179875</v>
      </c>
      <c r="AQ20" s="21">
        <f t="shared" si="24"/>
        <v>3810.445052</v>
      </c>
      <c r="AR20" s="6">
        <v>823.54393</v>
      </c>
      <c r="AS20" s="6">
        <v>764.820222</v>
      </c>
      <c r="AT20" s="6">
        <v>731.234546</v>
      </c>
      <c r="AU20" s="21">
        <f t="shared" si="25"/>
        <v>2319.5986980000002</v>
      </c>
      <c r="AV20" s="6">
        <v>791.364346</v>
      </c>
      <c r="AW20" s="6">
        <v>926.931808</v>
      </c>
      <c r="AX20" s="6">
        <v>1010.572316</v>
      </c>
      <c r="AY20" s="21">
        <f t="shared" si="26"/>
        <v>2728.8684700000003</v>
      </c>
      <c r="AZ20" s="38">
        <f t="shared" si="27"/>
        <v>11600.339930000002</v>
      </c>
      <c r="BA20" s="6">
        <v>955.892832</v>
      </c>
      <c r="BB20" s="6">
        <v>875.636898</v>
      </c>
      <c r="BC20" s="6">
        <v>935.739201</v>
      </c>
      <c r="BD20" s="21">
        <f t="shared" si="28"/>
        <v>2767.268931</v>
      </c>
      <c r="BE20" s="6">
        <v>982.036745</v>
      </c>
      <c r="BF20" s="6">
        <v>1238.557445</v>
      </c>
      <c r="BG20" s="6">
        <v>946.659963</v>
      </c>
      <c r="BH20" s="21">
        <f t="shared" si="29"/>
        <v>3167.254153</v>
      </c>
      <c r="BI20" s="6">
        <v>793.114063</v>
      </c>
      <c r="BJ20" s="6">
        <v>732.112863</v>
      </c>
      <c r="BK20" s="6">
        <v>888.748266</v>
      </c>
      <c r="BL20" s="21">
        <f t="shared" si="30"/>
        <v>2413.975192</v>
      </c>
      <c r="BM20" s="6">
        <v>686.59126</v>
      </c>
      <c r="BN20" s="6">
        <v>653.174803</v>
      </c>
      <c r="BO20" s="6">
        <v>691.704442</v>
      </c>
      <c r="BP20" s="21">
        <f t="shared" si="45"/>
        <v>2031.470505</v>
      </c>
      <c r="BQ20" s="38">
        <f t="shared" si="46"/>
        <v>10379.968781</v>
      </c>
      <c r="BR20" s="6">
        <v>631.854929</v>
      </c>
      <c r="BS20" s="6">
        <v>575.36968</v>
      </c>
      <c r="BT20" s="6">
        <v>590.932513</v>
      </c>
      <c r="BU20" s="21">
        <f t="shared" si="47"/>
        <v>1798.1571219999998</v>
      </c>
      <c r="BV20" s="6">
        <v>676.896641</v>
      </c>
      <c r="BW20" s="6">
        <v>1438.427205</v>
      </c>
      <c r="BX20" s="6">
        <v>919.790788</v>
      </c>
      <c r="BY20" s="21">
        <f t="shared" si="48"/>
        <v>3035.1146340000005</v>
      </c>
      <c r="BZ20" s="6">
        <v>992.541764</v>
      </c>
      <c r="CA20" s="6">
        <v>820.099602</v>
      </c>
      <c r="CB20" s="6">
        <v>887.425879</v>
      </c>
      <c r="CC20" s="21">
        <f t="shared" si="49"/>
        <v>2700.0672449999997</v>
      </c>
      <c r="CD20" s="6">
        <v>923.222727</v>
      </c>
      <c r="CE20" s="6">
        <v>871.484075</v>
      </c>
      <c r="CF20" s="6">
        <v>979.076785</v>
      </c>
      <c r="CG20" s="21">
        <f t="shared" si="50"/>
        <v>2773.783587</v>
      </c>
      <c r="CH20" s="38">
        <f t="shared" si="42"/>
        <v>10307.122588000002</v>
      </c>
      <c r="CI20" s="12">
        <v>925.420937</v>
      </c>
      <c r="CJ20" s="12">
        <v>904.602369</v>
      </c>
      <c r="CK20" s="12">
        <v>899.652632</v>
      </c>
      <c r="CL20" s="12">
        <f t="shared" si="72"/>
        <v>2729.6759380000003</v>
      </c>
      <c r="CM20" s="12">
        <v>1008.238758</v>
      </c>
      <c r="CN20" s="12">
        <v>1217.755285</v>
      </c>
      <c r="CO20" s="12">
        <v>1059.936491</v>
      </c>
      <c r="CP20" s="12">
        <f t="shared" si="31"/>
        <v>3285.9305339999996</v>
      </c>
      <c r="CQ20" s="12">
        <v>805.116111</v>
      </c>
      <c r="CR20" s="12">
        <v>770.996265</v>
      </c>
      <c r="CS20" s="12">
        <v>737.018146</v>
      </c>
      <c r="CT20" s="12">
        <f t="shared" si="32"/>
        <v>2313.130522</v>
      </c>
      <c r="CU20" s="12">
        <v>701.211806</v>
      </c>
      <c r="CV20" s="12">
        <v>800.741077</v>
      </c>
      <c r="CW20" s="12">
        <v>749.898805</v>
      </c>
      <c r="CX20" s="12">
        <f t="shared" si="51"/>
        <v>2251.8516879999997</v>
      </c>
      <c r="CY20" s="113">
        <f t="shared" si="33"/>
        <v>10580.588681999998</v>
      </c>
      <c r="CZ20" s="12">
        <v>731.769855</v>
      </c>
      <c r="DA20" s="12">
        <v>628.408816</v>
      </c>
      <c r="DB20" s="12">
        <v>742.735318</v>
      </c>
      <c r="DC20" s="12">
        <f t="shared" si="34"/>
        <v>2102.913989</v>
      </c>
      <c r="DD20" s="12">
        <v>996.043738</v>
      </c>
      <c r="DE20" s="12">
        <v>1282.05756</v>
      </c>
      <c r="DF20" s="12">
        <v>1419.788647</v>
      </c>
      <c r="DG20" s="12">
        <f t="shared" si="44"/>
        <v>3697.889945</v>
      </c>
      <c r="DH20" s="87">
        <v>1081.372224</v>
      </c>
      <c r="DI20" s="87">
        <v>968.593334</v>
      </c>
      <c r="DJ20" s="87">
        <v>968.974837</v>
      </c>
      <c r="DK20" s="87">
        <f t="shared" si="35"/>
        <v>3018.9403949999996</v>
      </c>
      <c r="DL20" s="12">
        <v>727.01727</v>
      </c>
      <c r="DM20" s="12">
        <v>1044.827261</v>
      </c>
      <c r="DN20" s="12">
        <v>1132.984092</v>
      </c>
      <c r="DO20" s="20">
        <f t="shared" si="36"/>
        <v>2904.828623</v>
      </c>
      <c r="DP20" s="38">
        <f t="shared" si="37"/>
        <v>11724.572951999999</v>
      </c>
      <c r="DQ20" s="12">
        <v>987.949129</v>
      </c>
      <c r="DR20" s="12">
        <v>901.361569</v>
      </c>
      <c r="DS20" s="12">
        <v>1149.14762</v>
      </c>
      <c r="DT20" s="12">
        <f t="shared" si="38"/>
        <v>3038.458318</v>
      </c>
      <c r="DU20" s="12">
        <v>1310.777885</v>
      </c>
      <c r="DV20" s="12">
        <v>1491.91384</v>
      </c>
      <c r="DW20" s="12">
        <v>1482.760335</v>
      </c>
      <c r="DX20" s="12">
        <f t="shared" si="8"/>
        <v>4285.45206</v>
      </c>
      <c r="DY20" s="12">
        <v>1168.050107</v>
      </c>
      <c r="DZ20" s="87">
        <v>766.10646</v>
      </c>
      <c r="EA20" s="87">
        <v>824.795355</v>
      </c>
      <c r="EB20" s="12">
        <f t="shared" si="39"/>
        <v>2758.951922</v>
      </c>
      <c r="EC20" s="12">
        <v>755.35</v>
      </c>
      <c r="ED20" s="12">
        <v>755.35</v>
      </c>
      <c r="EE20" s="12">
        <v>823.32</v>
      </c>
      <c r="EF20" s="12">
        <f t="shared" si="40"/>
        <v>2334.02</v>
      </c>
      <c r="EG20" s="22">
        <f t="shared" si="41"/>
        <v>12416.882300000001</v>
      </c>
      <c r="EH20" s="87">
        <v>692.43</v>
      </c>
      <c r="EI20" s="87">
        <v>587.12</v>
      </c>
      <c r="EJ20" s="87">
        <v>681.12</v>
      </c>
      <c r="EK20" s="12">
        <f t="shared" si="52"/>
        <v>1960.67</v>
      </c>
      <c r="EL20" s="12">
        <v>908.363717</v>
      </c>
      <c r="EM20" s="12">
        <v>955.009214</v>
      </c>
      <c r="EN20" s="12">
        <v>833.300612</v>
      </c>
      <c r="EO20" s="12">
        <f t="shared" si="53"/>
        <v>2696.673543</v>
      </c>
      <c r="EP20" s="12">
        <v>823.663194</v>
      </c>
      <c r="EQ20" s="12">
        <v>1059.799011</v>
      </c>
      <c r="ER20" s="12">
        <v>892.44844</v>
      </c>
      <c r="ES20" s="12">
        <f t="shared" si="54"/>
        <v>2775.910645</v>
      </c>
      <c r="ET20" s="12">
        <v>982.19931</v>
      </c>
      <c r="EU20" s="12">
        <v>1536.687401</v>
      </c>
      <c r="EV20" s="12">
        <v>1046.869141</v>
      </c>
      <c r="EW20" s="12">
        <f t="shared" si="55"/>
        <v>3565.7558520000002</v>
      </c>
      <c r="EX20" s="22">
        <f t="shared" si="56"/>
        <v>10999.010040000001</v>
      </c>
      <c r="EY20" s="126">
        <v>1007.116969</v>
      </c>
      <c r="EZ20" s="126">
        <v>1038.937296</v>
      </c>
      <c r="FA20" s="126">
        <v>1290.47063</v>
      </c>
      <c r="FB20" s="126">
        <f t="shared" si="57"/>
        <v>3336.5248950000005</v>
      </c>
      <c r="FC20" s="126">
        <v>1460.389883</v>
      </c>
      <c r="FD20" s="126">
        <v>1615.153504</v>
      </c>
      <c r="FE20" s="126">
        <v>1420.583792</v>
      </c>
      <c r="FF20" s="126">
        <f t="shared" si="58"/>
        <v>4496.127179</v>
      </c>
      <c r="FG20" s="126">
        <v>924.900196</v>
      </c>
      <c r="FH20" s="126">
        <v>889.598275</v>
      </c>
      <c r="FI20" s="126">
        <v>855.585184</v>
      </c>
      <c r="FJ20" s="126">
        <f t="shared" si="59"/>
        <v>2670.083655</v>
      </c>
      <c r="FK20" s="126">
        <v>912.227876</v>
      </c>
      <c r="FL20" s="126">
        <v>879.357527</v>
      </c>
      <c r="FM20" s="126">
        <v>796.358104</v>
      </c>
      <c r="FN20" s="126">
        <f t="shared" si="60"/>
        <v>2587.943507</v>
      </c>
      <c r="FO20" s="129">
        <f t="shared" si="11"/>
        <v>13090.679236</v>
      </c>
      <c r="FP20" s="126">
        <v>703.593093</v>
      </c>
      <c r="FQ20" s="126">
        <v>594.319195</v>
      </c>
      <c r="FR20" s="126">
        <v>632.994213</v>
      </c>
      <c r="FS20" s="126">
        <f t="shared" si="61"/>
        <v>1930.906501</v>
      </c>
      <c r="FT20" s="126">
        <v>956.981583</v>
      </c>
      <c r="FU20" s="126">
        <v>1690.614689</v>
      </c>
      <c r="FV20" s="126">
        <v>953.592889</v>
      </c>
      <c r="FW20" s="126">
        <f t="shared" si="62"/>
        <v>3601.189161</v>
      </c>
      <c r="FX20" s="126">
        <v>807.285576</v>
      </c>
      <c r="FY20" s="126">
        <v>792.181539</v>
      </c>
      <c r="FZ20" s="126">
        <v>689.628736</v>
      </c>
      <c r="GA20" s="126">
        <f t="shared" si="63"/>
        <v>2289.095851</v>
      </c>
      <c r="GB20" s="126">
        <v>657.735716</v>
      </c>
      <c r="GC20" s="126">
        <v>601.042564</v>
      </c>
      <c r="GD20" s="126">
        <v>607.97363</v>
      </c>
      <c r="GE20" s="126">
        <f t="shared" si="64"/>
        <v>1866.75191</v>
      </c>
      <c r="GF20" s="129">
        <f t="shared" si="12"/>
        <v>9687.943423</v>
      </c>
      <c r="GG20" s="126">
        <v>597.85</v>
      </c>
      <c r="GH20" s="126">
        <v>549.3</v>
      </c>
      <c r="GI20" s="126">
        <v>651.58</v>
      </c>
      <c r="GJ20" s="126">
        <f t="shared" si="65"/>
        <v>1798.73</v>
      </c>
      <c r="GK20" s="126">
        <v>960.058476</v>
      </c>
      <c r="GL20" s="126">
        <v>1417.824986</v>
      </c>
      <c r="GM20" s="126">
        <v>1456.908323</v>
      </c>
      <c r="GN20" s="126">
        <f t="shared" si="66"/>
        <v>3834.7917850000003</v>
      </c>
      <c r="GO20" s="126">
        <v>926.600014</v>
      </c>
      <c r="GP20" s="126">
        <v>832.025577</v>
      </c>
      <c r="GQ20" s="126">
        <v>722.604538</v>
      </c>
      <c r="GR20" s="126">
        <f t="shared" si="67"/>
        <v>2481.230129</v>
      </c>
      <c r="GS20" s="126">
        <v>713.760591</v>
      </c>
      <c r="GT20" s="126">
        <v>686.430363</v>
      </c>
      <c r="GU20" s="126">
        <v>714.061771</v>
      </c>
      <c r="GV20" s="126">
        <f t="shared" si="68"/>
        <v>2114.2527250000003</v>
      </c>
      <c r="GW20" s="129">
        <f t="shared" si="43"/>
        <v>10229.004639</v>
      </c>
      <c r="GX20" s="126">
        <v>670.26644</v>
      </c>
      <c r="GY20" s="126">
        <v>627.485762</v>
      </c>
      <c r="GZ20" s="126">
        <v>592.411311</v>
      </c>
      <c r="HA20" s="126">
        <f t="shared" si="69"/>
        <v>1890.163513</v>
      </c>
      <c r="HB20" s="126">
        <v>1446.92054</v>
      </c>
      <c r="HC20" s="126">
        <v>1418.194662</v>
      </c>
      <c r="HD20" s="126">
        <v>762.547318</v>
      </c>
      <c r="HE20" s="126">
        <f t="shared" si="70"/>
        <v>3627.66252</v>
      </c>
      <c r="HF20" s="126">
        <v>733.45979</v>
      </c>
      <c r="HG20" s="126">
        <v>765.25403</v>
      </c>
      <c r="HH20" s="126">
        <v>586.511068</v>
      </c>
      <c r="HI20" s="126">
        <f t="shared" si="71"/>
        <v>2085.2248879999997</v>
      </c>
    </row>
    <row r="21" spans="1:217" ht="14.25" outlineLevel="1">
      <c r="A21" s="4" t="s">
        <v>18</v>
      </c>
      <c r="B21" s="7">
        <v>348.937403</v>
      </c>
      <c r="C21" s="7">
        <v>342.02995</v>
      </c>
      <c r="D21" s="7">
        <v>358.792038</v>
      </c>
      <c r="E21" s="21">
        <f t="shared" si="13"/>
        <v>1049.759391</v>
      </c>
      <c r="F21" s="6">
        <v>538.370445</v>
      </c>
      <c r="G21" s="6">
        <v>703.454519</v>
      </c>
      <c r="H21" s="6">
        <v>392.050143</v>
      </c>
      <c r="I21" s="21">
        <f t="shared" si="14"/>
        <v>1633.8751069999998</v>
      </c>
      <c r="J21" s="6">
        <v>425.710615</v>
      </c>
      <c r="K21" s="6">
        <v>424.651291</v>
      </c>
      <c r="L21" s="6">
        <v>419.613904</v>
      </c>
      <c r="M21" s="21">
        <f t="shared" si="15"/>
        <v>1269.9758100000001</v>
      </c>
      <c r="N21" s="20">
        <v>379.929659</v>
      </c>
      <c r="O21" s="20">
        <v>432.690335</v>
      </c>
      <c r="P21" s="20">
        <v>412.957717</v>
      </c>
      <c r="Q21" s="21">
        <f t="shared" si="16"/>
        <v>1225.577711</v>
      </c>
      <c r="R21" s="36">
        <f t="shared" si="17"/>
        <v>5179.188019</v>
      </c>
      <c r="S21" s="6">
        <v>393.51425</v>
      </c>
      <c r="T21" s="20">
        <v>358.089563</v>
      </c>
      <c r="U21" s="20">
        <v>330.834276</v>
      </c>
      <c r="V21" s="21">
        <f t="shared" si="18"/>
        <v>1082.438089</v>
      </c>
      <c r="W21" s="20">
        <v>436.531217</v>
      </c>
      <c r="X21" s="20">
        <v>672.126963</v>
      </c>
      <c r="Y21" s="20">
        <v>573.99333</v>
      </c>
      <c r="Z21" s="21">
        <f t="shared" si="19"/>
        <v>1682.6515100000001</v>
      </c>
      <c r="AA21" s="24">
        <v>424.134226</v>
      </c>
      <c r="AB21" s="24">
        <v>408.223256</v>
      </c>
      <c r="AC21" s="24">
        <v>408.223256</v>
      </c>
      <c r="AD21" s="21">
        <f t="shared" si="20"/>
        <v>1240.580738</v>
      </c>
      <c r="AE21" s="20">
        <v>405.011366</v>
      </c>
      <c r="AF21" s="20">
        <v>581.808515</v>
      </c>
      <c r="AG21" s="20">
        <v>593.329374</v>
      </c>
      <c r="AH21" s="21">
        <f t="shared" si="21"/>
        <v>1580.1492550000003</v>
      </c>
      <c r="AI21" s="38">
        <f t="shared" si="22"/>
        <v>5585.819592</v>
      </c>
      <c r="AJ21" s="6">
        <v>470.611611</v>
      </c>
      <c r="AK21" s="6">
        <v>444.927648</v>
      </c>
      <c r="AL21" s="6">
        <v>471.94732</v>
      </c>
      <c r="AM21" s="21">
        <f t="shared" si="23"/>
        <v>1387.486579</v>
      </c>
      <c r="AN21" s="6">
        <v>649.258997</v>
      </c>
      <c r="AO21" s="6">
        <v>652.901149</v>
      </c>
      <c r="AP21" s="6">
        <v>643.006613</v>
      </c>
      <c r="AQ21" s="21">
        <f t="shared" si="24"/>
        <v>1945.1667590000002</v>
      </c>
      <c r="AR21" s="6">
        <v>417.117208</v>
      </c>
      <c r="AS21" s="6">
        <v>395.195564</v>
      </c>
      <c r="AT21" s="6">
        <v>373.248647</v>
      </c>
      <c r="AU21" s="21">
        <f t="shared" si="25"/>
        <v>1185.5614190000001</v>
      </c>
      <c r="AV21" s="6">
        <v>401.198755</v>
      </c>
      <c r="AW21" s="6">
        <v>470.612336</v>
      </c>
      <c r="AX21" s="6">
        <v>505.678138</v>
      </c>
      <c r="AY21" s="21">
        <f t="shared" si="26"/>
        <v>1377.489229</v>
      </c>
      <c r="AZ21" s="38">
        <f t="shared" si="27"/>
        <v>5895.7039859999995</v>
      </c>
      <c r="BA21" s="6">
        <v>450.775209</v>
      </c>
      <c r="BB21" s="6">
        <v>426.81496</v>
      </c>
      <c r="BC21" s="6">
        <v>483.856957</v>
      </c>
      <c r="BD21" s="21">
        <f t="shared" si="28"/>
        <v>1361.447126</v>
      </c>
      <c r="BE21" s="6">
        <v>544.46735</v>
      </c>
      <c r="BF21" s="6">
        <v>707.290419</v>
      </c>
      <c r="BG21" s="6">
        <v>482.822481</v>
      </c>
      <c r="BH21" s="21">
        <f t="shared" si="29"/>
        <v>1734.58025</v>
      </c>
      <c r="BI21" s="6">
        <v>407.13319</v>
      </c>
      <c r="BJ21" s="6">
        <v>371.622497</v>
      </c>
      <c r="BK21" s="6">
        <v>456.567433</v>
      </c>
      <c r="BL21" s="21">
        <f t="shared" si="30"/>
        <v>1235.32312</v>
      </c>
      <c r="BM21" s="6">
        <v>400.251095</v>
      </c>
      <c r="BN21" s="6">
        <v>374.970842</v>
      </c>
      <c r="BO21" s="6">
        <v>398.72</v>
      </c>
      <c r="BP21" s="21">
        <f t="shared" si="45"/>
        <v>1173.941937</v>
      </c>
      <c r="BQ21" s="38">
        <f t="shared" si="46"/>
        <v>5505.292433</v>
      </c>
      <c r="BR21" s="6">
        <v>360.502831</v>
      </c>
      <c r="BS21" s="6">
        <v>334.308344</v>
      </c>
      <c r="BT21" s="41">
        <v>362.34675</v>
      </c>
      <c r="BU21" s="21">
        <f t="shared" si="47"/>
        <v>1057.157925</v>
      </c>
      <c r="BV21" s="6">
        <v>386.722595</v>
      </c>
      <c r="BW21" s="6">
        <v>803.205956</v>
      </c>
      <c r="BX21" s="6">
        <v>466.765078</v>
      </c>
      <c r="BY21" s="21">
        <f t="shared" si="48"/>
        <v>1656.6936289999999</v>
      </c>
      <c r="BZ21" s="6">
        <v>473.482494</v>
      </c>
      <c r="CA21" s="6">
        <v>421.373901</v>
      </c>
      <c r="CB21" s="6">
        <v>464.315645</v>
      </c>
      <c r="CC21" s="21">
        <f t="shared" si="49"/>
        <v>1359.17204</v>
      </c>
      <c r="CD21" s="6">
        <v>479.172275</v>
      </c>
      <c r="CE21" s="6">
        <v>433.414661</v>
      </c>
      <c r="CF21" s="6">
        <v>483.442822</v>
      </c>
      <c r="CG21" s="21">
        <f t="shared" si="50"/>
        <v>1396.0297580000001</v>
      </c>
      <c r="CH21" s="53">
        <f t="shared" si="42"/>
        <v>5469.053351999999</v>
      </c>
      <c r="CI21" s="12">
        <v>429.233095</v>
      </c>
      <c r="CJ21" s="12">
        <v>437.106764</v>
      </c>
      <c r="CK21" s="12">
        <v>485.901222</v>
      </c>
      <c r="CL21" s="12">
        <f t="shared" si="72"/>
        <v>1352.241081</v>
      </c>
      <c r="CM21" s="12">
        <v>538.716715</v>
      </c>
      <c r="CN21" s="12">
        <v>535.209133</v>
      </c>
      <c r="CO21" s="12">
        <v>555.963983</v>
      </c>
      <c r="CP21" s="12">
        <f t="shared" si="31"/>
        <v>1629.889831</v>
      </c>
      <c r="CQ21" s="12">
        <v>430.502567</v>
      </c>
      <c r="CR21" s="12">
        <v>398.829638</v>
      </c>
      <c r="CS21" s="12">
        <v>382.557198</v>
      </c>
      <c r="CT21" s="12">
        <f t="shared" si="32"/>
        <v>1211.889403</v>
      </c>
      <c r="CU21" s="12">
        <v>387.44233</v>
      </c>
      <c r="CV21" s="12">
        <v>418.054117</v>
      </c>
      <c r="CW21" s="12">
        <v>424.455525</v>
      </c>
      <c r="CX21" s="12">
        <f t="shared" si="51"/>
        <v>1229.951972</v>
      </c>
      <c r="CY21" s="113">
        <f t="shared" si="33"/>
        <v>5423.972287</v>
      </c>
      <c r="CZ21" s="12">
        <v>411.881903</v>
      </c>
      <c r="DA21" s="12">
        <v>381.586088</v>
      </c>
      <c r="DB21" s="12">
        <v>463.88646</v>
      </c>
      <c r="DC21" s="12">
        <f t="shared" si="34"/>
        <v>1257.354451</v>
      </c>
      <c r="DD21" s="12">
        <v>599.361252</v>
      </c>
      <c r="DE21" s="12">
        <v>737.171346</v>
      </c>
      <c r="DF21" s="12">
        <v>811.703828</v>
      </c>
      <c r="DG21" s="12">
        <f t="shared" si="44"/>
        <v>2148.236426</v>
      </c>
      <c r="DH21" s="87">
        <v>718.422341</v>
      </c>
      <c r="DI21" s="87">
        <v>610.745035</v>
      </c>
      <c r="DJ21" s="87">
        <v>505.771558</v>
      </c>
      <c r="DK21" s="87">
        <f t="shared" si="35"/>
        <v>1834.9389339999998</v>
      </c>
      <c r="DL21" s="12">
        <v>400.203493</v>
      </c>
      <c r="DM21" s="12">
        <v>539.803505</v>
      </c>
      <c r="DN21" s="12">
        <v>579.936991</v>
      </c>
      <c r="DO21" s="20">
        <f t="shared" si="36"/>
        <v>1519.9439889999999</v>
      </c>
      <c r="DP21" s="38">
        <f t="shared" si="37"/>
        <v>6760.4738</v>
      </c>
      <c r="DQ21" s="12">
        <v>475.955329</v>
      </c>
      <c r="DR21" s="12">
        <v>447.048591</v>
      </c>
      <c r="DS21" s="12">
        <v>536.45468</v>
      </c>
      <c r="DT21" s="12">
        <f t="shared" si="38"/>
        <v>1459.4586</v>
      </c>
      <c r="DU21" s="12">
        <v>585.989446</v>
      </c>
      <c r="DV21" s="12">
        <v>738.017952</v>
      </c>
      <c r="DW21" s="12">
        <v>745.50178</v>
      </c>
      <c r="DX21" s="12">
        <f t="shared" si="8"/>
        <v>2069.5091780000002</v>
      </c>
      <c r="DY21" s="87">
        <v>601.922322</v>
      </c>
      <c r="DZ21" s="87">
        <v>410.870348</v>
      </c>
      <c r="EA21" s="87">
        <v>412.798567</v>
      </c>
      <c r="EB21" s="12">
        <f t="shared" si="39"/>
        <v>1425.591237</v>
      </c>
      <c r="EC21" s="12">
        <v>423.62</v>
      </c>
      <c r="ED21" s="12">
        <v>421.61</v>
      </c>
      <c r="EE21" s="12">
        <v>457.6</v>
      </c>
      <c r="EF21" s="12">
        <f t="shared" si="40"/>
        <v>1302.83</v>
      </c>
      <c r="EG21" s="22">
        <f t="shared" si="41"/>
        <v>6257.389015000001</v>
      </c>
      <c r="EH21" s="87">
        <v>408.41</v>
      </c>
      <c r="EI21" s="87">
        <v>365.03</v>
      </c>
      <c r="EJ21" s="87">
        <v>414.76</v>
      </c>
      <c r="EK21" s="12">
        <f t="shared" si="52"/>
        <v>1188.2</v>
      </c>
      <c r="EL21" s="12">
        <v>545.834406</v>
      </c>
      <c r="EM21" s="12">
        <v>617.172159</v>
      </c>
      <c r="EN21" s="12">
        <v>433.38161</v>
      </c>
      <c r="EO21" s="12">
        <f t="shared" si="53"/>
        <v>1596.388175</v>
      </c>
      <c r="EP21" s="12">
        <v>416.567165</v>
      </c>
      <c r="EQ21" s="12">
        <v>457.41588</v>
      </c>
      <c r="ER21" s="12">
        <v>450.989991</v>
      </c>
      <c r="ES21" s="12">
        <f t="shared" si="54"/>
        <v>1324.9730359999999</v>
      </c>
      <c r="ET21" s="12">
        <v>509.302704</v>
      </c>
      <c r="EU21" s="12">
        <v>701.945735</v>
      </c>
      <c r="EV21" s="12">
        <v>504.41757</v>
      </c>
      <c r="EW21" s="12">
        <f t="shared" si="55"/>
        <v>1715.666009</v>
      </c>
      <c r="EX21" s="22">
        <f t="shared" si="56"/>
        <v>5825.227220000001</v>
      </c>
      <c r="EY21" s="126">
        <v>480.782952</v>
      </c>
      <c r="EZ21" s="126">
        <v>502.275124</v>
      </c>
      <c r="FA21" s="126">
        <v>707.256608</v>
      </c>
      <c r="FB21" s="126">
        <f t="shared" si="57"/>
        <v>1690.314684</v>
      </c>
      <c r="FC21" s="126">
        <v>737.266789</v>
      </c>
      <c r="FD21" s="126">
        <v>784.94689</v>
      </c>
      <c r="FE21" s="126">
        <v>689.449023</v>
      </c>
      <c r="FF21" s="126">
        <f t="shared" si="58"/>
        <v>2211.662702</v>
      </c>
      <c r="FG21" s="126">
        <v>472.842717</v>
      </c>
      <c r="FH21" s="126">
        <v>444.922683</v>
      </c>
      <c r="FI21" s="126">
        <v>438.0801</v>
      </c>
      <c r="FJ21" s="126">
        <f t="shared" si="59"/>
        <v>1355.8455</v>
      </c>
      <c r="FK21" s="126">
        <v>485.934838</v>
      </c>
      <c r="FL21" s="126">
        <v>459.639394</v>
      </c>
      <c r="FM21" s="126">
        <v>452.212322</v>
      </c>
      <c r="FN21" s="126">
        <f t="shared" si="60"/>
        <v>1397.7865539999998</v>
      </c>
      <c r="FO21" s="129">
        <f t="shared" si="11"/>
        <v>6655.60944</v>
      </c>
      <c r="FP21" s="126">
        <v>371.364577</v>
      </c>
      <c r="FQ21" s="126">
        <v>327.000981</v>
      </c>
      <c r="FR21" s="126">
        <v>356.98039</v>
      </c>
      <c r="FS21" s="126">
        <f t="shared" si="61"/>
        <v>1055.345948</v>
      </c>
      <c r="FT21" s="126">
        <v>514.69727</v>
      </c>
      <c r="FU21" s="126">
        <v>738.391209</v>
      </c>
      <c r="FV21" s="126">
        <v>506.946586</v>
      </c>
      <c r="FW21" s="126">
        <f t="shared" si="62"/>
        <v>1760.035065</v>
      </c>
      <c r="FX21" s="126">
        <v>418.749301</v>
      </c>
      <c r="FY21" s="126">
        <v>430.865858</v>
      </c>
      <c r="FZ21" s="126">
        <v>405.994057</v>
      </c>
      <c r="GA21" s="126">
        <f t="shared" si="63"/>
        <v>1255.6092159999998</v>
      </c>
      <c r="GB21" s="126">
        <v>375.508629</v>
      </c>
      <c r="GC21" s="126">
        <v>354.68836</v>
      </c>
      <c r="GD21" s="126">
        <v>379.448309</v>
      </c>
      <c r="GE21" s="126">
        <f t="shared" si="64"/>
        <v>1109.645298</v>
      </c>
      <c r="GF21" s="129">
        <f t="shared" si="12"/>
        <v>5180.635527</v>
      </c>
      <c r="GG21" s="126">
        <v>365.91</v>
      </c>
      <c r="GH21" s="126">
        <v>334.46</v>
      </c>
      <c r="GI21" s="126">
        <v>390.81</v>
      </c>
      <c r="GJ21" s="126">
        <f t="shared" si="65"/>
        <v>1091.18</v>
      </c>
      <c r="GK21" s="126">
        <v>530.786251</v>
      </c>
      <c r="GL21" s="126">
        <v>705.565928</v>
      </c>
      <c r="GM21" s="126">
        <v>707.512426</v>
      </c>
      <c r="GN21" s="126">
        <f t="shared" si="66"/>
        <v>1943.864605</v>
      </c>
      <c r="GO21" s="126">
        <v>486.25905</v>
      </c>
      <c r="GP21" s="126">
        <v>438.039435</v>
      </c>
      <c r="GQ21" s="126">
        <v>411.900918</v>
      </c>
      <c r="GR21" s="126">
        <f t="shared" si="67"/>
        <v>1336.199403</v>
      </c>
      <c r="GS21" s="126">
        <v>406.797929</v>
      </c>
      <c r="GT21" s="126">
        <v>404.910328</v>
      </c>
      <c r="GU21" s="126">
        <v>408.39549</v>
      </c>
      <c r="GV21" s="126">
        <f t="shared" si="68"/>
        <v>1220.103747</v>
      </c>
      <c r="GW21" s="129">
        <f t="shared" si="43"/>
        <v>5591.347755</v>
      </c>
      <c r="GX21" s="126">
        <v>379.882303</v>
      </c>
      <c r="GY21" s="126">
        <v>367.585736</v>
      </c>
      <c r="GZ21" s="126">
        <v>401.854201</v>
      </c>
      <c r="HA21" s="126">
        <f t="shared" si="69"/>
        <v>1149.32224</v>
      </c>
      <c r="HB21" s="126">
        <v>723.583603</v>
      </c>
      <c r="HC21" s="126">
        <v>803.27773</v>
      </c>
      <c r="HD21" s="126">
        <v>426.199022</v>
      </c>
      <c r="HE21" s="126">
        <f t="shared" si="70"/>
        <v>1953.060355</v>
      </c>
      <c r="HF21" s="126">
        <v>406.766192</v>
      </c>
      <c r="HG21" s="126">
        <v>438.244602</v>
      </c>
      <c r="HH21" s="126">
        <v>352.143272</v>
      </c>
      <c r="HI21" s="126">
        <f t="shared" si="71"/>
        <v>1197.154066</v>
      </c>
    </row>
    <row r="22" spans="1:217" ht="14.25" outlineLevel="1">
      <c r="A22" s="4" t="s">
        <v>19</v>
      </c>
      <c r="B22" s="7">
        <v>718.028118</v>
      </c>
      <c r="C22" s="7">
        <v>654.567026</v>
      </c>
      <c r="D22" s="7">
        <v>714.817547</v>
      </c>
      <c r="E22" s="21">
        <f t="shared" si="13"/>
        <v>2087.412691</v>
      </c>
      <c r="F22" s="6">
        <v>941.763</v>
      </c>
      <c r="G22" s="6">
        <v>1605.061</v>
      </c>
      <c r="H22" s="6">
        <v>770.217</v>
      </c>
      <c r="I22" s="21">
        <f t="shared" si="14"/>
        <v>3317.041</v>
      </c>
      <c r="J22" s="6">
        <v>838.663</v>
      </c>
      <c r="K22" s="6">
        <v>814.62</v>
      </c>
      <c r="L22" s="6">
        <v>770.899</v>
      </c>
      <c r="M22" s="21">
        <f t="shared" si="15"/>
        <v>2424.182</v>
      </c>
      <c r="N22" s="20">
        <v>824.686</v>
      </c>
      <c r="O22" s="20">
        <v>737.721</v>
      </c>
      <c r="P22" s="20">
        <v>875.667</v>
      </c>
      <c r="Q22" s="21">
        <f t="shared" si="16"/>
        <v>2438.074</v>
      </c>
      <c r="R22" s="36">
        <f t="shared" si="17"/>
        <v>10266.709691</v>
      </c>
      <c r="S22" s="6">
        <v>874.259</v>
      </c>
      <c r="T22" s="20">
        <v>699.878</v>
      </c>
      <c r="U22" s="20">
        <v>723.638</v>
      </c>
      <c r="V22" s="21">
        <f t="shared" si="18"/>
        <v>2297.775</v>
      </c>
      <c r="W22" s="20">
        <v>899.179</v>
      </c>
      <c r="X22" s="20">
        <v>1487.597</v>
      </c>
      <c r="Y22" s="20">
        <v>1221.064</v>
      </c>
      <c r="Z22" s="21">
        <f t="shared" si="19"/>
        <v>3607.84</v>
      </c>
      <c r="AA22" s="24">
        <v>871.767</v>
      </c>
      <c r="AB22" s="24">
        <v>816.514</v>
      </c>
      <c r="AC22" s="24">
        <v>733.005</v>
      </c>
      <c r="AD22" s="21">
        <f t="shared" si="20"/>
        <v>2421.286</v>
      </c>
      <c r="AE22" s="20">
        <v>766.193</v>
      </c>
      <c r="AF22" s="20">
        <v>1038.624</v>
      </c>
      <c r="AG22" s="20">
        <v>1346.376</v>
      </c>
      <c r="AH22" s="21">
        <f t="shared" si="21"/>
        <v>3151.193</v>
      </c>
      <c r="AI22" s="38">
        <f t="shared" si="22"/>
        <v>11478.094000000001</v>
      </c>
      <c r="AJ22" s="6">
        <v>1034.372</v>
      </c>
      <c r="AK22" s="6">
        <v>931.923</v>
      </c>
      <c r="AL22" s="6">
        <v>1091.781</v>
      </c>
      <c r="AM22" s="21">
        <f t="shared" si="23"/>
        <v>3058.076</v>
      </c>
      <c r="AN22" s="6">
        <v>1443.601</v>
      </c>
      <c r="AO22" s="6">
        <v>1566.672</v>
      </c>
      <c r="AP22" s="6">
        <v>1390.667305</v>
      </c>
      <c r="AQ22" s="21">
        <f t="shared" si="24"/>
        <v>4400.940305</v>
      </c>
      <c r="AR22" s="6">
        <v>866.671304</v>
      </c>
      <c r="AS22" s="6">
        <v>796.803882</v>
      </c>
      <c r="AT22" s="6">
        <v>749.602574</v>
      </c>
      <c r="AU22" s="21">
        <f t="shared" si="25"/>
        <v>2413.07776</v>
      </c>
      <c r="AV22" s="6">
        <v>828.503843</v>
      </c>
      <c r="AW22" s="6">
        <v>923.305804</v>
      </c>
      <c r="AX22" s="6">
        <v>1061.911658</v>
      </c>
      <c r="AY22" s="21">
        <f t="shared" si="26"/>
        <v>2813.721305</v>
      </c>
      <c r="AZ22" s="38">
        <f t="shared" si="27"/>
        <v>12685.81537</v>
      </c>
      <c r="BA22" s="6">
        <v>1046.316553</v>
      </c>
      <c r="BB22" s="6">
        <v>893.48498</v>
      </c>
      <c r="BC22" s="6">
        <v>1063.714756</v>
      </c>
      <c r="BD22" s="21">
        <f t="shared" si="28"/>
        <v>3003.516289</v>
      </c>
      <c r="BE22" s="6">
        <v>1286.271339</v>
      </c>
      <c r="BF22" s="6">
        <v>1486.479096</v>
      </c>
      <c r="BG22" s="6">
        <v>887.617223</v>
      </c>
      <c r="BH22" s="21">
        <f t="shared" si="29"/>
        <v>3660.367658</v>
      </c>
      <c r="BI22" s="6">
        <v>839.760473</v>
      </c>
      <c r="BJ22" s="6">
        <v>772.566516</v>
      </c>
      <c r="BK22" s="6">
        <v>899.36749</v>
      </c>
      <c r="BL22" s="21">
        <f t="shared" si="30"/>
        <v>2511.6944790000002</v>
      </c>
      <c r="BM22" s="6">
        <v>750.834446</v>
      </c>
      <c r="BN22" s="6">
        <v>718.053643</v>
      </c>
      <c r="BO22" s="6">
        <v>772.157374</v>
      </c>
      <c r="BP22" s="21">
        <f t="shared" si="45"/>
        <v>2241.045463</v>
      </c>
      <c r="BQ22" s="38">
        <f t="shared" si="46"/>
        <v>11416.623888999999</v>
      </c>
      <c r="BR22" s="6">
        <v>759.171278</v>
      </c>
      <c r="BS22" s="6">
        <v>630.86239</v>
      </c>
      <c r="BT22" s="6">
        <v>760.384706</v>
      </c>
      <c r="BU22" s="21">
        <f t="shared" si="47"/>
        <v>2150.418374</v>
      </c>
      <c r="BV22" s="6">
        <v>737.02458</v>
      </c>
      <c r="BW22" s="6">
        <v>1581.880461</v>
      </c>
      <c r="BX22" s="6">
        <v>952.503088</v>
      </c>
      <c r="BY22" s="21">
        <f t="shared" si="48"/>
        <v>3271.408129</v>
      </c>
      <c r="BZ22" s="6">
        <v>908.41446</v>
      </c>
      <c r="CA22" s="6">
        <v>908.166588</v>
      </c>
      <c r="CB22" s="6">
        <v>899.745583</v>
      </c>
      <c r="CC22" s="21">
        <f t="shared" si="49"/>
        <v>2716.326631</v>
      </c>
      <c r="CD22" s="6">
        <v>858.1874</v>
      </c>
      <c r="CE22" s="6">
        <v>839.644916</v>
      </c>
      <c r="CF22" s="6">
        <v>1034.856889</v>
      </c>
      <c r="CG22" s="21">
        <f t="shared" si="50"/>
        <v>2732.6892049999997</v>
      </c>
      <c r="CH22" s="38">
        <f t="shared" si="42"/>
        <v>10870.842338999999</v>
      </c>
      <c r="CI22" s="12">
        <v>981.364421</v>
      </c>
      <c r="CJ22" s="12">
        <v>1008.830229</v>
      </c>
      <c r="CK22" s="12">
        <v>1082.548089</v>
      </c>
      <c r="CL22" s="12">
        <f t="shared" si="72"/>
        <v>3072.742739</v>
      </c>
      <c r="CM22" s="12">
        <v>1206.255179</v>
      </c>
      <c r="CN22" s="12">
        <v>1346.063114</v>
      </c>
      <c r="CO22" s="12">
        <v>1160.271176</v>
      </c>
      <c r="CP22" s="12">
        <f t="shared" si="31"/>
        <v>3712.5894690000005</v>
      </c>
      <c r="CQ22" s="12">
        <v>856.844119</v>
      </c>
      <c r="CR22" s="12">
        <v>791.259234</v>
      </c>
      <c r="CS22" s="12">
        <v>748.520573</v>
      </c>
      <c r="CT22" s="12">
        <f t="shared" si="32"/>
        <v>2396.623926</v>
      </c>
      <c r="CU22" s="12">
        <v>784.944449</v>
      </c>
      <c r="CV22" s="12">
        <v>854.961857</v>
      </c>
      <c r="CW22" s="12">
        <v>898.221438</v>
      </c>
      <c r="CX22" s="12">
        <f t="shared" si="51"/>
        <v>2538.127744</v>
      </c>
      <c r="CY22" s="113">
        <f t="shared" si="33"/>
        <v>11720.083878</v>
      </c>
      <c r="CZ22" s="12">
        <v>897.403026</v>
      </c>
      <c r="DA22" s="12">
        <v>793.175594</v>
      </c>
      <c r="DB22" s="12">
        <v>984.244071</v>
      </c>
      <c r="DC22" s="12">
        <f t="shared" si="34"/>
        <v>2674.822691</v>
      </c>
      <c r="DD22" s="12">
        <v>1216.498695</v>
      </c>
      <c r="DE22" s="12">
        <v>1562.950911</v>
      </c>
      <c r="DF22" s="12">
        <v>1539.805006</v>
      </c>
      <c r="DG22" s="12">
        <f t="shared" si="44"/>
        <v>4319.254612000001</v>
      </c>
      <c r="DH22" s="87">
        <v>1498.320403</v>
      </c>
      <c r="DI22" s="87">
        <v>1254.645272</v>
      </c>
      <c r="DJ22" s="87">
        <v>989.549277</v>
      </c>
      <c r="DK22" s="87">
        <f t="shared" si="35"/>
        <v>3742.514952</v>
      </c>
      <c r="DL22" s="12">
        <v>891.973798</v>
      </c>
      <c r="DM22" s="12">
        <v>933.713528</v>
      </c>
      <c r="DN22" s="12">
        <v>1249.959228</v>
      </c>
      <c r="DO22" s="20">
        <f t="shared" si="36"/>
        <v>3075.646554</v>
      </c>
      <c r="DP22" s="38">
        <f t="shared" si="37"/>
        <v>13812.238808999999</v>
      </c>
      <c r="DQ22" s="12">
        <v>1091.739155</v>
      </c>
      <c r="DR22" s="12">
        <v>919.601348</v>
      </c>
      <c r="DS22" s="12">
        <v>1139.191834</v>
      </c>
      <c r="DT22" s="12">
        <f t="shared" si="38"/>
        <v>3150.5323369999996</v>
      </c>
      <c r="DU22" s="12">
        <v>1474.434445</v>
      </c>
      <c r="DV22" s="12">
        <v>1633.128737</v>
      </c>
      <c r="DW22" s="12">
        <v>1351.757824</v>
      </c>
      <c r="DX22" s="12">
        <f t="shared" si="8"/>
        <v>4459.321006</v>
      </c>
      <c r="DY22" s="12">
        <v>1264.236081</v>
      </c>
      <c r="DZ22" s="12">
        <v>844.849644</v>
      </c>
      <c r="EA22" s="12">
        <v>806.711926</v>
      </c>
      <c r="EB22" s="12">
        <f t="shared" si="39"/>
        <v>2915.797651</v>
      </c>
      <c r="EC22" s="12">
        <v>820.35</v>
      </c>
      <c r="ED22" s="12">
        <v>838.51</v>
      </c>
      <c r="EE22" s="12">
        <v>920.97</v>
      </c>
      <c r="EF22" s="12">
        <f t="shared" si="40"/>
        <v>2579.83</v>
      </c>
      <c r="EG22" s="22">
        <f t="shared" si="41"/>
        <v>13105.480994</v>
      </c>
      <c r="EH22" s="87">
        <v>865.79</v>
      </c>
      <c r="EI22" s="87">
        <v>811.1</v>
      </c>
      <c r="EJ22" s="87">
        <v>909.62</v>
      </c>
      <c r="EK22" s="12">
        <f t="shared" si="52"/>
        <v>2586.5099999999998</v>
      </c>
      <c r="EL22" s="12">
        <v>1128.36053</v>
      </c>
      <c r="EM22" s="12">
        <v>1257.700316</v>
      </c>
      <c r="EN22" s="12">
        <v>811.533495</v>
      </c>
      <c r="EO22" s="12">
        <f t="shared" si="53"/>
        <v>3197.594341</v>
      </c>
      <c r="EP22" s="12">
        <v>843.792662</v>
      </c>
      <c r="EQ22" s="12">
        <v>947.844384</v>
      </c>
      <c r="ER22" s="12">
        <v>980.019797</v>
      </c>
      <c r="ES22" s="12">
        <f t="shared" si="54"/>
        <v>2771.6568429999998</v>
      </c>
      <c r="ET22" s="12">
        <v>984.916978</v>
      </c>
      <c r="EU22" s="12">
        <v>1511.840744</v>
      </c>
      <c r="EV22" s="12">
        <v>1115.65131</v>
      </c>
      <c r="EW22" s="12">
        <f t="shared" si="55"/>
        <v>3612.4090320000005</v>
      </c>
      <c r="EX22" s="22">
        <f t="shared" si="56"/>
        <v>12168.170215999999</v>
      </c>
      <c r="EY22" s="126">
        <v>1107.393332</v>
      </c>
      <c r="EZ22" s="126">
        <v>1140.454382</v>
      </c>
      <c r="FA22" s="126">
        <v>1400.735355</v>
      </c>
      <c r="FB22" s="126">
        <f t="shared" si="57"/>
        <v>3648.5830690000003</v>
      </c>
      <c r="FC22" s="126">
        <v>1546.554116</v>
      </c>
      <c r="FD22" s="126">
        <v>1675.562457</v>
      </c>
      <c r="FE22" s="126">
        <v>1523.415783</v>
      </c>
      <c r="FF22" s="126">
        <f t="shared" si="58"/>
        <v>4745.532356</v>
      </c>
      <c r="FG22" s="126">
        <v>977.370996</v>
      </c>
      <c r="FH22" s="126">
        <v>888.654684</v>
      </c>
      <c r="FI22" s="126">
        <v>874.955749</v>
      </c>
      <c r="FJ22" s="126">
        <f t="shared" si="59"/>
        <v>2740.981429</v>
      </c>
      <c r="FK22" s="126">
        <v>949.492538</v>
      </c>
      <c r="FL22" s="126">
        <v>981.850004</v>
      </c>
      <c r="FM22" s="126">
        <v>924.96972</v>
      </c>
      <c r="FN22" s="126">
        <f t="shared" si="60"/>
        <v>2856.312262</v>
      </c>
      <c r="FO22" s="129">
        <f t="shared" si="11"/>
        <v>13991.409115999999</v>
      </c>
      <c r="FP22" s="126">
        <v>818.681314</v>
      </c>
      <c r="FQ22" s="126">
        <v>716.156711</v>
      </c>
      <c r="FR22" s="126">
        <v>800.665165</v>
      </c>
      <c r="FS22" s="126">
        <f t="shared" si="61"/>
        <v>2335.50319</v>
      </c>
      <c r="FT22" s="126">
        <v>1153.494421</v>
      </c>
      <c r="FU22" s="126">
        <v>1822.597186</v>
      </c>
      <c r="FV22" s="126">
        <v>1109.018719</v>
      </c>
      <c r="FW22" s="126">
        <f t="shared" si="62"/>
        <v>4085.110326</v>
      </c>
      <c r="FX22" s="126">
        <v>855.721717</v>
      </c>
      <c r="FY22" s="126">
        <v>855.284236</v>
      </c>
      <c r="FZ22" s="126">
        <v>745.910328</v>
      </c>
      <c r="GA22" s="126">
        <f t="shared" si="63"/>
        <v>2456.916281</v>
      </c>
      <c r="GB22" s="126">
        <v>750.030721</v>
      </c>
      <c r="GC22" s="126">
        <v>729.103541</v>
      </c>
      <c r="GD22" s="126">
        <v>766.311164</v>
      </c>
      <c r="GE22" s="126">
        <f t="shared" si="64"/>
        <v>2245.445426</v>
      </c>
      <c r="GF22" s="129">
        <f t="shared" si="12"/>
        <v>11122.975223</v>
      </c>
      <c r="GG22" s="126">
        <v>756.13</v>
      </c>
      <c r="GH22" s="126">
        <v>708.22</v>
      </c>
      <c r="GI22" s="126">
        <v>806.38</v>
      </c>
      <c r="GJ22" s="126">
        <f t="shared" si="65"/>
        <v>2270.73</v>
      </c>
      <c r="GK22" s="126">
        <v>1139.655685</v>
      </c>
      <c r="GL22" s="126">
        <v>1722.257247</v>
      </c>
      <c r="GM22" s="126">
        <v>1412.792321</v>
      </c>
      <c r="GN22" s="126">
        <f t="shared" si="66"/>
        <v>4274.705253</v>
      </c>
      <c r="GO22" s="126">
        <v>996.002934</v>
      </c>
      <c r="GP22" s="126">
        <v>928.021832</v>
      </c>
      <c r="GQ22" s="126">
        <v>794.011169</v>
      </c>
      <c r="GR22" s="126">
        <f t="shared" si="67"/>
        <v>2718.035935</v>
      </c>
      <c r="GS22" s="126">
        <v>807.273386</v>
      </c>
      <c r="GT22" s="126">
        <v>784.218188</v>
      </c>
      <c r="GU22" s="126">
        <v>818.49384</v>
      </c>
      <c r="GV22" s="126">
        <f t="shared" si="68"/>
        <v>2409.985414</v>
      </c>
      <c r="GW22" s="129">
        <f t="shared" si="43"/>
        <v>11673.456602</v>
      </c>
      <c r="GX22" s="126">
        <v>790.06803</v>
      </c>
      <c r="GY22" s="126">
        <v>723.865884</v>
      </c>
      <c r="GZ22" s="126">
        <v>853.0319</v>
      </c>
      <c r="HA22" s="126">
        <f t="shared" si="69"/>
        <v>2366.965814</v>
      </c>
      <c r="HB22" s="126">
        <v>1611.336974</v>
      </c>
      <c r="HC22" s="126">
        <v>1844.845595</v>
      </c>
      <c r="HD22" s="126">
        <v>787.512877</v>
      </c>
      <c r="HE22" s="126">
        <f t="shared" si="70"/>
        <v>4243.695446</v>
      </c>
      <c r="HF22" s="126">
        <v>816.204013</v>
      </c>
      <c r="HG22" s="126">
        <v>816.204013</v>
      </c>
      <c r="HH22" s="126">
        <v>780.107947</v>
      </c>
      <c r="HI22" s="126">
        <f t="shared" si="71"/>
        <v>2412.515973</v>
      </c>
    </row>
    <row r="23" spans="1:217" ht="14.25" outlineLevel="1">
      <c r="A23" s="4" t="s">
        <v>20</v>
      </c>
      <c r="B23" s="7">
        <v>155.41426</v>
      </c>
      <c r="C23" s="7">
        <v>138.264215</v>
      </c>
      <c r="D23" s="7">
        <v>149.199338</v>
      </c>
      <c r="E23" s="21">
        <f t="shared" si="13"/>
        <v>442.87781300000006</v>
      </c>
      <c r="F23" s="6">
        <v>151.939716</v>
      </c>
      <c r="G23" s="6">
        <v>159.376356</v>
      </c>
      <c r="H23" s="6">
        <v>155.367902</v>
      </c>
      <c r="I23" s="21">
        <f t="shared" si="14"/>
        <v>466.6839739999999</v>
      </c>
      <c r="J23" s="6">
        <v>162.128135</v>
      </c>
      <c r="K23" s="6">
        <v>164.55932</v>
      </c>
      <c r="L23" s="6">
        <v>156.671799</v>
      </c>
      <c r="M23" s="21">
        <f t="shared" si="15"/>
        <v>483.35925399999996</v>
      </c>
      <c r="N23" s="20">
        <v>90.925847</v>
      </c>
      <c r="O23" s="20">
        <v>113.625767</v>
      </c>
      <c r="P23" s="20">
        <v>117.4726</v>
      </c>
      <c r="Q23" s="21">
        <f t="shared" si="16"/>
        <v>322.02421400000003</v>
      </c>
      <c r="R23" s="36">
        <f t="shared" si="17"/>
        <v>1714.945255</v>
      </c>
      <c r="S23" s="6">
        <v>116.361606</v>
      </c>
      <c r="T23" s="20">
        <v>103.904944</v>
      </c>
      <c r="U23" s="20">
        <v>109.536667</v>
      </c>
      <c r="V23" s="21">
        <f t="shared" si="18"/>
        <v>329.803217</v>
      </c>
      <c r="W23" s="20">
        <v>109.065194</v>
      </c>
      <c r="X23" s="20">
        <v>118.790688</v>
      </c>
      <c r="Y23" s="20">
        <v>116.132717</v>
      </c>
      <c r="Z23" s="21">
        <f t="shared" si="19"/>
        <v>343.988599</v>
      </c>
      <c r="AA23" s="24">
        <v>117.140046</v>
      </c>
      <c r="AB23" s="24">
        <v>119.28784</v>
      </c>
      <c r="AC23" s="24">
        <v>114.027121</v>
      </c>
      <c r="AD23" s="21">
        <f t="shared" si="20"/>
        <v>350.455007</v>
      </c>
      <c r="AE23" s="20">
        <v>116.161285</v>
      </c>
      <c r="AF23" s="20">
        <v>115.030307</v>
      </c>
      <c r="AG23" s="20">
        <v>116.583553</v>
      </c>
      <c r="AH23" s="21">
        <f t="shared" si="21"/>
        <v>347.775145</v>
      </c>
      <c r="AI23" s="38">
        <f t="shared" si="22"/>
        <v>1372.021968</v>
      </c>
      <c r="AJ23" s="6">
        <v>113.284524</v>
      </c>
      <c r="AK23" s="6">
        <v>102.03886</v>
      </c>
      <c r="AL23" s="6">
        <v>-3.674583</v>
      </c>
      <c r="AM23" s="21">
        <f t="shared" si="23"/>
        <v>211.648801</v>
      </c>
      <c r="AN23" s="6">
        <v>114.976042</v>
      </c>
      <c r="AO23" s="6">
        <v>156.1642</v>
      </c>
      <c r="AP23" s="6">
        <v>128.25132</v>
      </c>
      <c r="AQ23" s="21">
        <f t="shared" si="24"/>
        <v>399.391562</v>
      </c>
      <c r="AR23" s="6">
        <v>155.409714</v>
      </c>
      <c r="AS23" s="6">
        <v>151.699121</v>
      </c>
      <c r="AT23" s="6">
        <v>79.459411</v>
      </c>
      <c r="AU23" s="21">
        <f t="shared" si="25"/>
        <v>386.568246</v>
      </c>
      <c r="AV23" s="6">
        <v>128.518705</v>
      </c>
      <c r="AW23" s="6">
        <v>153.801536</v>
      </c>
      <c r="AX23" s="6">
        <v>160.248378</v>
      </c>
      <c r="AY23" s="21">
        <f t="shared" si="26"/>
        <v>442.568619</v>
      </c>
      <c r="AZ23" s="38">
        <f t="shared" si="27"/>
        <v>1440.177228</v>
      </c>
      <c r="BA23" s="6">
        <v>158.469508</v>
      </c>
      <c r="BB23" s="6">
        <v>141.90851</v>
      </c>
      <c r="BC23" s="6">
        <v>159.703319</v>
      </c>
      <c r="BD23" s="21">
        <f t="shared" si="28"/>
        <v>460.08133699999996</v>
      </c>
      <c r="BE23" s="6">
        <v>149.145687</v>
      </c>
      <c r="BF23" s="6">
        <v>161.494508</v>
      </c>
      <c r="BG23" s="6">
        <v>150.533799</v>
      </c>
      <c r="BH23" s="21">
        <f t="shared" si="29"/>
        <v>461.173994</v>
      </c>
      <c r="BI23" s="6">
        <v>145.67607</v>
      </c>
      <c r="BJ23" s="6">
        <v>141.989098</v>
      </c>
      <c r="BK23" s="6">
        <v>145.753626</v>
      </c>
      <c r="BL23" s="21">
        <f t="shared" si="30"/>
        <v>433.418794</v>
      </c>
      <c r="BM23" s="6">
        <v>142.653702</v>
      </c>
      <c r="BN23" s="6">
        <v>151.522328</v>
      </c>
      <c r="BO23" s="6">
        <v>159.13644</v>
      </c>
      <c r="BP23" s="21">
        <f t="shared" si="45"/>
        <v>453.31246999999996</v>
      </c>
      <c r="BQ23" s="38">
        <f t="shared" si="46"/>
        <v>1807.9865949999999</v>
      </c>
      <c r="BR23" s="6">
        <v>156.827385</v>
      </c>
      <c r="BS23" s="6">
        <v>140.913322</v>
      </c>
      <c r="BT23" s="6">
        <v>154.147993</v>
      </c>
      <c r="BU23" s="21">
        <f t="shared" si="47"/>
        <v>451.8887</v>
      </c>
      <c r="BV23" s="6">
        <v>128.738283</v>
      </c>
      <c r="BW23" s="6">
        <v>128.23969</v>
      </c>
      <c r="BX23" s="6">
        <v>146.35235</v>
      </c>
      <c r="BY23" s="21">
        <f t="shared" si="48"/>
        <v>403.330323</v>
      </c>
      <c r="BZ23" s="6">
        <v>156.44605</v>
      </c>
      <c r="CA23" s="6">
        <v>145.580055</v>
      </c>
      <c r="CB23" s="6">
        <v>154.436889</v>
      </c>
      <c r="CC23" s="21">
        <f t="shared" si="49"/>
        <v>456.46299400000004</v>
      </c>
      <c r="CD23" s="6">
        <v>162.306428</v>
      </c>
      <c r="CE23" s="6">
        <v>156.315298</v>
      </c>
      <c r="CF23" s="6">
        <v>161.089024</v>
      </c>
      <c r="CG23" s="21">
        <f t="shared" si="50"/>
        <v>479.71075</v>
      </c>
      <c r="CH23" s="38">
        <f t="shared" si="42"/>
        <v>1791.392767</v>
      </c>
      <c r="CI23" s="12">
        <v>156.977105</v>
      </c>
      <c r="CJ23" s="12">
        <v>145.032898</v>
      </c>
      <c r="CK23" s="12">
        <v>147.261949</v>
      </c>
      <c r="CL23" s="12">
        <f t="shared" si="72"/>
        <v>449.27195199999994</v>
      </c>
      <c r="CM23" s="12">
        <v>136.014532</v>
      </c>
      <c r="CN23" s="12">
        <v>144.359979</v>
      </c>
      <c r="CO23" s="12">
        <v>157.366456</v>
      </c>
      <c r="CP23" s="12">
        <f t="shared" si="31"/>
        <v>437.74096699999996</v>
      </c>
      <c r="CQ23" s="12">
        <v>156.677881</v>
      </c>
      <c r="CR23" s="12">
        <v>149.681536</v>
      </c>
      <c r="CS23" s="12">
        <v>153.935175</v>
      </c>
      <c r="CT23" s="12">
        <f t="shared" si="32"/>
        <v>460.29459199999997</v>
      </c>
      <c r="CU23" s="12">
        <v>161.226018</v>
      </c>
      <c r="CV23" s="12">
        <v>154.486183</v>
      </c>
      <c r="CW23" s="12">
        <v>158.337209</v>
      </c>
      <c r="CX23" s="12">
        <f t="shared" si="51"/>
        <v>474.0494100000001</v>
      </c>
      <c r="CY23" s="113">
        <f t="shared" si="33"/>
        <v>1821.356921</v>
      </c>
      <c r="CZ23" s="12">
        <v>154.462694</v>
      </c>
      <c r="DA23" s="12">
        <v>137.650434</v>
      </c>
      <c r="DB23" s="12">
        <v>156.052588</v>
      </c>
      <c r="DC23" s="12">
        <f t="shared" si="34"/>
        <v>448.165716</v>
      </c>
      <c r="DD23" s="12">
        <v>153.468912</v>
      </c>
      <c r="DE23" s="12">
        <v>156.51777</v>
      </c>
      <c r="DF23" s="12">
        <v>156.140096</v>
      </c>
      <c r="DG23" s="12">
        <f t="shared" si="44"/>
        <v>466.12677799999994</v>
      </c>
      <c r="DH23" s="87">
        <v>161.999701</v>
      </c>
      <c r="DI23" s="87">
        <v>162.16988</v>
      </c>
      <c r="DJ23" s="87">
        <v>153.870546</v>
      </c>
      <c r="DK23" s="87">
        <f t="shared" si="35"/>
        <v>478.040127</v>
      </c>
      <c r="DL23" s="12">
        <v>159.662251</v>
      </c>
      <c r="DM23" s="12">
        <v>155.674366</v>
      </c>
      <c r="DN23" s="12">
        <v>158.978074</v>
      </c>
      <c r="DO23" s="20">
        <f t="shared" si="36"/>
        <v>474.314691</v>
      </c>
      <c r="DP23" s="38">
        <f t="shared" si="37"/>
        <v>1866.647312</v>
      </c>
      <c r="DQ23" s="12">
        <v>158.740441</v>
      </c>
      <c r="DR23" s="12">
        <v>140.467508</v>
      </c>
      <c r="DS23" s="12">
        <v>152.815706</v>
      </c>
      <c r="DT23" s="12">
        <f t="shared" si="38"/>
        <v>452.02365499999996</v>
      </c>
      <c r="DU23" s="12">
        <v>152.985361</v>
      </c>
      <c r="DV23" s="12">
        <v>161.719614</v>
      </c>
      <c r="DW23" s="12">
        <v>152.546737</v>
      </c>
      <c r="DX23" s="12">
        <f t="shared" si="8"/>
        <v>467.251712</v>
      </c>
      <c r="DY23" s="87">
        <v>162.401825</v>
      </c>
      <c r="DZ23" s="87">
        <v>120.143869</v>
      </c>
      <c r="EA23" s="87">
        <v>140.409811</v>
      </c>
      <c r="EB23" s="12">
        <f t="shared" si="39"/>
        <v>422.955505</v>
      </c>
      <c r="EC23" s="12">
        <v>160.02</v>
      </c>
      <c r="ED23" s="12">
        <v>155.9</v>
      </c>
      <c r="EE23" s="12">
        <v>158.95</v>
      </c>
      <c r="EF23" s="12">
        <f t="shared" si="40"/>
        <v>474.87</v>
      </c>
      <c r="EG23" s="22">
        <f t="shared" si="41"/>
        <v>1817.100872</v>
      </c>
      <c r="EH23" s="87">
        <v>155.85</v>
      </c>
      <c r="EI23" s="87">
        <v>139.88</v>
      </c>
      <c r="EJ23" s="87">
        <v>154.76</v>
      </c>
      <c r="EK23" s="12">
        <f t="shared" si="52"/>
        <v>450.49</v>
      </c>
      <c r="EL23" s="12">
        <v>148.688242</v>
      </c>
      <c r="EM23" s="12">
        <v>162.011699</v>
      </c>
      <c r="EN23" s="12">
        <v>142.89974</v>
      </c>
      <c r="EO23" s="12">
        <f t="shared" si="53"/>
        <v>453.599681</v>
      </c>
      <c r="EP23" s="12">
        <v>128.276739</v>
      </c>
      <c r="EQ23" s="12">
        <v>112.088648</v>
      </c>
      <c r="ER23" s="12">
        <v>131.383175</v>
      </c>
      <c r="ES23" s="12">
        <f t="shared" si="54"/>
        <v>371.748562</v>
      </c>
      <c r="ET23" s="12">
        <v>152.94137</v>
      </c>
      <c r="EU23" s="12">
        <v>146.003587</v>
      </c>
      <c r="EV23" s="12">
        <v>165.259492</v>
      </c>
      <c r="EW23" s="12">
        <f t="shared" si="55"/>
        <v>464.20444900000007</v>
      </c>
      <c r="EX23" s="22">
        <f t="shared" si="56"/>
        <v>1740.042692</v>
      </c>
      <c r="EY23" s="126">
        <v>158.499655</v>
      </c>
      <c r="EZ23" s="126">
        <v>149.953462</v>
      </c>
      <c r="FA23" s="126">
        <v>157.360188</v>
      </c>
      <c r="FB23" s="126">
        <f t="shared" si="57"/>
        <v>465.813305</v>
      </c>
      <c r="FC23" s="126">
        <v>150.538434</v>
      </c>
      <c r="FD23" s="126">
        <v>130.158906</v>
      </c>
      <c r="FE23" s="126">
        <v>119.650734</v>
      </c>
      <c r="FF23" s="126">
        <f t="shared" si="58"/>
        <v>400.348074</v>
      </c>
      <c r="FG23" s="126">
        <v>158.830028</v>
      </c>
      <c r="FH23" s="126">
        <v>111.426902</v>
      </c>
      <c r="FI23" s="126">
        <v>140.318683</v>
      </c>
      <c r="FJ23" s="126">
        <f t="shared" si="59"/>
        <v>410.575613</v>
      </c>
      <c r="FK23" s="126">
        <v>154.616083</v>
      </c>
      <c r="FL23" s="126">
        <v>156.454111</v>
      </c>
      <c r="FM23" s="126">
        <v>160.326344</v>
      </c>
      <c r="FN23" s="126">
        <f t="shared" si="60"/>
        <v>471.396538</v>
      </c>
      <c r="FO23" s="129">
        <f t="shared" si="11"/>
        <v>1748.13353</v>
      </c>
      <c r="FP23" s="126">
        <v>156.655351</v>
      </c>
      <c r="FQ23" s="126">
        <v>130.621576</v>
      </c>
      <c r="FR23" s="126">
        <v>154.187755</v>
      </c>
      <c r="FS23" s="126">
        <f t="shared" si="61"/>
        <v>441.46468200000004</v>
      </c>
      <c r="FT23" s="126">
        <v>148.859619</v>
      </c>
      <c r="FU23" s="126">
        <v>161.777878</v>
      </c>
      <c r="FV23" s="126">
        <v>129.466094</v>
      </c>
      <c r="FW23" s="126">
        <f t="shared" si="62"/>
        <v>440.103591</v>
      </c>
      <c r="FX23" s="126">
        <v>143.821897</v>
      </c>
      <c r="FY23" s="126">
        <v>161.572333</v>
      </c>
      <c r="FZ23" s="126">
        <v>156.58618</v>
      </c>
      <c r="GA23" s="126">
        <f t="shared" si="63"/>
        <v>461.98041</v>
      </c>
      <c r="GB23" s="126">
        <v>161.737445</v>
      </c>
      <c r="GC23" s="126">
        <v>151.090766</v>
      </c>
      <c r="GD23" s="126">
        <v>159.047539</v>
      </c>
      <c r="GE23" s="126">
        <f t="shared" si="64"/>
        <v>471.87575000000004</v>
      </c>
      <c r="GF23" s="129">
        <f t="shared" si="12"/>
        <v>1815.4244330000001</v>
      </c>
      <c r="GG23" s="126">
        <v>155.89</v>
      </c>
      <c r="GH23" s="126">
        <v>140.5</v>
      </c>
      <c r="GI23" s="126">
        <v>156.09</v>
      </c>
      <c r="GJ23" s="126">
        <f t="shared" si="65"/>
        <v>452.48</v>
      </c>
      <c r="GK23" s="126">
        <v>149.430169</v>
      </c>
      <c r="GL23" s="126">
        <v>142.354414</v>
      </c>
      <c r="GM23" s="126">
        <v>158.06333</v>
      </c>
      <c r="GN23" s="126">
        <f t="shared" si="66"/>
        <v>449.847913</v>
      </c>
      <c r="GO23" s="126">
        <v>151.210725</v>
      </c>
      <c r="GP23" s="126">
        <v>158.612897</v>
      </c>
      <c r="GQ23" s="126">
        <v>148.599679</v>
      </c>
      <c r="GR23" s="126">
        <f t="shared" si="67"/>
        <v>458.42330100000004</v>
      </c>
      <c r="GS23" s="126">
        <v>158.605349</v>
      </c>
      <c r="GT23" s="126">
        <v>155.236581</v>
      </c>
      <c r="GU23" s="126">
        <v>158.391925</v>
      </c>
      <c r="GV23" s="126">
        <f t="shared" si="68"/>
        <v>472.23385499999995</v>
      </c>
      <c r="GW23" s="129">
        <f t="shared" si="43"/>
        <v>1832.985069</v>
      </c>
      <c r="GX23" s="126">
        <v>156.845707</v>
      </c>
      <c r="GY23" s="126">
        <v>139.354966</v>
      </c>
      <c r="GZ23" s="126">
        <v>147.661077</v>
      </c>
      <c r="HA23" s="126">
        <f t="shared" si="69"/>
        <v>443.86175000000003</v>
      </c>
      <c r="HB23" s="126">
        <v>150.42103</v>
      </c>
      <c r="HC23" s="126">
        <v>158.476992</v>
      </c>
      <c r="HD23" s="126">
        <v>146.28883</v>
      </c>
      <c r="HE23" s="126">
        <f t="shared" si="70"/>
        <v>455.18685199999993</v>
      </c>
      <c r="HF23" s="126">
        <v>152.796283</v>
      </c>
      <c r="HG23" s="126">
        <v>162.986725</v>
      </c>
      <c r="HH23" s="126">
        <v>155.787297</v>
      </c>
      <c r="HI23" s="126">
        <f t="shared" si="71"/>
        <v>471.57030499999996</v>
      </c>
    </row>
    <row r="24" spans="1:217" ht="14.25">
      <c r="A24" s="17" t="s">
        <v>21</v>
      </c>
      <c r="B24" s="9">
        <f>SUM(B25:B29)</f>
        <v>422.117904</v>
      </c>
      <c r="C24" s="9">
        <f>SUM(C25:C29)</f>
        <v>358.75087199999996</v>
      </c>
      <c r="D24" s="9">
        <f>SUM(D25:D29)</f>
        <v>235.670239</v>
      </c>
      <c r="E24" s="2">
        <f t="shared" si="13"/>
        <v>1016.5390150000001</v>
      </c>
      <c r="F24" s="8">
        <f>SUM(F25:F29)</f>
        <v>287.33719599999995</v>
      </c>
      <c r="G24" s="8">
        <f>SUM(G25:G29)</f>
        <v>701.907477</v>
      </c>
      <c r="H24" s="8">
        <f>SUM(H25:H29)</f>
        <v>977.044972</v>
      </c>
      <c r="I24" s="2">
        <f t="shared" si="14"/>
        <v>1966.2896449999998</v>
      </c>
      <c r="J24" s="18">
        <f>SUM(J25:J29)</f>
        <v>985.774008</v>
      </c>
      <c r="K24" s="18">
        <f>SUM(K25:K29)</f>
        <v>790.191376</v>
      </c>
      <c r="L24" s="18">
        <f>SUM(L25:L29)</f>
        <v>538.0847940000001</v>
      </c>
      <c r="M24" s="2">
        <f t="shared" si="15"/>
        <v>2314.0501780000004</v>
      </c>
      <c r="N24" s="18">
        <f>SUM(N25:N29)</f>
        <v>639.93733</v>
      </c>
      <c r="O24" s="18">
        <f>SUM(O25:O29)</f>
        <v>697.4190679999999</v>
      </c>
      <c r="P24" s="18">
        <f>SUM(P25:P29)</f>
        <v>659.822689</v>
      </c>
      <c r="Q24" s="2">
        <f t="shared" si="16"/>
        <v>1997.179087</v>
      </c>
      <c r="R24" s="35">
        <f t="shared" si="17"/>
        <v>7294.057925000001</v>
      </c>
      <c r="S24" s="8">
        <f>SUM(S25:S29)</f>
        <v>399.800127</v>
      </c>
      <c r="T24" s="8">
        <f>SUM(T25:T29)</f>
        <v>318.241645</v>
      </c>
      <c r="U24" s="8">
        <f>SUM(U25:U29)</f>
        <v>307.57459500000004</v>
      </c>
      <c r="V24" s="2">
        <f t="shared" si="18"/>
        <v>1025.616367</v>
      </c>
      <c r="W24" s="8">
        <f>SUM(W25:W29)</f>
        <v>458.88529300000005</v>
      </c>
      <c r="X24" s="8">
        <f>SUM(X25:X29)</f>
        <v>763.657494</v>
      </c>
      <c r="Y24" s="8">
        <f>SUM(Y25:Y29)</f>
        <v>820.3305559999999</v>
      </c>
      <c r="Z24" s="2">
        <f t="shared" si="19"/>
        <v>2042.873343</v>
      </c>
      <c r="AA24" s="18">
        <f>SUM(AA25:AA29)</f>
        <v>909.5537190000001</v>
      </c>
      <c r="AB24" s="18">
        <f>SUM(AB25:AB29)</f>
        <v>695.634828</v>
      </c>
      <c r="AC24" s="18">
        <f>SUM(AC25:AC29)</f>
        <v>479.117835</v>
      </c>
      <c r="AD24" s="2">
        <f t="shared" si="20"/>
        <v>2084.306382</v>
      </c>
      <c r="AE24" s="18">
        <f>SUM(AE25:AE29)</f>
        <v>407.98062</v>
      </c>
      <c r="AF24" s="18">
        <f>SUM(AF25:AF29)</f>
        <v>424.515789</v>
      </c>
      <c r="AG24" s="18">
        <f>SUM(AG25:AG29)</f>
        <v>475.586323</v>
      </c>
      <c r="AH24" s="2">
        <f t="shared" si="21"/>
        <v>1308.0827319999999</v>
      </c>
      <c r="AI24" s="35">
        <f t="shared" si="22"/>
        <v>6460.878824</v>
      </c>
      <c r="AJ24" s="8">
        <f>SUM(AJ25:AJ29)</f>
        <v>411.256772</v>
      </c>
      <c r="AK24" s="8">
        <f>SUM(AK25:AK29)</f>
        <v>443.891729</v>
      </c>
      <c r="AL24" s="8">
        <f>SUM(AL25:AL29)</f>
        <v>539.154588</v>
      </c>
      <c r="AM24" s="2">
        <f t="shared" si="23"/>
        <v>1394.303089</v>
      </c>
      <c r="AN24" s="8">
        <f>SUM(AN25:AN29)</f>
        <v>583.744669</v>
      </c>
      <c r="AO24" s="8">
        <f>SUM(AO25:AO29)</f>
        <v>858.700375</v>
      </c>
      <c r="AP24" s="8">
        <f>SUM(AP25:AP29)</f>
        <v>904.474116</v>
      </c>
      <c r="AQ24" s="2">
        <f t="shared" si="24"/>
        <v>2346.91916</v>
      </c>
      <c r="AR24" s="8">
        <f>SUM(AR25:AR29)</f>
        <v>992.047186</v>
      </c>
      <c r="AS24" s="8">
        <f>SUM(AS25:AS29)</f>
        <v>974.0070969999999</v>
      </c>
      <c r="AT24" s="8">
        <f>SUM(AT25:AT29)</f>
        <v>777.741925</v>
      </c>
      <c r="AU24" s="2">
        <f t="shared" si="25"/>
        <v>2743.7962079999998</v>
      </c>
      <c r="AV24" s="8">
        <f>SUM(AV25:AV29)</f>
        <v>669.644001</v>
      </c>
      <c r="AW24" s="8">
        <f>SUM(AW25:AW29)</f>
        <v>405.733605</v>
      </c>
      <c r="AX24" s="8">
        <f>SUM(AX25:AX29)</f>
        <v>443.136401</v>
      </c>
      <c r="AY24" s="2">
        <f t="shared" si="26"/>
        <v>1518.514007</v>
      </c>
      <c r="AZ24" s="35">
        <f t="shared" si="27"/>
        <v>8003.532464</v>
      </c>
      <c r="BA24" s="8">
        <f>SUM(BA25:BA29)</f>
        <v>441.858228</v>
      </c>
      <c r="BB24" s="8">
        <f>SUM(BB25:BB29)</f>
        <v>482.046191</v>
      </c>
      <c r="BC24" s="8">
        <f>SUM(BC25:BC29)</f>
        <v>469.765412</v>
      </c>
      <c r="BD24" s="2">
        <f t="shared" si="28"/>
        <v>1393.669831</v>
      </c>
      <c r="BE24" s="8">
        <f>SUM(BE25:BE29)</f>
        <v>389.258887</v>
      </c>
      <c r="BF24" s="8">
        <f>SUM(BF25:BF29)</f>
        <v>639.327243</v>
      </c>
      <c r="BG24" s="8">
        <f>SUM(BG25:BG29)</f>
        <v>656.865747</v>
      </c>
      <c r="BH24" s="2">
        <f t="shared" si="29"/>
        <v>1685.451877</v>
      </c>
      <c r="BI24" s="8">
        <f>SUM(BI25:BI29)</f>
        <v>685.407637</v>
      </c>
      <c r="BJ24" s="8">
        <f>SUM(BJ25:BJ29)</f>
        <v>559.6957199999999</v>
      </c>
      <c r="BK24" s="8">
        <f>SUM(BK25:BK29)</f>
        <v>501.88032</v>
      </c>
      <c r="BL24" s="2">
        <f t="shared" si="30"/>
        <v>1746.983677</v>
      </c>
      <c r="BM24" s="8">
        <f>SUM(BM25:BM29)</f>
        <v>470.84481900000003</v>
      </c>
      <c r="BN24" s="8">
        <f>SUM(BN25:BN29)</f>
        <v>454.89093</v>
      </c>
      <c r="BO24" s="8">
        <f>SUM(BO25:BO29)</f>
        <v>414.026492</v>
      </c>
      <c r="BP24" s="2">
        <f t="shared" si="45"/>
        <v>1339.7622410000001</v>
      </c>
      <c r="BQ24" s="35">
        <f aca="true" t="shared" si="73" ref="BQ24:BQ30">BP24+BL24+BH24+BD24</f>
        <v>6165.867626</v>
      </c>
      <c r="BR24" s="8">
        <f>SUM(BR25:BR29)</f>
        <v>393.211995</v>
      </c>
      <c r="BS24" s="8">
        <f>SUM(BS25:BS29)</f>
        <v>320.894263</v>
      </c>
      <c r="BT24" s="8">
        <f>SUM(BT25:BT29)</f>
        <v>299.872614</v>
      </c>
      <c r="BU24" s="2">
        <f t="shared" si="47"/>
        <v>1013.978872</v>
      </c>
      <c r="BV24" s="8">
        <f>SUM(BV25:BV29)</f>
        <v>277.884358</v>
      </c>
      <c r="BW24" s="8">
        <f>SUM(BW25:BW29)</f>
        <v>770.4226020000001</v>
      </c>
      <c r="BX24" s="8">
        <f>SUM(BX25:BX29)</f>
        <v>1221.22027</v>
      </c>
      <c r="BY24" s="2">
        <f t="shared" si="48"/>
        <v>2269.52723</v>
      </c>
      <c r="BZ24" s="8">
        <f>SUM(BZ25:BZ29)</f>
        <v>838.71361</v>
      </c>
      <c r="CA24" s="8">
        <f>SUM(CA25:CA29)</f>
        <v>645.318759</v>
      </c>
      <c r="CB24" s="8">
        <f>SUM(CB25:CB29)</f>
        <v>518.4053799999999</v>
      </c>
      <c r="CC24" s="2">
        <f t="shared" si="49"/>
        <v>2002.437749</v>
      </c>
      <c r="CD24" s="8">
        <f>SUM(CD25:CD29)</f>
        <v>463.069304</v>
      </c>
      <c r="CE24" s="8">
        <f>SUM(CE25:CE29)</f>
        <v>345.669417</v>
      </c>
      <c r="CF24" s="8">
        <f>SUM(CF25:CF29)</f>
        <v>398.58099500000003</v>
      </c>
      <c r="CG24" s="2">
        <f aca="true" t="shared" si="74" ref="CG24:CG29">CD24+CE24+CF24</f>
        <v>1207.319716</v>
      </c>
      <c r="CH24" s="35">
        <f t="shared" si="42"/>
        <v>6493.263567</v>
      </c>
      <c r="CI24" s="83">
        <f>SUM(CI25:CI29)</f>
        <v>450.790214</v>
      </c>
      <c r="CJ24" s="83">
        <f>SUM(CJ25:CJ29)</f>
        <v>507.886879</v>
      </c>
      <c r="CK24" s="83">
        <f>SUM(CK25:CK29)</f>
        <v>613.6127730000001</v>
      </c>
      <c r="CL24" s="83">
        <f t="shared" si="72"/>
        <v>1572.289866</v>
      </c>
      <c r="CM24" s="83">
        <f>SUM(CM25:CM29)</f>
        <v>550.650644</v>
      </c>
      <c r="CN24" s="83">
        <f>SUM(CN25:CN29)</f>
        <v>875.049077</v>
      </c>
      <c r="CO24" s="83">
        <f>SUM(CO25:CO29)</f>
        <v>1138.946215</v>
      </c>
      <c r="CP24" s="83">
        <f t="shared" si="31"/>
        <v>2564.645936</v>
      </c>
      <c r="CQ24" s="83">
        <f>SUM(CQ25:CQ29)</f>
        <v>1310.623751</v>
      </c>
      <c r="CR24" s="83">
        <f>SUM(CR25:CR29)</f>
        <v>790.0341530000001</v>
      </c>
      <c r="CS24" s="83">
        <f>SUM(CS25:CS29)</f>
        <v>545.636459</v>
      </c>
      <c r="CT24" s="83">
        <f t="shared" si="32"/>
        <v>2646.294363</v>
      </c>
      <c r="CU24" s="83">
        <f>SUM(CU25:CU29)</f>
        <v>425.12046499999997</v>
      </c>
      <c r="CV24" s="83">
        <f>SUM(CV25:CV29)</f>
        <v>451.6314750000001</v>
      </c>
      <c r="CW24" s="83">
        <f>SUM(CW25:CW29)</f>
        <v>486.004362</v>
      </c>
      <c r="CX24" s="83">
        <f t="shared" si="51"/>
        <v>1362.7563020000002</v>
      </c>
      <c r="CY24" s="89">
        <f t="shared" si="33"/>
        <v>8145.986467000001</v>
      </c>
      <c r="CZ24" s="83">
        <f>SUM(CZ25:CZ29)</f>
        <v>348.54406300000005</v>
      </c>
      <c r="DA24" s="83">
        <f>SUM(DA25:DA29)</f>
        <v>361.320655</v>
      </c>
      <c r="DB24" s="83">
        <f>SUM(DB25:DB29)</f>
        <v>467.483523</v>
      </c>
      <c r="DC24" s="83">
        <f t="shared" si="34"/>
        <v>1177.3482410000001</v>
      </c>
      <c r="DD24" s="83">
        <f>SUM(DD25:DD29)</f>
        <v>358.372531</v>
      </c>
      <c r="DE24" s="83">
        <f>SUM(DE25:DE29)</f>
        <v>872.343517</v>
      </c>
      <c r="DF24" s="83">
        <f>SUM(DF25:DF29)</f>
        <v>1007.185053</v>
      </c>
      <c r="DG24" s="83">
        <f t="shared" si="44"/>
        <v>2237.901101</v>
      </c>
      <c r="DH24" s="83">
        <f>DH25+DH26+DH27+DH28+DH29</f>
        <v>938.5888490000001</v>
      </c>
      <c r="DI24" s="83">
        <f>DI25+DI26+DI27+DI28+DI29</f>
        <v>716.4600770000001</v>
      </c>
      <c r="DJ24" s="83">
        <f>DJ25+DJ26+DJ27+DJ28+DJ29</f>
        <v>572.828612</v>
      </c>
      <c r="DK24" s="83">
        <f t="shared" si="35"/>
        <v>2227.877538</v>
      </c>
      <c r="DL24" s="83">
        <f>SUM(DL25:DL29)</f>
        <v>396.58761200000004</v>
      </c>
      <c r="DM24" s="83">
        <f>SUM(DM25:DM29)</f>
        <v>350.876634</v>
      </c>
      <c r="DN24" s="83">
        <f>SUM(DN25:DN29)</f>
        <v>349.58538699999997</v>
      </c>
      <c r="DO24" s="99">
        <f t="shared" si="36"/>
        <v>1097.049633</v>
      </c>
      <c r="DP24" s="100">
        <f t="shared" si="37"/>
        <v>6740.176513</v>
      </c>
      <c r="DQ24" s="62">
        <f>SUM(DQ25:DQ29)</f>
        <v>342.29947200000004</v>
      </c>
      <c r="DR24" s="62">
        <f>SUM(DR25:DR29)</f>
        <v>275.443045</v>
      </c>
      <c r="DS24" s="62">
        <f>SUM(DS25:DS29)</f>
        <v>498.662923</v>
      </c>
      <c r="DT24" s="63">
        <f t="shared" si="38"/>
        <v>1116.40544</v>
      </c>
      <c r="DU24" s="63">
        <f>SUM(DU25:DU29)</f>
        <v>592.983495</v>
      </c>
      <c r="DV24" s="63">
        <f>SUM(DV25:DV29)</f>
        <v>891.2070080000001</v>
      </c>
      <c r="DW24" s="63">
        <f>SUM(DW25:DW29)</f>
        <v>962.45815</v>
      </c>
      <c r="DX24" s="63">
        <f>DX25+DX26+DX27+DX28+DX29</f>
        <v>2446.6486529999997</v>
      </c>
      <c r="DY24" s="63">
        <f>SUM(DY25:DY29)</f>
        <v>892.265639</v>
      </c>
      <c r="DZ24" s="63">
        <f>SUM(DZ25:DZ29)</f>
        <v>1021.018753</v>
      </c>
      <c r="EA24" s="63">
        <f>SUM(EA25:EA29)</f>
        <v>557.5436649999999</v>
      </c>
      <c r="EB24" s="63">
        <f t="shared" si="39"/>
        <v>2470.8280569999997</v>
      </c>
      <c r="EC24" s="63">
        <f>SUM(EC25:EC29)</f>
        <v>490.7</v>
      </c>
      <c r="ED24" s="63">
        <f>SUM(ED25:ED29)</f>
        <v>393.91999999999996</v>
      </c>
      <c r="EE24" s="63">
        <f>SUM(EE25:EE29)</f>
        <v>438.2</v>
      </c>
      <c r="EF24" s="63">
        <f t="shared" si="40"/>
        <v>1322.82</v>
      </c>
      <c r="EG24" s="63">
        <f t="shared" si="41"/>
        <v>7356.702149999999</v>
      </c>
      <c r="EH24" s="62">
        <f>SUM(EH25:EH29)</f>
        <v>400.59000000000003</v>
      </c>
      <c r="EI24" s="62">
        <f>SUM(EI25:EI29)</f>
        <v>357.28999999999996</v>
      </c>
      <c r="EJ24" s="62">
        <f>SUM(EJ25:EJ29)</f>
        <v>386.63</v>
      </c>
      <c r="EK24" s="63">
        <f>EH24+EI24+EJ24</f>
        <v>1144.51</v>
      </c>
      <c r="EL24" s="62">
        <f>SUM(EL25:EL29)</f>
        <v>366.93818</v>
      </c>
      <c r="EM24" s="62">
        <f>SUM(EM25:EM29)</f>
        <v>791.977033</v>
      </c>
      <c r="EN24" s="62">
        <f>SUM(EN25:EN29)</f>
        <v>966.4007449999999</v>
      </c>
      <c r="EO24" s="63">
        <f>EL24+EM24+EN24</f>
        <v>2125.315958</v>
      </c>
      <c r="EP24" s="62">
        <f>SUM(EP25:EP29)</f>
        <v>1059.681756</v>
      </c>
      <c r="EQ24" s="62">
        <f>SUM(EQ25:EQ29)</f>
        <v>624.069971</v>
      </c>
      <c r="ER24" s="62">
        <f>SUM(ER25:ER29)</f>
        <v>478.36686499999996</v>
      </c>
      <c r="ES24" s="63">
        <f>EP24+EQ24+ER24</f>
        <v>2162.118592</v>
      </c>
      <c r="ET24" s="62">
        <f>SUM(ET25:ET29)</f>
        <v>326.885871</v>
      </c>
      <c r="EU24" s="62">
        <f>SUM(EU25:EU29)</f>
        <v>325.415747</v>
      </c>
      <c r="EV24" s="62">
        <f>SUM(EV25:EV29)</f>
        <v>355.845419</v>
      </c>
      <c r="EW24" s="63">
        <f aca="true" t="shared" si="75" ref="EW24:EW30">SUM(ET24:EV24)</f>
        <v>1008.147037</v>
      </c>
      <c r="EX24" s="63">
        <f aca="true" t="shared" si="76" ref="EX24:EX30">EK24+EO24+ES24+EW24</f>
        <v>6440.091587</v>
      </c>
      <c r="EY24" s="127">
        <f>SUM(EY25:EY29)</f>
        <v>359.950069</v>
      </c>
      <c r="EZ24" s="127">
        <f>SUM(EZ25:EZ29)</f>
        <v>430.607236</v>
      </c>
      <c r="FA24" s="127">
        <f>SUM(FA25:FA29)</f>
        <v>452.80639700000006</v>
      </c>
      <c r="FB24" s="128">
        <f>EY24+EZ24+FA24</f>
        <v>1243.363702</v>
      </c>
      <c r="FC24" s="127">
        <f>SUM(FC25:FC29)</f>
        <v>313.93287599999996</v>
      </c>
      <c r="FD24" s="127">
        <f>SUM(FD25:FD29)</f>
        <v>702.602531</v>
      </c>
      <c r="FE24" s="127">
        <f>SUM(FE25:FE29)</f>
        <v>974.471855</v>
      </c>
      <c r="FF24" s="128">
        <f>FC24+FD24+FE24</f>
        <v>1991.007262</v>
      </c>
      <c r="FG24" s="127">
        <f>SUM(FG25:FG29)</f>
        <v>819.367528</v>
      </c>
      <c r="FH24" s="127">
        <f>SUM(FH25:FH29)</f>
        <v>686.562803</v>
      </c>
      <c r="FI24" s="127">
        <f>SUM(FI25:FI29)</f>
        <v>501.39100099999996</v>
      </c>
      <c r="FJ24" s="128">
        <f>FG24+FH24+FI24</f>
        <v>2007.321332</v>
      </c>
      <c r="FK24" s="127">
        <f>SUM(FK25:FK29)</f>
        <v>302.6525527</v>
      </c>
      <c r="FL24" s="127">
        <f>SUM(FL25:FL29)</f>
        <v>315.69068899999996</v>
      </c>
      <c r="FM24" s="127">
        <f>SUM(FM25:FM29)</f>
        <v>333.309778</v>
      </c>
      <c r="FN24" s="128">
        <f>FK24+FL24+FM24</f>
        <v>951.6530197</v>
      </c>
      <c r="FO24" s="128">
        <f t="shared" si="11"/>
        <v>6193.3453157</v>
      </c>
      <c r="FP24" s="127">
        <f>SUM(FP25:FP29)</f>
        <v>325.35100800000004</v>
      </c>
      <c r="FQ24" s="127">
        <f>SUM(FQ25:FQ29)</f>
        <v>401.619192</v>
      </c>
      <c r="FR24" s="127">
        <f>SUM(FR25:FR29)</f>
        <v>432.06482300000005</v>
      </c>
      <c r="FS24" s="128">
        <f>FP24+FQ24+FR24</f>
        <v>1159.035023</v>
      </c>
      <c r="FT24" s="127">
        <f>SUM(FT25:FT29)</f>
        <v>501.91429300000004</v>
      </c>
      <c r="FU24" s="127">
        <f>SUM(FU25:FU29)</f>
        <v>1050.194753</v>
      </c>
      <c r="FV24" s="127">
        <f>SUM(FV25:FV29)</f>
        <v>966.0219200000001</v>
      </c>
      <c r="FW24" s="128">
        <f>FT24+FU24+FV24</f>
        <v>2518.130966</v>
      </c>
      <c r="FX24" s="127">
        <f>SUM(FX25:FX29)</f>
        <v>882.934102</v>
      </c>
      <c r="FY24" s="127">
        <f>SUM(FY25:FY29)</f>
        <v>784.024959</v>
      </c>
      <c r="FZ24" s="127">
        <f>SUM(FZ25:FZ29)</f>
        <v>719.8117110000001</v>
      </c>
      <c r="GA24" s="128">
        <f>FX24+FY24+FZ24</f>
        <v>2386.770772</v>
      </c>
      <c r="GB24" s="127">
        <f>SUM(GB25:GB29)</f>
        <v>826.5043430000001</v>
      </c>
      <c r="GC24" s="127">
        <f>SUM(GC25:GC29)</f>
        <v>452.25015900000005</v>
      </c>
      <c r="GD24" s="127">
        <f>SUM(GD25:GD29)</f>
        <v>442.183614</v>
      </c>
      <c r="GE24" s="128">
        <f>GB24+GC24+GD24</f>
        <v>1720.9381160000003</v>
      </c>
      <c r="GF24" s="128">
        <f t="shared" si="12"/>
        <v>7784.874877</v>
      </c>
      <c r="GG24" s="127">
        <f>SUM(GG25:GG29)</f>
        <v>498.27</v>
      </c>
      <c r="GH24" s="127">
        <f>SUM(GH25:GH29)</f>
        <v>418.40999999999997</v>
      </c>
      <c r="GI24" s="127">
        <f>SUM(GI25:GI29)</f>
        <v>410.71</v>
      </c>
      <c r="GJ24" s="128">
        <f>GG24+GH24+GI24</f>
        <v>1327.3899999999999</v>
      </c>
      <c r="GK24" s="127">
        <f>SUM(GK25:GK29)</f>
        <v>544.045037</v>
      </c>
      <c r="GL24" s="127">
        <f>SUM(GL25:GL29)</f>
        <v>845.35204085</v>
      </c>
      <c r="GM24" s="127">
        <f>SUM(GM25:GM29)</f>
        <v>1290.378051</v>
      </c>
      <c r="GN24" s="128">
        <f>GK24+GL24+GM24</f>
        <v>2679.77512885</v>
      </c>
      <c r="GO24" s="127">
        <f>SUM(GO25:GO29)</f>
        <v>1118.7581475</v>
      </c>
      <c r="GP24" s="127">
        <f>SUM(GP25:GP29)</f>
        <v>701.8975949999999</v>
      </c>
      <c r="GQ24" s="127">
        <f>SUM(GQ25:GQ29)</f>
        <v>484.472481</v>
      </c>
      <c r="GR24" s="128">
        <f>GO24+GP24+GQ24</f>
        <v>2305.1282235</v>
      </c>
      <c r="GS24" s="127">
        <f>SUM(GS25:GS29)</f>
        <v>421.144664</v>
      </c>
      <c r="GT24" s="127">
        <f>SUM(GT25:GT29)</f>
        <v>351.52764</v>
      </c>
      <c r="GU24" s="127">
        <f>SUM(GU25:GU29)</f>
        <v>408.410671</v>
      </c>
      <c r="GV24" s="128">
        <f>GS24+GT24+GU24</f>
        <v>1181.0829749999998</v>
      </c>
      <c r="GW24" s="128">
        <f t="shared" si="43"/>
        <v>7493.376327349999</v>
      </c>
      <c r="GX24" s="127">
        <f>SUM(GX25:GX29)</f>
        <v>448.779112</v>
      </c>
      <c r="GY24" s="127">
        <f>SUM(GY25:GY29)</f>
        <v>390.010527</v>
      </c>
      <c r="GZ24" s="127">
        <f>SUM(GZ25:GZ29)</f>
        <v>462.52198899999996</v>
      </c>
      <c r="HA24" s="128">
        <f>GX24+GY24+GZ24</f>
        <v>1301.311628</v>
      </c>
      <c r="HB24" s="127">
        <f>SUM(HB25:HB29)</f>
        <v>508.90409999999997</v>
      </c>
      <c r="HC24" s="127">
        <f>SUM(HC25:HC29)</f>
        <v>963.287757</v>
      </c>
      <c r="HD24" s="127">
        <f>SUM(HD25:HD29)</f>
        <v>1382.2219599999999</v>
      </c>
      <c r="HE24" s="128">
        <f>HB24+HC24+HD24</f>
        <v>2854.4138169999997</v>
      </c>
      <c r="HF24" s="127">
        <f>SUM(HF25:HF29)</f>
        <v>1130.632165</v>
      </c>
      <c r="HG24" s="127">
        <f>SUM(HG25:HG29)</f>
        <v>771.8751530000001</v>
      </c>
      <c r="HH24" s="127">
        <f>SUM(HH25:HH29)</f>
        <v>579.920783</v>
      </c>
      <c r="HI24" s="128">
        <f>HF24+HG24+HH24</f>
        <v>2482.428101</v>
      </c>
    </row>
    <row r="25" spans="1:217" ht="14.25" outlineLevel="1">
      <c r="A25" s="4" t="s">
        <v>22</v>
      </c>
      <c r="B25" s="7">
        <v>57.84246</v>
      </c>
      <c r="C25" s="7">
        <v>49.830281</v>
      </c>
      <c r="D25" s="7">
        <v>57.420113</v>
      </c>
      <c r="E25" s="21">
        <f t="shared" si="13"/>
        <v>165.092854</v>
      </c>
      <c r="F25" s="6">
        <v>93.354056</v>
      </c>
      <c r="G25" s="6">
        <v>175.860963</v>
      </c>
      <c r="H25" s="6">
        <v>214.360951</v>
      </c>
      <c r="I25" s="21">
        <f t="shared" si="14"/>
        <v>483.57597</v>
      </c>
      <c r="J25" s="6">
        <v>227.956969</v>
      </c>
      <c r="K25" s="6">
        <v>168.435741</v>
      </c>
      <c r="L25" s="6">
        <v>79.219389</v>
      </c>
      <c r="M25" s="21">
        <f t="shared" si="15"/>
        <v>475.61209899999994</v>
      </c>
      <c r="N25" s="20">
        <v>88.612198</v>
      </c>
      <c r="O25" s="20">
        <v>94.691928</v>
      </c>
      <c r="P25" s="20">
        <v>73.039443</v>
      </c>
      <c r="Q25" s="21">
        <f t="shared" si="16"/>
        <v>256.343569</v>
      </c>
      <c r="R25" s="36">
        <f t="shared" si="17"/>
        <v>1380.624492</v>
      </c>
      <c r="S25" s="6">
        <v>50.179424</v>
      </c>
      <c r="T25" s="20">
        <v>48.297936</v>
      </c>
      <c r="U25" s="20">
        <v>55.511953</v>
      </c>
      <c r="V25" s="21">
        <f t="shared" si="18"/>
        <v>153.989313</v>
      </c>
      <c r="W25" s="20">
        <v>90.629293</v>
      </c>
      <c r="X25" s="20">
        <v>176.482494</v>
      </c>
      <c r="Y25" s="20">
        <v>209.532556</v>
      </c>
      <c r="Z25" s="21">
        <f t="shared" si="19"/>
        <v>476.644343</v>
      </c>
      <c r="AA25" s="24">
        <v>216.480478</v>
      </c>
      <c r="AB25" s="24">
        <v>197.418399</v>
      </c>
      <c r="AC25" s="24">
        <v>129.081488</v>
      </c>
      <c r="AD25" s="21">
        <f t="shared" si="20"/>
        <v>542.980365</v>
      </c>
      <c r="AE25" s="20">
        <v>89.938362</v>
      </c>
      <c r="AF25" s="20">
        <v>89.482189</v>
      </c>
      <c r="AG25" s="20">
        <v>71.173808</v>
      </c>
      <c r="AH25" s="21">
        <f t="shared" si="21"/>
        <v>250.594359</v>
      </c>
      <c r="AI25" s="38">
        <f t="shared" si="22"/>
        <v>1424.2083799999998</v>
      </c>
      <c r="AJ25" s="6">
        <v>64.095144</v>
      </c>
      <c r="AK25" s="6">
        <v>59.116665</v>
      </c>
      <c r="AL25" s="6">
        <v>56.878419</v>
      </c>
      <c r="AM25" s="21">
        <f t="shared" si="23"/>
        <v>180.090228</v>
      </c>
      <c r="AN25" s="6">
        <v>83.379094</v>
      </c>
      <c r="AO25" s="6">
        <v>169.449485</v>
      </c>
      <c r="AP25" s="6">
        <v>204.258592</v>
      </c>
      <c r="AQ25" s="21">
        <f t="shared" si="24"/>
        <v>457.087171</v>
      </c>
      <c r="AR25" s="6">
        <v>211.779066</v>
      </c>
      <c r="AS25" s="6">
        <v>180.105746</v>
      </c>
      <c r="AT25" s="6">
        <v>160.634732</v>
      </c>
      <c r="AU25" s="21">
        <f t="shared" si="25"/>
        <v>552.519544</v>
      </c>
      <c r="AV25" s="6">
        <v>114.419496</v>
      </c>
      <c r="AW25" s="6">
        <v>84.625735</v>
      </c>
      <c r="AX25" s="6">
        <v>66.850988</v>
      </c>
      <c r="AY25" s="21">
        <f t="shared" si="26"/>
        <v>265.896219</v>
      </c>
      <c r="AZ25" s="38">
        <f t="shared" si="27"/>
        <v>1455.593162</v>
      </c>
      <c r="BA25" s="6">
        <v>61.511972</v>
      </c>
      <c r="BB25" s="6">
        <v>57.026244</v>
      </c>
      <c r="BC25" s="6">
        <v>65.594051</v>
      </c>
      <c r="BD25" s="21">
        <f t="shared" si="28"/>
        <v>184.132267</v>
      </c>
      <c r="BE25" s="6">
        <v>82.978417</v>
      </c>
      <c r="BF25" s="6">
        <v>167.430741</v>
      </c>
      <c r="BG25" s="6">
        <v>184.187334</v>
      </c>
      <c r="BH25" s="21">
        <f t="shared" si="29"/>
        <v>434.596492</v>
      </c>
      <c r="BI25" s="6">
        <v>193.750208</v>
      </c>
      <c r="BJ25" s="6">
        <v>151.5213</v>
      </c>
      <c r="BK25" s="6">
        <v>128.484964</v>
      </c>
      <c r="BL25" s="21">
        <f t="shared" si="30"/>
        <v>473.756472</v>
      </c>
      <c r="BM25" s="6">
        <v>108.954815</v>
      </c>
      <c r="BN25" s="6">
        <v>84.081247</v>
      </c>
      <c r="BO25" s="6">
        <v>67.959304</v>
      </c>
      <c r="BP25" s="21">
        <f>BM25+BN25+BO25</f>
        <v>260.995366</v>
      </c>
      <c r="BQ25" s="38">
        <f t="shared" si="73"/>
        <v>1353.4805969999998</v>
      </c>
      <c r="BR25" s="6">
        <v>60.485493</v>
      </c>
      <c r="BS25" s="6">
        <v>49.772391</v>
      </c>
      <c r="BT25" s="6">
        <v>56.506647</v>
      </c>
      <c r="BU25" s="21">
        <f t="shared" si="47"/>
        <v>166.76453099999998</v>
      </c>
      <c r="BV25" s="6">
        <v>63.998938</v>
      </c>
      <c r="BW25" s="6">
        <v>148.0237</v>
      </c>
      <c r="BX25" s="6">
        <v>190.492537</v>
      </c>
      <c r="BY25" s="21">
        <f t="shared" si="48"/>
        <v>402.515175</v>
      </c>
      <c r="BZ25" s="6">
        <v>195.654838</v>
      </c>
      <c r="CA25" s="6">
        <v>174.646035</v>
      </c>
      <c r="CB25" s="6">
        <v>123.662319</v>
      </c>
      <c r="CC25" s="21">
        <f t="shared" si="49"/>
        <v>493.96319200000005</v>
      </c>
      <c r="CD25" s="6">
        <v>81.396342</v>
      </c>
      <c r="CE25" s="6">
        <v>65.874654</v>
      </c>
      <c r="CF25" s="6">
        <v>62.502142</v>
      </c>
      <c r="CG25" s="21">
        <f t="shared" si="74"/>
        <v>209.77313800000002</v>
      </c>
      <c r="CH25" s="38">
        <f t="shared" si="42"/>
        <v>1273.0160360000002</v>
      </c>
      <c r="CI25" s="12">
        <v>62.641154</v>
      </c>
      <c r="CJ25" s="12">
        <v>58.852487</v>
      </c>
      <c r="CK25" s="12">
        <v>67.83835</v>
      </c>
      <c r="CL25" s="12">
        <f t="shared" si="72"/>
        <v>189.33199100000002</v>
      </c>
      <c r="CM25" s="12">
        <v>78.136703</v>
      </c>
      <c r="CN25" s="12">
        <v>120.772859</v>
      </c>
      <c r="CO25" s="12">
        <v>171.021623</v>
      </c>
      <c r="CP25" s="12">
        <f t="shared" si="31"/>
        <v>369.931185</v>
      </c>
      <c r="CQ25" s="12">
        <v>202.775835</v>
      </c>
      <c r="CR25" s="12">
        <v>206.175113</v>
      </c>
      <c r="CS25" s="12">
        <v>142.618386</v>
      </c>
      <c r="CT25" s="12">
        <f t="shared" si="32"/>
        <v>551.569334</v>
      </c>
      <c r="CU25" s="12">
        <v>83.790717</v>
      </c>
      <c r="CV25" s="12">
        <v>76.282287</v>
      </c>
      <c r="CW25" s="12">
        <v>65.09438</v>
      </c>
      <c r="CX25" s="12">
        <f t="shared" si="51"/>
        <v>225.167384</v>
      </c>
      <c r="CY25" s="113">
        <f t="shared" si="33"/>
        <v>1335.9998940000003</v>
      </c>
      <c r="CZ25" s="12">
        <v>54.770957</v>
      </c>
      <c r="DA25" s="12">
        <v>52.717286</v>
      </c>
      <c r="DB25" s="12">
        <v>69.953543</v>
      </c>
      <c r="DC25" s="12">
        <f t="shared" si="34"/>
        <v>177.441786</v>
      </c>
      <c r="DD25" s="12">
        <v>86.906731</v>
      </c>
      <c r="DE25" s="12">
        <v>155.429501</v>
      </c>
      <c r="DF25" s="12">
        <v>203.674031</v>
      </c>
      <c r="DG25" s="12">
        <f t="shared" si="44"/>
        <v>446.010263</v>
      </c>
      <c r="DH25" s="87">
        <v>206.085593</v>
      </c>
      <c r="DI25" s="87">
        <v>187.055328</v>
      </c>
      <c r="DJ25" s="87">
        <v>145.295745</v>
      </c>
      <c r="DK25" s="87">
        <f t="shared" si="35"/>
        <v>538.4366660000001</v>
      </c>
      <c r="DL25" s="12">
        <v>93.972339</v>
      </c>
      <c r="DM25" s="12">
        <v>80.159354</v>
      </c>
      <c r="DN25" s="12">
        <v>70.386263</v>
      </c>
      <c r="DO25" s="20">
        <f t="shared" si="36"/>
        <v>244.51795599999997</v>
      </c>
      <c r="DP25" s="38">
        <f t="shared" si="37"/>
        <v>1406.406671</v>
      </c>
      <c r="DQ25" s="12">
        <v>63.404539</v>
      </c>
      <c r="DR25" s="12">
        <v>58.950137</v>
      </c>
      <c r="DS25" s="12">
        <v>81.410372</v>
      </c>
      <c r="DT25" s="12">
        <f t="shared" si="38"/>
        <v>203.76504799999998</v>
      </c>
      <c r="DU25" s="12">
        <v>115.688688</v>
      </c>
      <c r="DV25" s="12">
        <v>173.418562</v>
      </c>
      <c r="DW25" s="12">
        <v>198.188035</v>
      </c>
      <c r="DX25" s="12">
        <f aca="true" t="shared" si="77" ref="DX25:DX44">DU25+DV25+DW25</f>
        <v>487.29528500000004</v>
      </c>
      <c r="DY25" s="87">
        <v>199.184206</v>
      </c>
      <c r="DZ25" s="87">
        <v>176.825334</v>
      </c>
      <c r="EA25" s="87">
        <v>131.87313</v>
      </c>
      <c r="EB25" s="12">
        <f t="shared" si="39"/>
        <v>507.88267</v>
      </c>
      <c r="EC25" s="12">
        <v>102.85</v>
      </c>
      <c r="ED25" s="12">
        <v>71.11</v>
      </c>
      <c r="EE25" s="12">
        <v>66.43</v>
      </c>
      <c r="EF25" s="12">
        <f t="shared" si="40"/>
        <v>240.39</v>
      </c>
      <c r="EG25" s="22">
        <f t="shared" si="41"/>
        <v>1439.3330030000002</v>
      </c>
      <c r="EH25" s="87">
        <v>60.89</v>
      </c>
      <c r="EI25" s="87">
        <v>49.9</v>
      </c>
      <c r="EJ25" s="87">
        <v>57.27</v>
      </c>
      <c r="EK25" s="12">
        <f>SUM(EH25:EJ25)</f>
        <v>168.06</v>
      </c>
      <c r="EL25" s="12">
        <v>61.204919</v>
      </c>
      <c r="EM25" s="12">
        <v>155.208562</v>
      </c>
      <c r="EN25" s="12">
        <v>201.408487</v>
      </c>
      <c r="EO25" s="12">
        <f>SUM(EL25:EN25)</f>
        <v>417.82196799999997</v>
      </c>
      <c r="EP25" s="12">
        <v>208.875911</v>
      </c>
      <c r="EQ25" s="12">
        <v>167.096137</v>
      </c>
      <c r="ER25" s="12">
        <v>117.76415</v>
      </c>
      <c r="ES25" s="12">
        <f>SUM(EP25:ER25)</f>
        <v>493.73619799999994</v>
      </c>
      <c r="ET25" s="12">
        <v>80.894774</v>
      </c>
      <c r="EU25" s="12">
        <v>70.258879</v>
      </c>
      <c r="EV25" s="12">
        <v>59.389125</v>
      </c>
      <c r="EW25" s="12">
        <f t="shared" si="75"/>
        <v>210.542778</v>
      </c>
      <c r="EX25" s="22">
        <f t="shared" si="76"/>
        <v>1290.1609439999997</v>
      </c>
      <c r="EY25" s="126">
        <v>58.882167</v>
      </c>
      <c r="EZ25" s="126">
        <v>54.168678</v>
      </c>
      <c r="FA25" s="126">
        <v>59.57784</v>
      </c>
      <c r="FB25" s="126">
        <f>SUM(EY25:FA25)</f>
        <v>172.62868500000002</v>
      </c>
      <c r="FC25" s="126">
        <v>49.835843</v>
      </c>
      <c r="FD25" s="126">
        <v>60.885866</v>
      </c>
      <c r="FE25" s="126">
        <v>151.200914</v>
      </c>
      <c r="FF25" s="126">
        <f>SUM(FC25:FE25)</f>
        <v>261.92262300000004</v>
      </c>
      <c r="FG25" s="126">
        <v>190.780283</v>
      </c>
      <c r="FH25" s="126">
        <v>92.788955</v>
      </c>
      <c r="FI25" s="126">
        <v>82.335323</v>
      </c>
      <c r="FJ25" s="126">
        <f>SUM(FG25:FI25)</f>
        <v>365.904561</v>
      </c>
      <c r="FK25" s="126">
        <v>73.155148</v>
      </c>
      <c r="FL25" s="126">
        <v>58.49666</v>
      </c>
      <c r="FM25" s="126">
        <v>0.923673</v>
      </c>
      <c r="FN25" s="126">
        <f>SUM(FK25:FM25)</f>
        <v>132.575481</v>
      </c>
      <c r="FO25" s="129">
        <f t="shared" si="11"/>
        <v>933.0313500000001</v>
      </c>
      <c r="FP25" s="126">
        <v>48.194965</v>
      </c>
      <c r="FQ25" s="126">
        <v>43.075371</v>
      </c>
      <c r="FR25" s="126">
        <v>49.17458</v>
      </c>
      <c r="FS25" s="126">
        <f>SUM(FP25:FR25)</f>
        <v>140.444916</v>
      </c>
      <c r="FT25" s="126">
        <v>71.553862</v>
      </c>
      <c r="FU25" s="126">
        <v>171.738459</v>
      </c>
      <c r="FV25" s="126">
        <v>194.490308</v>
      </c>
      <c r="FW25" s="126">
        <f>SUM(FT25:FV25)</f>
        <v>437.78262900000004</v>
      </c>
      <c r="FX25" s="126">
        <v>198.539317</v>
      </c>
      <c r="FY25" s="126">
        <v>180.084574</v>
      </c>
      <c r="FZ25" s="126">
        <v>120.4079</v>
      </c>
      <c r="GA25" s="126">
        <f>SUM(FX25:FZ25)</f>
        <v>499.031791</v>
      </c>
      <c r="GB25" s="126">
        <v>75.533665</v>
      </c>
      <c r="GC25" s="126">
        <v>62.231414</v>
      </c>
      <c r="GD25" s="126">
        <v>40.008912</v>
      </c>
      <c r="GE25" s="126">
        <f>SUM(GB25:GD25)</f>
        <v>177.77399100000002</v>
      </c>
      <c r="GF25" s="129">
        <f t="shared" si="12"/>
        <v>1255.033327</v>
      </c>
      <c r="GG25" s="126">
        <v>50.29</v>
      </c>
      <c r="GH25" s="126">
        <v>43.95</v>
      </c>
      <c r="GI25" s="126">
        <v>50.51</v>
      </c>
      <c r="GJ25" s="126">
        <f>SUM(GG25:GI25)</f>
        <v>144.75</v>
      </c>
      <c r="GK25" s="126">
        <v>67.540023</v>
      </c>
      <c r="GL25" s="126">
        <v>134.482503</v>
      </c>
      <c r="GM25" s="126">
        <v>189.024549</v>
      </c>
      <c r="GN25" s="126">
        <f>SUM(GK25:GM25)</f>
        <v>391.04707500000006</v>
      </c>
      <c r="GO25" s="126">
        <v>199.318939</v>
      </c>
      <c r="GP25" s="126">
        <v>140.771789</v>
      </c>
      <c r="GQ25" s="126">
        <v>90.876301</v>
      </c>
      <c r="GR25" s="126">
        <f>SUM(GO25:GQ25)</f>
        <v>430.967029</v>
      </c>
      <c r="GS25" s="126">
        <v>81.466343</v>
      </c>
      <c r="GT25" s="126">
        <v>55.565636</v>
      </c>
      <c r="GU25" s="126">
        <v>57.033969</v>
      </c>
      <c r="GV25" s="126">
        <f>SUM(GS25:GU25)</f>
        <v>194.065948</v>
      </c>
      <c r="GW25" s="129">
        <f t="shared" si="43"/>
        <v>1160.830052</v>
      </c>
      <c r="GX25" s="126">
        <v>57.220161</v>
      </c>
      <c r="GY25" s="126">
        <v>53.382568</v>
      </c>
      <c r="GZ25" s="126">
        <v>64.465124</v>
      </c>
      <c r="HA25" s="126">
        <f>SUM(GX25:GZ25)</f>
        <v>175.067853</v>
      </c>
      <c r="HB25" s="126">
        <v>87.173828</v>
      </c>
      <c r="HC25" s="126">
        <v>146.458595</v>
      </c>
      <c r="HD25" s="126">
        <v>158.573823</v>
      </c>
      <c r="HE25" s="126">
        <f>SUM(HB25:HD25)</f>
        <v>392.206246</v>
      </c>
      <c r="HF25" s="126">
        <v>181.923609</v>
      </c>
      <c r="HG25" s="126">
        <v>154.605676</v>
      </c>
      <c r="HH25" s="126">
        <v>94.347398</v>
      </c>
      <c r="HI25" s="126">
        <f>SUM(HF25:HH25)</f>
        <v>430.87668299999996</v>
      </c>
    </row>
    <row r="26" spans="1:217" ht="14.25" outlineLevel="1">
      <c r="A26" s="4" t="s">
        <v>23</v>
      </c>
      <c r="B26" s="7">
        <v>-0.376891</v>
      </c>
      <c r="C26" s="7">
        <v>-0.360602</v>
      </c>
      <c r="D26" s="7">
        <v>-0.359464</v>
      </c>
      <c r="E26" s="21">
        <f t="shared" si="13"/>
        <v>-1.096957</v>
      </c>
      <c r="F26" s="6">
        <v>13.88</v>
      </c>
      <c r="G26" s="6">
        <v>69.09</v>
      </c>
      <c r="H26" s="6">
        <v>98.491</v>
      </c>
      <c r="I26" s="21">
        <f t="shared" si="14"/>
        <v>181.461</v>
      </c>
      <c r="J26" s="6">
        <v>101.905</v>
      </c>
      <c r="K26" s="6">
        <v>63.847</v>
      </c>
      <c r="L26" s="6">
        <v>25.344</v>
      </c>
      <c r="M26" s="21">
        <f t="shared" si="15"/>
        <v>191.096</v>
      </c>
      <c r="N26" s="20">
        <v>24.924953</v>
      </c>
      <c r="O26" s="20">
        <v>-0.291229</v>
      </c>
      <c r="P26" s="20">
        <v>-0.332686</v>
      </c>
      <c r="Q26" s="21">
        <f t="shared" si="16"/>
        <v>24.301038</v>
      </c>
      <c r="R26" s="36">
        <f t="shared" si="17"/>
        <v>395.76108100000005</v>
      </c>
      <c r="S26" s="6">
        <v>-0.403</v>
      </c>
      <c r="T26" s="20">
        <v>-0.312707</v>
      </c>
      <c r="U26" s="20">
        <v>-0.400358</v>
      </c>
      <c r="V26" s="21">
        <f t="shared" si="18"/>
        <v>-1.116065</v>
      </c>
      <c r="W26" s="20">
        <v>33.599</v>
      </c>
      <c r="X26" s="20">
        <v>84.44</v>
      </c>
      <c r="Y26" s="20">
        <v>94.948</v>
      </c>
      <c r="Z26" s="21">
        <f t="shared" si="19"/>
        <v>212.98699999999997</v>
      </c>
      <c r="AA26" s="24">
        <v>92.384241</v>
      </c>
      <c r="AB26" s="24">
        <v>80.556429</v>
      </c>
      <c r="AC26" s="24">
        <v>34.126347</v>
      </c>
      <c r="AD26" s="21">
        <f t="shared" si="20"/>
        <v>207.06701700000002</v>
      </c>
      <c r="AE26" s="6">
        <v>25.329</v>
      </c>
      <c r="AF26" s="6">
        <v>-0.242</v>
      </c>
      <c r="AG26" s="6">
        <v>-0.301485</v>
      </c>
      <c r="AH26" s="21">
        <f t="shared" si="21"/>
        <v>24.785515</v>
      </c>
      <c r="AI26" s="38">
        <f t="shared" si="22"/>
        <v>443.72346699999997</v>
      </c>
      <c r="AJ26" s="6">
        <v>-0.19663799999999998</v>
      </c>
      <c r="AK26" s="6">
        <v>-0.11153200000000002</v>
      </c>
      <c r="AL26" s="6">
        <v>-0.069849</v>
      </c>
      <c r="AM26" s="21">
        <f t="shared" si="23"/>
        <v>-0.378019</v>
      </c>
      <c r="AN26" s="6">
        <v>33.331177000000004</v>
      </c>
      <c r="AO26" s="6">
        <v>82.518428</v>
      </c>
      <c r="AP26" s="6">
        <v>95.153039</v>
      </c>
      <c r="AQ26" s="21">
        <f t="shared" si="24"/>
        <v>211.002644</v>
      </c>
      <c r="AR26" s="6">
        <v>90.662</v>
      </c>
      <c r="AS26" s="6">
        <v>61.137</v>
      </c>
      <c r="AT26" s="6">
        <v>64.082</v>
      </c>
      <c r="AU26" s="21">
        <f t="shared" si="25"/>
        <v>215.881</v>
      </c>
      <c r="AV26" s="6">
        <v>40.852</v>
      </c>
      <c r="AW26" s="6">
        <v>-0.233</v>
      </c>
      <c r="AX26" s="6">
        <v>-0.274</v>
      </c>
      <c r="AY26" s="21">
        <f t="shared" si="26"/>
        <v>40.345</v>
      </c>
      <c r="AZ26" s="38">
        <f t="shared" si="27"/>
        <v>466.85062500000004</v>
      </c>
      <c r="BA26" s="6">
        <v>-0.253</v>
      </c>
      <c r="BB26" s="6">
        <v>-0.222</v>
      </c>
      <c r="BC26" s="6">
        <v>-0.175</v>
      </c>
      <c r="BD26" s="21">
        <f t="shared" si="28"/>
        <v>-0.6499999999999999</v>
      </c>
      <c r="BE26" s="6">
        <v>-0.173</v>
      </c>
      <c r="BF26" s="6">
        <v>-0.17</v>
      </c>
      <c r="BG26" s="6">
        <v>-0.15</v>
      </c>
      <c r="BH26" s="21">
        <f t="shared" si="29"/>
        <v>-0.493</v>
      </c>
      <c r="BI26" s="6">
        <v>-0.193</v>
      </c>
      <c r="BJ26" s="6">
        <v>-0.17</v>
      </c>
      <c r="BK26" s="6">
        <v>-0.169</v>
      </c>
      <c r="BL26" s="21">
        <f t="shared" si="30"/>
        <v>-0.532</v>
      </c>
      <c r="BM26" s="6">
        <v>-0.013497999999999982</v>
      </c>
      <c r="BN26" s="6">
        <v>-0.144935</v>
      </c>
      <c r="BO26" s="6">
        <v>-0.29211299999999996</v>
      </c>
      <c r="BP26" s="21">
        <f>BM26+BN26+BO26</f>
        <v>-0.45054599999999995</v>
      </c>
      <c r="BQ26" s="38">
        <f t="shared" si="73"/>
        <v>-2.125546</v>
      </c>
      <c r="BR26" s="6">
        <f>-0.384+(-0.006729)</f>
        <v>-0.390729</v>
      </c>
      <c r="BS26" s="6">
        <f>-0.367+0.15084</f>
        <v>-0.21616</v>
      </c>
      <c r="BT26" s="6">
        <f>-0.318+0.070371</f>
        <v>-0.247629</v>
      </c>
      <c r="BU26" s="21">
        <f t="shared" si="47"/>
        <v>-0.854518</v>
      </c>
      <c r="BV26" s="6">
        <f>18.654+0.071259</f>
        <v>18.725259</v>
      </c>
      <c r="BW26" s="6">
        <f>71.841+0.056453</f>
        <v>71.897453</v>
      </c>
      <c r="BX26" s="6">
        <f>91.428+0.063425</f>
        <v>91.49142499999999</v>
      </c>
      <c r="BY26" s="21">
        <f t="shared" si="48"/>
        <v>182.114137</v>
      </c>
      <c r="BZ26" s="6">
        <f>63.877+0.06309</f>
        <v>63.940090000000005</v>
      </c>
      <c r="CA26" s="6">
        <f>51.023+0.014908</f>
        <v>51.037908</v>
      </c>
      <c r="CB26" s="6">
        <f>26.119-0.002366</f>
        <v>26.116634</v>
      </c>
      <c r="CC26" s="21">
        <f t="shared" si="49"/>
        <v>141.09463200000002</v>
      </c>
      <c r="CD26" s="6">
        <v>9.490066</v>
      </c>
      <c r="CE26" s="6">
        <v>-0.304874</v>
      </c>
      <c r="CF26" s="6">
        <v>-0.468134</v>
      </c>
      <c r="CG26" s="21">
        <f t="shared" si="74"/>
        <v>8.717058000000002</v>
      </c>
      <c r="CH26" s="53">
        <f>CG26+CC26+BY26+BU26</f>
        <v>331.07130900000004</v>
      </c>
      <c r="CI26" s="12">
        <v>-0.506247</v>
      </c>
      <c r="CJ26" s="12">
        <v>-0.458327</v>
      </c>
      <c r="CK26" s="12">
        <v>-0.40003</v>
      </c>
      <c r="CL26" s="12">
        <f t="shared" si="72"/>
        <v>-1.364604</v>
      </c>
      <c r="CM26" s="12">
        <v>19.986178</v>
      </c>
      <c r="CN26" s="12">
        <v>67.09109699999999</v>
      </c>
      <c r="CO26" s="12">
        <v>-0.27056</v>
      </c>
      <c r="CP26" s="12">
        <f t="shared" si="31"/>
        <v>86.80671499999998</v>
      </c>
      <c r="CQ26" s="12">
        <v>-0.251642</v>
      </c>
      <c r="CR26" s="12">
        <v>-0.241113</v>
      </c>
      <c r="CS26" s="12">
        <v>-0.269281</v>
      </c>
      <c r="CT26" s="12">
        <f t="shared" si="32"/>
        <v>-0.7620359999999999</v>
      </c>
      <c r="CU26" s="12">
        <v>1.114336</v>
      </c>
      <c r="CV26" s="12">
        <v>-0.493714</v>
      </c>
      <c r="CW26" s="12">
        <v>-0.704085</v>
      </c>
      <c r="CX26" s="12">
        <f t="shared" si="51"/>
        <v>-0.08346299999999995</v>
      </c>
      <c r="CY26" s="113">
        <f t="shared" si="33"/>
        <v>84.596612</v>
      </c>
      <c r="CZ26" s="12">
        <v>10.571</v>
      </c>
      <c r="DA26" s="12">
        <v>10.4767</v>
      </c>
      <c r="DB26" s="12">
        <v>6.848056</v>
      </c>
      <c r="DC26" s="12">
        <f t="shared" si="34"/>
        <v>27.895756</v>
      </c>
      <c r="DD26" s="12">
        <v>13.128</v>
      </c>
      <c r="DE26" s="12">
        <v>66.073</v>
      </c>
      <c r="DF26" s="12">
        <v>81.7387</v>
      </c>
      <c r="DG26" s="12">
        <f t="shared" si="44"/>
        <v>160.9397</v>
      </c>
      <c r="DH26" s="87">
        <v>78.056</v>
      </c>
      <c r="DI26" s="87">
        <v>58.63</v>
      </c>
      <c r="DJ26" s="87">
        <v>32.987</v>
      </c>
      <c r="DK26" s="87">
        <f t="shared" si="35"/>
        <v>169.673</v>
      </c>
      <c r="DL26" s="12">
        <v>18.607</v>
      </c>
      <c r="DM26" s="12">
        <v>10.778</v>
      </c>
      <c r="DN26" s="12">
        <v>11.702</v>
      </c>
      <c r="DO26" s="20">
        <f t="shared" si="36"/>
        <v>41.086999999999996</v>
      </c>
      <c r="DP26" s="38">
        <f t="shared" si="37"/>
        <v>399.595456</v>
      </c>
      <c r="DQ26" s="12">
        <v>10.538</v>
      </c>
      <c r="DR26" s="12">
        <v>10.033</v>
      </c>
      <c r="DS26" s="12">
        <v>11.824</v>
      </c>
      <c r="DT26" s="12">
        <f t="shared" si="38"/>
        <v>32.394999999999996</v>
      </c>
      <c r="DU26" s="12">
        <v>28.384</v>
      </c>
      <c r="DV26" s="12">
        <v>74.13900000000001</v>
      </c>
      <c r="DW26" s="12">
        <v>84.205</v>
      </c>
      <c r="DX26" s="12">
        <f t="shared" si="77"/>
        <v>186.728</v>
      </c>
      <c r="DY26" s="87">
        <v>81.366</v>
      </c>
      <c r="DZ26" s="87">
        <v>60.278</v>
      </c>
      <c r="EA26" s="87">
        <v>40.902</v>
      </c>
      <c r="EB26" s="12">
        <f t="shared" si="39"/>
        <v>182.546</v>
      </c>
      <c r="EC26" s="12">
        <v>23.86</v>
      </c>
      <c r="ED26" s="12">
        <v>11.83</v>
      </c>
      <c r="EE26" s="12">
        <v>12.23</v>
      </c>
      <c r="EF26" s="12">
        <f t="shared" si="40"/>
        <v>47.92</v>
      </c>
      <c r="EG26" s="22">
        <f t="shared" si="41"/>
        <v>449.589</v>
      </c>
      <c r="EH26" s="87">
        <v>12.21</v>
      </c>
      <c r="EI26" s="87">
        <v>10.82</v>
      </c>
      <c r="EJ26" s="87">
        <v>12.27</v>
      </c>
      <c r="EK26" s="12">
        <f>SUM(EH26:EJ26)</f>
        <v>35.3</v>
      </c>
      <c r="EL26" s="12">
        <v>23.505999999999997</v>
      </c>
      <c r="EM26" s="12">
        <v>73.455</v>
      </c>
      <c r="EN26" s="12">
        <v>82.307</v>
      </c>
      <c r="EO26" s="12">
        <f>SUM(EL26:EN26)</f>
        <v>179.268</v>
      </c>
      <c r="EP26" s="12">
        <v>87.255</v>
      </c>
      <c r="EQ26" s="12">
        <v>56.271</v>
      </c>
      <c r="ER26" s="12">
        <v>27.343999999999998</v>
      </c>
      <c r="ES26" s="12">
        <f>SUM(EP26:ER26)</f>
        <v>170.87</v>
      </c>
      <c r="ET26" s="12">
        <v>28.252000000000002</v>
      </c>
      <c r="EU26" s="12">
        <v>10.776</v>
      </c>
      <c r="EV26" s="12">
        <v>11.790999999999999</v>
      </c>
      <c r="EW26" s="12">
        <f t="shared" si="75"/>
        <v>50.819</v>
      </c>
      <c r="EX26" s="22">
        <f t="shared" si="76"/>
        <v>436.257</v>
      </c>
      <c r="EY26" s="126">
        <v>12.289826000000001</v>
      </c>
      <c r="EZ26" s="126">
        <v>10.895999999999999</v>
      </c>
      <c r="FA26" s="126">
        <v>12.798927</v>
      </c>
      <c r="FB26" s="126">
        <f>SUM(EY26:FA26)</f>
        <v>35.984753</v>
      </c>
      <c r="FC26" s="126">
        <v>16.275</v>
      </c>
      <c r="FD26" s="126">
        <v>46.670249</v>
      </c>
      <c r="FE26" s="126">
        <v>68.769111</v>
      </c>
      <c r="FF26" s="126">
        <f>SUM(FC26:FE26)</f>
        <v>131.71436</v>
      </c>
      <c r="FG26" s="126">
        <v>56.496563</v>
      </c>
      <c r="FH26" s="126">
        <v>29.214365</v>
      </c>
      <c r="FI26" s="126">
        <v>22.173683</v>
      </c>
      <c r="FJ26" s="126">
        <f>SUM(FG26:FI26)</f>
        <v>107.88461099999999</v>
      </c>
      <c r="FK26" s="126">
        <v>15.588</v>
      </c>
      <c r="FL26" s="126">
        <v>12.622492</v>
      </c>
      <c r="FM26" s="126">
        <v>12.194053</v>
      </c>
      <c r="FN26" s="126">
        <f>SUM(FK26:FM26)</f>
        <v>40.404545</v>
      </c>
      <c r="FO26" s="129">
        <f t="shared" si="11"/>
        <v>315.988269</v>
      </c>
      <c r="FP26" s="126">
        <v>11.984319</v>
      </c>
      <c r="FQ26" s="126">
        <v>10.667042</v>
      </c>
      <c r="FR26" s="126">
        <v>12.314474</v>
      </c>
      <c r="FS26" s="126">
        <f>SUM(FP26:FR26)</f>
        <v>34.965835</v>
      </c>
      <c r="FT26" s="126">
        <v>29.240296</v>
      </c>
      <c r="FU26" s="126">
        <v>84.04664</v>
      </c>
      <c r="FV26" s="126">
        <v>87.218345</v>
      </c>
      <c r="FW26" s="126">
        <f>SUM(FT26:FV26)</f>
        <v>200.505281</v>
      </c>
      <c r="FX26" s="126">
        <v>79.986134</v>
      </c>
      <c r="FY26" s="126">
        <v>62.548234</v>
      </c>
      <c r="FZ26" s="126">
        <v>30.345833</v>
      </c>
      <c r="GA26" s="126">
        <f>SUM(FX26:FZ26)</f>
        <v>172.880201</v>
      </c>
      <c r="GB26" s="126">
        <v>15.554251</v>
      </c>
      <c r="GC26" s="126">
        <v>3.903588</v>
      </c>
      <c r="GD26" s="126">
        <v>3.195833</v>
      </c>
      <c r="GE26" s="126">
        <f>SUM(GB26:GD26)</f>
        <v>22.653672</v>
      </c>
      <c r="GF26" s="129">
        <f t="shared" si="12"/>
        <v>431.004989</v>
      </c>
      <c r="GG26" s="126">
        <v>5.94</v>
      </c>
      <c r="GH26" s="126">
        <v>5.77</v>
      </c>
      <c r="GI26" s="126">
        <v>2.78</v>
      </c>
      <c r="GJ26" s="126">
        <f>SUM(GG26:GI26)</f>
        <v>14.49</v>
      </c>
      <c r="GK26" s="126">
        <v>28.994081</v>
      </c>
      <c r="GL26" s="126">
        <v>50.07377785</v>
      </c>
      <c r="GM26" s="126">
        <v>87.566119</v>
      </c>
      <c r="GN26" s="126">
        <f>SUM(GK26:GM26)</f>
        <v>166.63397785</v>
      </c>
      <c r="GO26" s="126">
        <v>79.6687415</v>
      </c>
      <c r="GP26" s="126">
        <v>51.088771</v>
      </c>
      <c r="GQ26" s="126">
        <v>29.719855</v>
      </c>
      <c r="GR26" s="126">
        <f>SUM(GO26:GQ26)</f>
        <v>160.47736749999999</v>
      </c>
      <c r="GS26" s="126">
        <v>34.548918</v>
      </c>
      <c r="GT26" s="126">
        <v>4.974113</v>
      </c>
      <c r="GU26" s="126">
        <v>3.746172</v>
      </c>
      <c r="GV26" s="126">
        <f>SUM(GS26:GU26)</f>
        <v>43.269203000000005</v>
      </c>
      <c r="GW26" s="129">
        <f t="shared" si="43"/>
        <v>384.87054835</v>
      </c>
      <c r="GX26" s="126">
        <v>7.3329320000000004</v>
      </c>
      <c r="GY26" s="126">
        <v>5.805392</v>
      </c>
      <c r="GZ26" s="126">
        <v>7.857015</v>
      </c>
      <c r="HA26" s="126">
        <f>SUM(GX26:GZ26)</f>
        <v>20.995339</v>
      </c>
      <c r="HB26" s="126">
        <v>27.352175</v>
      </c>
      <c r="HC26" s="126">
        <v>80.710962</v>
      </c>
      <c r="HD26" s="126">
        <v>114.373487</v>
      </c>
      <c r="HE26" s="126">
        <f>SUM(HB26:HD26)</f>
        <v>222.436624</v>
      </c>
      <c r="HF26" s="126">
        <v>100.042613</v>
      </c>
      <c r="HG26" s="126">
        <v>61.197617</v>
      </c>
      <c r="HH26" s="126">
        <v>16.06844</v>
      </c>
      <c r="HI26" s="126">
        <f>SUM(HF26:HH26)</f>
        <v>177.30867</v>
      </c>
    </row>
    <row r="27" spans="1:217" ht="14.25" outlineLevel="1">
      <c r="A27" s="4" t="s">
        <v>24</v>
      </c>
      <c r="B27" s="7">
        <v>12.904179</v>
      </c>
      <c r="C27" s="7">
        <v>6.326269</v>
      </c>
      <c r="D27" s="7">
        <v>9.655275</v>
      </c>
      <c r="E27" s="21">
        <f t="shared" si="13"/>
        <v>28.885723</v>
      </c>
      <c r="F27" s="6">
        <v>13.322</v>
      </c>
      <c r="G27" s="6">
        <v>32.115</v>
      </c>
      <c r="H27" s="6">
        <v>52.411</v>
      </c>
      <c r="I27" s="21">
        <f t="shared" si="14"/>
        <v>97.848</v>
      </c>
      <c r="J27" s="6">
        <v>73.371</v>
      </c>
      <c r="K27" s="6">
        <v>76.004</v>
      </c>
      <c r="L27" s="6">
        <v>52.89</v>
      </c>
      <c r="M27" s="21">
        <f t="shared" si="15"/>
        <v>202.265</v>
      </c>
      <c r="N27" s="20">
        <v>28.33605</v>
      </c>
      <c r="O27" s="20">
        <v>18.719966</v>
      </c>
      <c r="P27" s="20">
        <v>13.157127</v>
      </c>
      <c r="Q27" s="21">
        <f t="shared" si="16"/>
        <v>60.213143</v>
      </c>
      <c r="R27" s="36">
        <f t="shared" si="17"/>
        <v>389.211866</v>
      </c>
      <c r="S27" s="6">
        <v>11.419</v>
      </c>
      <c r="T27" s="20">
        <v>8.044</v>
      </c>
      <c r="U27" s="20">
        <v>9.454</v>
      </c>
      <c r="V27" s="21">
        <f t="shared" si="18"/>
        <v>28.917</v>
      </c>
      <c r="W27" s="20">
        <v>21.081</v>
      </c>
      <c r="X27" s="20">
        <v>50.859</v>
      </c>
      <c r="Y27" s="20">
        <v>77.082</v>
      </c>
      <c r="Z27" s="21">
        <f t="shared" si="19"/>
        <v>149.022</v>
      </c>
      <c r="AA27" s="24">
        <v>81.529</v>
      </c>
      <c r="AB27" s="24">
        <v>75.47</v>
      </c>
      <c r="AC27" s="24">
        <v>59.65</v>
      </c>
      <c r="AD27" s="21">
        <f t="shared" si="20"/>
        <v>216.649</v>
      </c>
      <c r="AE27" s="20">
        <v>35.048</v>
      </c>
      <c r="AF27" s="20">
        <v>24.759</v>
      </c>
      <c r="AG27" s="20">
        <v>18.075</v>
      </c>
      <c r="AH27" s="21">
        <f t="shared" si="21"/>
        <v>77.882</v>
      </c>
      <c r="AI27" s="38">
        <f t="shared" si="22"/>
        <v>472.46999999999997</v>
      </c>
      <c r="AJ27" s="6">
        <v>17.185</v>
      </c>
      <c r="AK27" s="6">
        <v>13.549</v>
      </c>
      <c r="AL27" s="6">
        <v>15.939</v>
      </c>
      <c r="AM27" s="21">
        <f t="shared" si="23"/>
        <v>46.673</v>
      </c>
      <c r="AN27" s="6">
        <v>22.824398</v>
      </c>
      <c r="AO27" s="6">
        <v>58.727662</v>
      </c>
      <c r="AP27" s="6">
        <v>85.119462</v>
      </c>
      <c r="AQ27" s="21">
        <f t="shared" si="24"/>
        <v>166.67152199999998</v>
      </c>
      <c r="AR27" s="6">
        <v>97.883091</v>
      </c>
      <c r="AS27" s="6">
        <v>85.595195</v>
      </c>
      <c r="AT27" s="6">
        <v>73.347859</v>
      </c>
      <c r="AU27" s="21">
        <f t="shared" si="25"/>
        <v>256.826145</v>
      </c>
      <c r="AV27" s="6">
        <v>44.80415</v>
      </c>
      <c r="AW27" s="6">
        <v>30.529244</v>
      </c>
      <c r="AX27" s="6">
        <v>21.941802</v>
      </c>
      <c r="AY27" s="21">
        <f t="shared" si="26"/>
        <v>97.275196</v>
      </c>
      <c r="AZ27" s="38">
        <f t="shared" si="27"/>
        <v>567.4458629999999</v>
      </c>
      <c r="BA27" s="6">
        <v>18.552</v>
      </c>
      <c r="BB27" s="6">
        <v>13.645</v>
      </c>
      <c r="BC27" s="6">
        <v>16.384</v>
      </c>
      <c r="BD27" s="21">
        <f t="shared" si="28"/>
        <v>48.581</v>
      </c>
      <c r="BE27" s="6">
        <v>18.964</v>
      </c>
      <c r="BF27" s="6">
        <v>72.914</v>
      </c>
      <c r="BG27" s="6">
        <v>86.881</v>
      </c>
      <c r="BH27" s="21">
        <f t="shared" si="29"/>
        <v>178.75900000000001</v>
      </c>
      <c r="BI27" s="6">
        <v>97.057</v>
      </c>
      <c r="BJ27" s="6">
        <v>85.149</v>
      </c>
      <c r="BK27" s="6">
        <v>71.904</v>
      </c>
      <c r="BL27" s="21">
        <f t="shared" si="30"/>
        <v>254.11</v>
      </c>
      <c r="BM27" s="6">
        <v>35.967</v>
      </c>
      <c r="BN27" s="6">
        <v>19.964</v>
      </c>
      <c r="BO27" s="6">
        <v>19.31</v>
      </c>
      <c r="BP27" s="21">
        <f>BM27+BN27+BO27</f>
        <v>75.241</v>
      </c>
      <c r="BQ27" s="38">
        <f t="shared" si="73"/>
        <v>556.691</v>
      </c>
      <c r="BR27" s="6">
        <v>16.208128</v>
      </c>
      <c r="BS27" s="6">
        <v>12.862</v>
      </c>
      <c r="BT27" s="6">
        <v>15.94</v>
      </c>
      <c r="BU27" s="21">
        <f t="shared" si="47"/>
        <v>45.010127999999995</v>
      </c>
      <c r="BV27" s="6">
        <v>18.763921</v>
      </c>
      <c r="BW27" s="6">
        <v>54.125</v>
      </c>
      <c r="BX27" s="6">
        <v>81</v>
      </c>
      <c r="BY27" s="21">
        <f t="shared" si="48"/>
        <v>153.88892099999998</v>
      </c>
      <c r="BZ27" s="6">
        <v>92.045</v>
      </c>
      <c r="CA27" s="6">
        <v>92.402</v>
      </c>
      <c r="CB27" s="6">
        <v>16.787</v>
      </c>
      <c r="CC27" s="21">
        <f t="shared" si="49"/>
        <v>201.234</v>
      </c>
      <c r="CD27" s="6">
        <v>30.76</v>
      </c>
      <c r="CE27" s="6">
        <v>22.568</v>
      </c>
      <c r="CF27" s="6">
        <v>17.777</v>
      </c>
      <c r="CG27" s="21">
        <f t="shared" si="74"/>
        <v>71.105</v>
      </c>
      <c r="CH27" s="38">
        <f t="shared" si="42"/>
        <v>471.238049</v>
      </c>
      <c r="CI27" s="12">
        <v>12.451688</v>
      </c>
      <c r="CJ27" s="12">
        <v>13.638</v>
      </c>
      <c r="CK27" s="12">
        <v>15.509</v>
      </c>
      <c r="CL27" s="12">
        <f t="shared" si="72"/>
        <v>41.598688</v>
      </c>
      <c r="CM27" s="12">
        <v>20.134</v>
      </c>
      <c r="CN27" s="12">
        <v>55.347</v>
      </c>
      <c r="CO27" s="12">
        <v>71.801</v>
      </c>
      <c r="CP27" s="12">
        <f t="shared" si="31"/>
        <v>147.28199999999998</v>
      </c>
      <c r="CQ27" s="12">
        <v>83.743</v>
      </c>
      <c r="CR27" s="12">
        <v>90.733</v>
      </c>
      <c r="CS27" s="12">
        <v>69.166</v>
      </c>
      <c r="CT27" s="12">
        <f t="shared" si="32"/>
        <v>243.642</v>
      </c>
      <c r="CU27" s="12">
        <v>22.784</v>
      </c>
      <c r="CV27" s="12">
        <v>24.415</v>
      </c>
      <c r="CW27" s="12">
        <v>17.524</v>
      </c>
      <c r="CX27" s="12">
        <f t="shared" si="51"/>
        <v>64.723</v>
      </c>
      <c r="CY27" s="113">
        <f t="shared" si="33"/>
        <v>497.24568800000003</v>
      </c>
      <c r="CZ27" s="12">
        <v>16.416796</v>
      </c>
      <c r="DA27" s="12">
        <v>14.173</v>
      </c>
      <c r="DB27" s="12">
        <v>18.40152</v>
      </c>
      <c r="DC27" s="12">
        <f t="shared" si="34"/>
        <v>48.991316</v>
      </c>
      <c r="DD27" s="12">
        <v>20.617</v>
      </c>
      <c r="DE27" s="12">
        <v>63.467</v>
      </c>
      <c r="DF27" s="12">
        <v>76.35</v>
      </c>
      <c r="DG27" s="12">
        <f t="shared" si="44"/>
        <v>160.434</v>
      </c>
      <c r="DH27" s="87">
        <v>83.158</v>
      </c>
      <c r="DI27" s="87">
        <v>81.423</v>
      </c>
      <c r="DJ27" s="87">
        <v>73.563</v>
      </c>
      <c r="DK27" s="87">
        <f t="shared" si="35"/>
        <v>238.144</v>
      </c>
      <c r="DL27" s="12">
        <v>22.889</v>
      </c>
      <c r="DM27" s="12">
        <v>10.212</v>
      </c>
      <c r="DN27" s="12">
        <v>21.434</v>
      </c>
      <c r="DO27" s="20">
        <f t="shared" si="36"/>
        <v>54.535</v>
      </c>
      <c r="DP27" s="38">
        <f t="shared" si="37"/>
        <v>502.10431600000004</v>
      </c>
      <c r="DQ27" s="12">
        <v>18.017008</v>
      </c>
      <c r="DR27" s="12">
        <v>10.751</v>
      </c>
      <c r="DS27" s="12">
        <v>16.041</v>
      </c>
      <c r="DT27" s="12">
        <f t="shared" si="38"/>
        <v>44.809008000000006</v>
      </c>
      <c r="DU27" s="12">
        <v>26.134</v>
      </c>
      <c r="DV27" s="12">
        <v>53.668</v>
      </c>
      <c r="DW27" s="12">
        <v>68.355</v>
      </c>
      <c r="DX27" s="12">
        <f t="shared" si="77"/>
        <v>148.15699999999998</v>
      </c>
      <c r="DY27" s="87">
        <v>88.734</v>
      </c>
      <c r="DZ27" s="87">
        <v>73.047</v>
      </c>
      <c r="EA27" s="87">
        <v>72.974</v>
      </c>
      <c r="EB27" s="12">
        <f t="shared" si="39"/>
        <v>234.755</v>
      </c>
      <c r="EC27" s="12">
        <v>0.35</v>
      </c>
      <c r="ED27" s="12">
        <v>18.08</v>
      </c>
      <c r="EE27" s="12">
        <v>15.35</v>
      </c>
      <c r="EF27" s="12">
        <f t="shared" si="40"/>
        <v>33.78</v>
      </c>
      <c r="EG27" s="22">
        <f t="shared" si="41"/>
        <v>461.50100799999996</v>
      </c>
      <c r="EH27" s="87">
        <v>12.81</v>
      </c>
      <c r="EI27" s="87">
        <v>10.45</v>
      </c>
      <c r="EJ27" s="87">
        <v>12.33</v>
      </c>
      <c r="EK27" s="12">
        <f>SUM(EH27:EJ27)</f>
        <v>35.589999999999996</v>
      </c>
      <c r="EL27" s="12">
        <v>15.389</v>
      </c>
      <c r="EM27" s="12">
        <v>53.893</v>
      </c>
      <c r="EN27" s="12">
        <v>65.906</v>
      </c>
      <c r="EO27" s="12">
        <f>SUM(EL27:EN27)</f>
        <v>135.188</v>
      </c>
      <c r="EP27" s="12">
        <v>66.618</v>
      </c>
      <c r="EQ27" s="12">
        <v>63.461</v>
      </c>
      <c r="ER27" s="12">
        <v>53.74</v>
      </c>
      <c r="ES27" s="12">
        <f>SUM(EP27:ER27)</f>
        <v>183.81900000000002</v>
      </c>
      <c r="ET27" s="12">
        <v>7.245</v>
      </c>
      <c r="EU27" s="12">
        <v>19.674</v>
      </c>
      <c r="EV27" s="12">
        <v>19.646</v>
      </c>
      <c r="EW27" s="12">
        <f t="shared" si="75"/>
        <v>46.565</v>
      </c>
      <c r="EX27" s="22">
        <f t="shared" si="76"/>
        <v>401.162</v>
      </c>
      <c r="EY27" s="126">
        <v>16.441961</v>
      </c>
      <c r="EZ27" s="126">
        <v>5.325</v>
      </c>
      <c r="FA27" s="126">
        <v>14.92</v>
      </c>
      <c r="FB27" s="126">
        <f>SUM(EY27:FA27)</f>
        <v>36.686961</v>
      </c>
      <c r="FC27" s="126">
        <v>12.362</v>
      </c>
      <c r="FD27" s="126">
        <v>51.548</v>
      </c>
      <c r="FE27" s="126">
        <v>81.545253</v>
      </c>
      <c r="FF27" s="126">
        <f>SUM(FC27:FE27)</f>
        <v>145.455253</v>
      </c>
      <c r="FG27" s="126">
        <v>94.27</v>
      </c>
      <c r="FH27" s="126">
        <v>95.751712</v>
      </c>
      <c r="FI27" s="126">
        <v>96.706</v>
      </c>
      <c r="FJ27" s="126">
        <f>SUM(FG27:FI27)</f>
        <v>286.727712</v>
      </c>
      <c r="FK27" s="126">
        <v>7.758685</v>
      </c>
      <c r="FL27" s="126">
        <v>24.836059</v>
      </c>
      <c r="FM27" s="126">
        <v>19.737504</v>
      </c>
      <c r="FN27" s="126">
        <f>SUM(FK27:FM27)</f>
        <v>52.332248</v>
      </c>
      <c r="FO27" s="129">
        <f t="shared" si="11"/>
        <v>521.202174</v>
      </c>
      <c r="FP27" s="126">
        <v>15.907406</v>
      </c>
      <c r="FQ27" s="126">
        <v>11.963372</v>
      </c>
      <c r="FR27" s="126">
        <v>15.065397</v>
      </c>
      <c r="FS27" s="126">
        <f>SUM(FP27:FR27)</f>
        <v>42.936175000000006</v>
      </c>
      <c r="FT27" s="126">
        <v>28.875666</v>
      </c>
      <c r="FU27" s="126">
        <v>79.387661</v>
      </c>
      <c r="FV27" s="126">
        <v>81.027223</v>
      </c>
      <c r="FW27" s="126">
        <f>SUM(FT27:FV27)</f>
        <v>189.29055</v>
      </c>
      <c r="FX27" s="126">
        <v>94.285235</v>
      </c>
      <c r="FY27" s="126">
        <v>96.201598</v>
      </c>
      <c r="FZ27" s="126">
        <v>75.931</v>
      </c>
      <c r="GA27" s="126">
        <f>SUM(FX27:FZ27)</f>
        <v>266.417833</v>
      </c>
      <c r="GB27" s="126">
        <v>10.321521</v>
      </c>
      <c r="GC27" s="126">
        <v>21.628706</v>
      </c>
      <c r="GD27" s="126">
        <v>16.737591</v>
      </c>
      <c r="GE27" s="126">
        <f>SUM(GB27:GD27)</f>
        <v>48.687818</v>
      </c>
      <c r="GF27" s="129">
        <f t="shared" si="12"/>
        <v>547.332376</v>
      </c>
      <c r="GG27" s="126">
        <v>13.04</v>
      </c>
      <c r="GH27" s="126">
        <v>11.74</v>
      </c>
      <c r="GI27" s="126">
        <v>15.15</v>
      </c>
      <c r="GJ27" s="126">
        <f>SUM(GG27:GI27)</f>
        <v>39.93</v>
      </c>
      <c r="GK27" s="126">
        <v>25.714784</v>
      </c>
      <c r="GL27" s="126">
        <v>63.564089</v>
      </c>
      <c r="GM27" s="126">
        <v>98.163</v>
      </c>
      <c r="GN27" s="126">
        <f>SUM(GK27:GM27)</f>
        <v>187.441873</v>
      </c>
      <c r="GO27" s="126">
        <v>105.241544</v>
      </c>
      <c r="GP27" s="126">
        <v>110.593308</v>
      </c>
      <c r="GQ27" s="126">
        <v>89.82827</v>
      </c>
      <c r="GR27" s="126">
        <f>SUM(GO27:GQ27)</f>
        <v>305.66312200000004</v>
      </c>
      <c r="GS27" s="126">
        <v>47.329</v>
      </c>
      <c r="GT27" s="126">
        <v>30.554371</v>
      </c>
      <c r="GU27" s="126">
        <v>19.385461</v>
      </c>
      <c r="GV27" s="126">
        <f>SUM(GS27:GU27)</f>
        <v>97.268832</v>
      </c>
      <c r="GW27" s="129">
        <f t="shared" si="43"/>
        <v>630.303827</v>
      </c>
      <c r="GX27" s="126">
        <v>15.148254</v>
      </c>
      <c r="GY27" s="126">
        <v>12.254467</v>
      </c>
      <c r="GZ27" s="126">
        <v>17.949772</v>
      </c>
      <c r="HA27" s="126">
        <f>SUM(GX27:GZ27)</f>
        <v>45.352492999999996</v>
      </c>
      <c r="HB27" s="126">
        <v>23.22349</v>
      </c>
      <c r="HC27" s="126">
        <v>79.891296</v>
      </c>
      <c r="HD27" s="126">
        <v>100.337908</v>
      </c>
      <c r="HE27" s="126">
        <f>SUM(HB27:HD27)</f>
        <v>203.452694</v>
      </c>
      <c r="HF27" s="126">
        <v>115.238741</v>
      </c>
      <c r="HG27" s="126">
        <v>113.006899</v>
      </c>
      <c r="HH27" s="126">
        <v>80.112402</v>
      </c>
      <c r="HI27" s="126">
        <f>SUM(HF27:HH27)</f>
        <v>308.358042</v>
      </c>
    </row>
    <row r="28" spans="1:217" ht="14.25" outlineLevel="1">
      <c r="A28" s="4" t="s">
        <v>25</v>
      </c>
      <c r="B28" s="7">
        <v>14.668591</v>
      </c>
      <c r="C28" s="7">
        <v>11.719297</v>
      </c>
      <c r="D28" s="7">
        <v>13.041763</v>
      </c>
      <c r="E28" s="21">
        <f t="shared" si="13"/>
        <v>39.42965099999999</v>
      </c>
      <c r="F28" s="6">
        <v>15.59</v>
      </c>
      <c r="G28" s="6">
        <v>47.23</v>
      </c>
      <c r="H28" s="6">
        <v>54.15178</v>
      </c>
      <c r="I28" s="21">
        <f t="shared" si="14"/>
        <v>116.97178</v>
      </c>
      <c r="J28" s="6">
        <v>57.33</v>
      </c>
      <c r="K28" s="6">
        <v>49.44</v>
      </c>
      <c r="L28" s="6">
        <v>31.63</v>
      </c>
      <c r="M28" s="21">
        <f t="shared" si="15"/>
        <v>138.4</v>
      </c>
      <c r="N28" s="20">
        <v>206.091084</v>
      </c>
      <c r="O28" s="20">
        <v>213.71826000000001</v>
      </c>
      <c r="P28" s="20">
        <v>224.40022199999999</v>
      </c>
      <c r="Q28" s="21">
        <f t="shared" si="16"/>
        <v>644.209566</v>
      </c>
      <c r="R28" s="36">
        <f t="shared" si="17"/>
        <v>939.010997</v>
      </c>
      <c r="S28" s="6">
        <v>8.91</v>
      </c>
      <c r="T28" s="20">
        <v>7.771</v>
      </c>
      <c r="U28" s="20">
        <v>0.9590000000000001</v>
      </c>
      <c r="V28" s="21">
        <f t="shared" si="18"/>
        <v>17.64</v>
      </c>
      <c r="W28" s="20">
        <v>10.485999999999999</v>
      </c>
      <c r="X28" s="20">
        <v>45.656</v>
      </c>
      <c r="Y28" s="20">
        <v>51.44799999999999</v>
      </c>
      <c r="Z28" s="21">
        <f t="shared" si="19"/>
        <v>107.58999999999999</v>
      </c>
      <c r="AA28" s="24">
        <v>54.59</v>
      </c>
      <c r="AB28" s="24">
        <v>50.71</v>
      </c>
      <c r="AC28" s="24">
        <v>28.08</v>
      </c>
      <c r="AD28" s="21">
        <f t="shared" si="20"/>
        <v>133.38</v>
      </c>
      <c r="AE28" s="20">
        <v>14.61</v>
      </c>
      <c r="AF28" s="20">
        <v>21.015</v>
      </c>
      <c r="AG28" s="20">
        <v>15.469</v>
      </c>
      <c r="AH28" s="21">
        <f t="shared" si="21"/>
        <v>51.094</v>
      </c>
      <c r="AI28" s="38">
        <f t="shared" si="22"/>
        <v>309.704</v>
      </c>
      <c r="AJ28" s="6">
        <v>13.01</v>
      </c>
      <c r="AK28" s="6">
        <v>10.86</v>
      </c>
      <c r="AL28" s="6">
        <v>11.85</v>
      </c>
      <c r="AM28" s="21">
        <f t="shared" si="23"/>
        <v>35.72</v>
      </c>
      <c r="AN28" s="6">
        <v>14.9</v>
      </c>
      <c r="AO28" s="6">
        <v>48.43</v>
      </c>
      <c r="AP28" s="6">
        <v>49.417753</v>
      </c>
      <c r="AQ28" s="21">
        <f t="shared" si="24"/>
        <v>112.74775299999999</v>
      </c>
      <c r="AR28" s="6">
        <v>54.610029</v>
      </c>
      <c r="AS28" s="6">
        <v>53.110156</v>
      </c>
      <c r="AT28" s="6">
        <v>36.947334</v>
      </c>
      <c r="AU28" s="21">
        <f t="shared" si="25"/>
        <v>144.667519</v>
      </c>
      <c r="AV28" s="6">
        <v>22.371769</v>
      </c>
      <c r="AW28" s="6">
        <v>20.263096</v>
      </c>
      <c r="AX28" s="6">
        <v>16.483579</v>
      </c>
      <c r="AY28" s="21">
        <f t="shared" si="26"/>
        <v>59.118444000000004</v>
      </c>
      <c r="AZ28" s="38">
        <f t="shared" si="27"/>
        <v>352.253716</v>
      </c>
      <c r="BA28" s="6">
        <v>14.383214</v>
      </c>
      <c r="BB28" s="6">
        <v>11.770903</v>
      </c>
      <c r="BC28" s="6">
        <v>11.332325</v>
      </c>
      <c r="BD28" s="21">
        <f t="shared" si="28"/>
        <v>37.486442</v>
      </c>
      <c r="BE28" s="6">
        <v>8.097182</v>
      </c>
      <c r="BF28" s="6">
        <v>34.642973</v>
      </c>
      <c r="BG28" s="6">
        <v>43.259473</v>
      </c>
      <c r="BH28" s="21">
        <f t="shared" si="29"/>
        <v>85.999628</v>
      </c>
      <c r="BI28" s="6">
        <v>53.646122</v>
      </c>
      <c r="BJ28" s="6">
        <v>39.669532</v>
      </c>
      <c r="BK28" s="6">
        <v>32.698047</v>
      </c>
      <c r="BL28" s="21">
        <f t="shared" si="30"/>
        <v>126.013701</v>
      </c>
      <c r="BM28" s="6">
        <v>9.316486</v>
      </c>
      <c r="BN28" s="6">
        <v>13.405635</v>
      </c>
      <c r="BO28" s="6">
        <v>15.429301</v>
      </c>
      <c r="BP28" s="21">
        <f>BM28+BN28+BO28</f>
        <v>38.151422000000004</v>
      </c>
      <c r="BQ28" s="38">
        <f t="shared" si="73"/>
        <v>287.651193</v>
      </c>
      <c r="BR28" s="6">
        <v>13.489194</v>
      </c>
      <c r="BS28" s="6">
        <v>11.615165</v>
      </c>
      <c r="BT28" s="6">
        <v>0.83794</v>
      </c>
      <c r="BU28" s="21">
        <f t="shared" si="47"/>
        <v>25.942299</v>
      </c>
      <c r="BV28" s="6">
        <v>11.225554</v>
      </c>
      <c r="BW28" s="6">
        <v>39.358783</v>
      </c>
      <c r="BX28" s="6">
        <v>47.982514</v>
      </c>
      <c r="BY28" s="21">
        <f t="shared" si="48"/>
        <v>98.56685100000001</v>
      </c>
      <c r="BZ28" s="6">
        <v>50.478036</v>
      </c>
      <c r="CA28" s="6">
        <v>46.477247</v>
      </c>
      <c r="CB28" s="6">
        <v>31.003055</v>
      </c>
      <c r="CC28" s="21">
        <f t="shared" si="49"/>
        <v>127.95833800000001</v>
      </c>
      <c r="CD28" s="6">
        <v>3.318704</v>
      </c>
      <c r="CE28" s="6">
        <v>3.502136</v>
      </c>
      <c r="CF28" s="6">
        <v>2.023659</v>
      </c>
      <c r="CG28" s="21">
        <f t="shared" si="74"/>
        <v>8.844499</v>
      </c>
      <c r="CH28" s="38">
        <f t="shared" si="42"/>
        <v>261.31198700000004</v>
      </c>
      <c r="CI28" s="12">
        <v>1.274515</v>
      </c>
      <c r="CJ28" s="12">
        <v>1.331594</v>
      </c>
      <c r="CK28" s="12">
        <v>1.805453</v>
      </c>
      <c r="CL28" s="12">
        <f t="shared" si="72"/>
        <v>4.411562</v>
      </c>
      <c r="CM28" s="12">
        <v>2.882106</v>
      </c>
      <c r="CN28" s="12">
        <v>12.661524</v>
      </c>
      <c r="CO28" s="12">
        <v>22.731134</v>
      </c>
      <c r="CP28" s="12">
        <f t="shared" si="31"/>
        <v>38.274764000000005</v>
      </c>
      <c r="CQ28" s="12">
        <v>24.982243</v>
      </c>
      <c r="CR28" s="12">
        <v>21.500745</v>
      </c>
      <c r="CS28" s="12">
        <v>30.318689</v>
      </c>
      <c r="CT28" s="12">
        <f t="shared" si="32"/>
        <v>76.801677</v>
      </c>
      <c r="CU28" s="12">
        <v>22.701294</v>
      </c>
      <c r="CV28" s="12">
        <v>14.130568</v>
      </c>
      <c r="CW28" s="12">
        <v>12.345181</v>
      </c>
      <c r="CX28" s="12">
        <f t="shared" si="51"/>
        <v>49.177043</v>
      </c>
      <c r="CY28" s="113">
        <f t="shared" si="33"/>
        <v>168.66504600000002</v>
      </c>
      <c r="CZ28" s="12">
        <v>10.49076</v>
      </c>
      <c r="DA28" s="12">
        <v>8.621789</v>
      </c>
      <c r="DB28" s="12">
        <v>9.698786</v>
      </c>
      <c r="DC28" s="12">
        <f t="shared" si="34"/>
        <v>28.811335</v>
      </c>
      <c r="DD28" s="12">
        <v>11.736331</v>
      </c>
      <c r="DE28" s="12">
        <v>37.5855</v>
      </c>
      <c r="DF28" s="12">
        <v>50.61</v>
      </c>
      <c r="DG28" s="12">
        <f t="shared" si="44"/>
        <v>99.931831</v>
      </c>
      <c r="DH28" s="87">
        <v>46.684899</v>
      </c>
      <c r="DI28" s="87">
        <v>44.955887</v>
      </c>
      <c r="DJ28" s="87">
        <v>29.123353</v>
      </c>
      <c r="DK28" s="87">
        <f t="shared" si="35"/>
        <v>120.764139</v>
      </c>
      <c r="DL28" s="12">
        <v>15.406385</v>
      </c>
      <c r="DM28" s="12">
        <v>13.349151</v>
      </c>
      <c r="DN28" s="12">
        <v>11.033795</v>
      </c>
      <c r="DO28" s="20">
        <f t="shared" si="36"/>
        <v>39.789331</v>
      </c>
      <c r="DP28" s="38">
        <f t="shared" si="37"/>
        <v>289.296636</v>
      </c>
      <c r="DQ28" s="12">
        <v>11.060005</v>
      </c>
      <c r="DR28" s="12">
        <v>9.560597</v>
      </c>
      <c r="DS28" s="12">
        <v>10.32876</v>
      </c>
      <c r="DT28" s="12">
        <f t="shared" si="38"/>
        <v>30.949362</v>
      </c>
      <c r="DU28" s="12">
        <v>23.092802</v>
      </c>
      <c r="DV28" s="12">
        <v>46.907873</v>
      </c>
      <c r="DW28" s="12">
        <v>52.326844</v>
      </c>
      <c r="DX28" s="12">
        <f t="shared" si="77"/>
        <v>122.327519</v>
      </c>
      <c r="DY28" s="87">
        <v>52.572852</v>
      </c>
      <c r="DZ28" s="87">
        <v>44.020478</v>
      </c>
      <c r="EA28" s="87">
        <v>26.310144</v>
      </c>
      <c r="EB28" s="12">
        <f t="shared" si="39"/>
        <v>122.90347399999999</v>
      </c>
      <c r="EC28" s="12">
        <v>16.02</v>
      </c>
      <c r="ED28" s="12">
        <v>11.26</v>
      </c>
      <c r="EE28" s="12">
        <v>14.19</v>
      </c>
      <c r="EF28" s="12">
        <f t="shared" si="40"/>
        <v>41.47</v>
      </c>
      <c r="EG28" s="22">
        <f t="shared" si="41"/>
        <v>317.650355</v>
      </c>
      <c r="EH28" s="87">
        <v>12.18</v>
      </c>
      <c r="EI28" s="87">
        <v>10.72</v>
      </c>
      <c r="EJ28" s="87">
        <v>8.79</v>
      </c>
      <c r="EK28" s="12">
        <f>SUM(EH28:EJ28)</f>
        <v>31.689999999999998</v>
      </c>
      <c r="EL28" s="12">
        <v>7.180769</v>
      </c>
      <c r="EM28" s="12">
        <v>38.550721</v>
      </c>
      <c r="EN28" s="12">
        <v>44.005326</v>
      </c>
      <c r="EO28" s="12">
        <f>SUM(EL28:EN28)</f>
        <v>89.736816</v>
      </c>
      <c r="EP28" s="12">
        <v>49.700627</v>
      </c>
      <c r="EQ28" s="12">
        <v>47.837243</v>
      </c>
      <c r="ER28" s="12">
        <v>24.763143</v>
      </c>
      <c r="ES28" s="12">
        <f>SUM(EP28:ER28)</f>
        <v>122.301013</v>
      </c>
      <c r="ET28" s="12">
        <v>20.465823</v>
      </c>
      <c r="EU28" s="12">
        <v>12.685025</v>
      </c>
      <c r="EV28" s="12">
        <v>13.181751</v>
      </c>
      <c r="EW28" s="12">
        <f t="shared" si="75"/>
        <v>46.332598999999995</v>
      </c>
      <c r="EX28" s="22">
        <f t="shared" si="76"/>
        <v>290.060428</v>
      </c>
      <c r="EY28" s="126">
        <v>10.738599</v>
      </c>
      <c r="EZ28" s="126">
        <v>11.689954</v>
      </c>
      <c r="FA28" s="126">
        <v>22.419897</v>
      </c>
      <c r="FB28" s="126">
        <f>SUM(EY28:FA28)</f>
        <v>44.84845</v>
      </c>
      <c r="FC28" s="126">
        <v>30.439201</v>
      </c>
      <c r="FD28" s="126">
        <v>117.7296</v>
      </c>
      <c r="FE28" s="126">
        <v>196.131008</v>
      </c>
      <c r="FF28" s="126">
        <f>SUM(FC28:FE28)</f>
        <v>344.299809</v>
      </c>
      <c r="FG28" s="126">
        <v>143.412346</v>
      </c>
      <c r="FH28" s="126">
        <v>99.674063</v>
      </c>
      <c r="FI28" s="126">
        <v>65.13964</v>
      </c>
      <c r="FJ28" s="126">
        <f>SUM(FG28:FI28)</f>
        <v>308.226049</v>
      </c>
      <c r="FK28" s="126">
        <v>11.095686</v>
      </c>
      <c r="FL28" s="126">
        <v>19.600163</v>
      </c>
      <c r="FM28" s="126">
        <v>23.355072</v>
      </c>
      <c r="FN28" s="126">
        <f>SUM(FK28:FM28)</f>
        <v>54.050921</v>
      </c>
      <c r="FO28" s="129">
        <f t="shared" si="11"/>
        <v>751.425229</v>
      </c>
      <c r="FP28" s="126">
        <v>19.015325</v>
      </c>
      <c r="FQ28" s="126">
        <v>13.497893</v>
      </c>
      <c r="FR28" s="126">
        <v>17.805045</v>
      </c>
      <c r="FS28" s="126">
        <f>SUM(FP28:FR28)</f>
        <v>50.318263</v>
      </c>
      <c r="FT28" s="126">
        <v>56.3822</v>
      </c>
      <c r="FU28" s="126">
        <v>153.706746</v>
      </c>
      <c r="FV28" s="126">
        <v>163.634993</v>
      </c>
      <c r="FW28" s="126">
        <f>SUM(FT28:FV28)</f>
        <v>373.72393900000003</v>
      </c>
      <c r="FX28" s="126">
        <v>130.599967</v>
      </c>
      <c r="FY28" s="126">
        <v>79.375792</v>
      </c>
      <c r="FZ28" s="126">
        <v>53.385947</v>
      </c>
      <c r="GA28" s="126">
        <f>SUM(FX28:FZ28)</f>
        <v>263.36170599999997</v>
      </c>
      <c r="GB28" s="126">
        <v>55.169175</v>
      </c>
      <c r="GC28" s="126">
        <v>32.645905</v>
      </c>
      <c r="GD28" s="126">
        <v>24.092856</v>
      </c>
      <c r="GE28" s="126">
        <f>SUM(GB28:GD28)</f>
        <v>111.90793599999999</v>
      </c>
      <c r="GF28" s="129">
        <f t="shared" si="12"/>
        <v>799.311844</v>
      </c>
      <c r="GG28" s="126">
        <v>13.13</v>
      </c>
      <c r="GH28" s="126">
        <v>12.94</v>
      </c>
      <c r="GI28" s="126">
        <v>12.52</v>
      </c>
      <c r="GJ28" s="126">
        <f>SUM(GG28:GI28)</f>
        <v>38.59</v>
      </c>
      <c r="GK28" s="126">
        <v>72.408714</v>
      </c>
      <c r="GL28" s="126">
        <v>135.992934</v>
      </c>
      <c r="GM28" s="126">
        <v>195.908719</v>
      </c>
      <c r="GN28" s="126">
        <f>SUM(GK28:GM28)</f>
        <v>404.310367</v>
      </c>
      <c r="GO28" s="126">
        <v>147.976153</v>
      </c>
      <c r="GP28" s="126">
        <v>83.125888</v>
      </c>
      <c r="GQ28" s="126">
        <v>44.047529</v>
      </c>
      <c r="GR28" s="126">
        <f>SUM(GO28:GQ28)</f>
        <v>275.14957000000004</v>
      </c>
      <c r="GS28" s="126">
        <v>7.888029</v>
      </c>
      <c r="GT28" s="126">
        <v>4.853591</v>
      </c>
      <c r="GU28" s="126">
        <v>5.953279</v>
      </c>
      <c r="GV28" s="126">
        <f>SUM(GS28:GU28)</f>
        <v>18.694899</v>
      </c>
      <c r="GW28" s="129">
        <f t="shared" si="43"/>
        <v>736.744836</v>
      </c>
      <c r="GX28" s="126">
        <v>14.29649</v>
      </c>
      <c r="GY28" s="126">
        <v>12.127211</v>
      </c>
      <c r="GZ28" s="126">
        <v>20.405783</v>
      </c>
      <c r="HA28" s="126">
        <f>SUM(GX28:GZ28)</f>
        <v>46.829484</v>
      </c>
      <c r="HB28" s="126">
        <v>30.622784</v>
      </c>
      <c r="HC28" s="126">
        <v>188.380407</v>
      </c>
      <c r="HD28" s="126">
        <v>238.405307</v>
      </c>
      <c r="HE28" s="126">
        <f>SUM(HB28:HD28)</f>
        <v>457.408498</v>
      </c>
      <c r="HF28" s="126">
        <v>100.132358</v>
      </c>
      <c r="HG28" s="126">
        <v>67.283718</v>
      </c>
      <c r="HH28" s="126">
        <v>47.017148</v>
      </c>
      <c r="HI28" s="126">
        <f>SUM(HF28:HH28)</f>
        <v>214.43322399999997</v>
      </c>
    </row>
    <row r="29" spans="1:217" ht="14.25" outlineLevel="1">
      <c r="A29" s="4" t="s">
        <v>26</v>
      </c>
      <c r="B29" s="7">
        <v>337.079565</v>
      </c>
      <c r="C29" s="7">
        <v>291.23562699999997</v>
      </c>
      <c r="D29" s="7">
        <v>155.912552</v>
      </c>
      <c r="E29" s="21">
        <f t="shared" si="13"/>
        <v>784.227744</v>
      </c>
      <c r="F29" s="6">
        <v>151.19114</v>
      </c>
      <c r="G29" s="6">
        <v>377.611514</v>
      </c>
      <c r="H29" s="6">
        <v>557.6302410000001</v>
      </c>
      <c r="I29" s="21">
        <f t="shared" si="14"/>
        <v>1086.432895</v>
      </c>
      <c r="J29" s="6">
        <v>525.211039</v>
      </c>
      <c r="K29" s="6">
        <v>432.464635</v>
      </c>
      <c r="L29" s="6">
        <v>349.00140500000003</v>
      </c>
      <c r="M29" s="21">
        <f t="shared" si="15"/>
        <v>1306.677079</v>
      </c>
      <c r="N29" s="20">
        <v>291.973045</v>
      </c>
      <c r="O29" s="20">
        <v>370.58014299999996</v>
      </c>
      <c r="P29" s="20">
        <v>349.558583</v>
      </c>
      <c r="Q29" s="21">
        <f t="shared" si="16"/>
        <v>1012.111771</v>
      </c>
      <c r="R29" s="36">
        <f t="shared" si="17"/>
        <v>4189.449489</v>
      </c>
      <c r="S29" s="6">
        <v>329.694703</v>
      </c>
      <c r="T29" s="20">
        <v>254.441416</v>
      </c>
      <c r="U29" s="20">
        <v>242.05</v>
      </c>
      <c r="V29" s="21">
        <f t="shared" si="18"/>
        <v>826.186119</v>
      </c>
      <c r="W29" s="20">
        <v>303.09000000000003</v>
      </c>
      <c r="X29" s="20">
        <v>406.22</v>
      </c>
      <c r="Y29" s="20">
        <v>387.32</v>
      </c>
      <c r="Z29" s="21">
        <f t="shared" si="19"/>
        <v>1096.63</v>
      </c>
      <c r="AA29" s="24">
        <v>464.57000000000005</v>
      </c>
      <c r="AB29" s="24">
        <v>291.48</v>
      </c>
      <c r="AC29" s="24">
        <v>228.18</v>
      </c>
      <c r="AD29" s="21">
        <f t="shared" si="20"/>
        <v>984.23</v>
      </c>
      <c r="AE29" s="20">
        <v>243.05525799999998</v>
      </c>
      <c r="AF29" s="20">
        <v>289.5016</v>
      </c>
      <c r="AG29" s="20">
        <v>371.17</v>
      </c>
      <c r="AH29" s="21">
        <f t="shared" si="21"/>
        <v>903.726858</v>
      </c>
      <c r="AI29" s="38">
        <f t="shared" si="22"/>
        <v>3810.772977</v>
      </c>
      <c r="AJ29" s="6">
        <v>317.163266</v>
      </c>
      <c r="AK29" s="6">
        <v>360.477596</v>
      </c>
      <c r="AL29" s="6">
        <v>454.557018</v>
      </c>
      <c r="AM29" s="21">
        <f t="shared" si="23"/>
        <v>1132.19788</v>
      </c>
      <c r="AN29" s="6">
        <v>429.31</v>
      </c>
      <c r="AO29" s="6">
        <v>499.5748</v>
      </c>
      <c r="AP29" s="6">
        <v>470.52527</v>
      </c>
      <c r="AQ29" s="21">
        <f t="shared" si="24"/>
        <v>1399.41007</v>
      </c>
      <c r="AR29" s="6">
        <v>537.113</v>
      </c>
      <c r="AS29" s="6">
        <v>594.059</v>
      </c>
      <c r="AT29" s="6">
        <v>442.73</v>
      </c>
      <c r="AU29" s="21">
        <f t="shared" si="25"/>
        <v>1573.902</v>
      </c>
      <c r="AV29" s="6">
        <v>447.196586</v>
      </c>
      <c r="AW29" s="6">
        <v>270.54853</v>
      </c>
      <c r="AX29" s="6">
        <v>338.134032</v>
      </c>
      <c r="AY29" s="21">
        <f t="shared" si="26"/>
        <v>1055.879148</v>
      </c>
      <c r="AZ29" s="38">
        <f t="shared" si="27"/>
        <v>5161.389098</v>
      </c>
      <c r="BA29" s="6">
        <v>347.664042</v>
      </c>
      <c r="BB29" s="6">
        <v>399.826044</v>
      </c>
      <c r="BC29" s="6">
        <v>376.630036</v>
      </c>
      <c r="BD29" s="21">
        <f t="shared" si="28"/>
        <v>1124.120122</v>
      </c>
      <c r="BE29" s="6">
        <v>279.392288</v>
      </c>
      <c r="BF29" s="6">
        <v>364.509529</v>
      </c>
      <c r="BG29" s="6">
        <v>342.68794</v>
      </c>
      <c r="BH29" s="21">
        <f t="shared" si="29"/>
        <v>986.589757</v>
      </c>
      <c r="BI29" s="6">
        <v>341.147307</v>
      </c>
      <c r="BJ29" s="6">
        <v>283.525888</v>
      </c>
      <c r="BK29" s="6">
        <v>268.962309</v>
      </c>
      <c r="BL29" s="21">
        <f t="shared" si="30"/>
        <v>893.6355040000001</v>
      </c>
      <c r="BM29" s="6">
        <v>316.620016</v>
      </c>
      <c r="BN29" s="6">
        <v>337.584983</v>
      </c>
      <c r="BO29" s="6">
        <v>311.62</v>
      </c>
      <c r="BP29" s="21">
        <f>BM29+BN29+BO29</f>
        <v>965.824999</v>
      </c>
      <c r="BQ29" s="38">
        <f t="shared" si="73"/>
        <v>3970.1703820000002</v>
      </c>
      <c r="BR29" s="6">
        <v>303.419909</v>
      </c>
      <c r="BS29" s="6">
        <v>246.860867</v>
      </c>
      <c r="BT29" s="6">
        <v>226.835656</v>
      </c>
      <c r="BU29" s="21">
        <f t="shared" si="47"/>
        <v>777.116432</v>
      </c>
      <c r="BV29" s="6">
        <v>165.170686</v>
      </c>
      <c r="BW29" s="6">
        <v>457.017666</v>
      </c>
      <c r="BX29" s="6">
        <v>810.253794</v>
      </c>
      <c r="BY29" s="21">
        <f t="shared" si="48"/>
        <v>1432.4421459999999</v>
      </c>
      <c r="BZ29" s="6">
        <v>436.595646</v>
      </c>
      <c r="CA29" s="6">
        <v>280.755569</v>
      </c>
      <c r="CB29" s="6">
        <v>320.836372</v>
      </c>
      <c r="CC29" s="21">
        <f t="shared" si="49"/>
        <v>1038.187587</v>
      </c>
      <c r="CD29" s="6">
        <v>338.104192</v>
      </c>
      <c r="CE29" s="6">
        <v>254.029501</v>
      </c>
      <c r="CF29" s="6">
        <v>316.746328</v>
      </c>
      <c r="CG29" s="21">
        <f t="shared" si="74"/>
        <v>908.8800209999999</v>
      </c>
      <c r="CH29" s="38">
        <f t="shared" si="42"/>
        <v>4156.6261859999995</v>
      </c>
      <c r="CI29" s="12">
        <v>374.929104</v>
      </c>
      <c r="CJ29" s="12">
        <v>434.523125</v>
      </c>
      <c r="CK29" s="12">
        <v>528.86</v>
      </c>
      <c r="CL29" s="12">
        <f t="shared" si="72"/>
        <v>1338.3122290000001</v>
      </c>
      <c r="CM29" s="12">
        <v>429.511657</v>
      </c>
      <c r="CN29" s="12">
        <v>619.176597</v>
      </c>
      <c r="CO29" s="12">
        <v>873.663018</v>
      </c>
      <c r="CP29" s="12">
        <f t="shared" si="31"/>
        <v>1922.351272</v>
      </c>
      <c r="CQ29" s="12">
        <v>999.374315</v>
      </c>
      <c r="CR29" s="12">
        <v>471.866408</v>
      </c>
      <c r="CS29" s="12">
        <v>303.802665</v>
      </c>
      <c r="CT29" s="12">
        <f t="shared" si="32"/>
        <v>1775.0433879999998</v>
      </c>
      <c r="CU29" s="12">
        <v>294.730118</v>
      </c>
      <c r="CV29" s="12">
        <v>337.2973340000001</v>
      </c>
      <c r="CW29" s="12">
        <v>391.744886</v>
      </c>
      <c r="CX29" s="12">
        <f t="shared" si="51"/>
        <v>1023.772338</v>
      </c>
      <c r="CY29" s="113">
        <f t="shared" si="33"/>
        <v>6059.479227</v>
      </c>
      <c r="CZ29" s="12">
        <v>256.29455</v>
      </c>
      <c r="DA29" s="12">
        <v>275.33188</v>
      </c>
      <c r="DB29" s="12">
        <v>362.581618</v>
      </c>
      <c r="DC29" s="12">
        <f t="shared" si="34"/>
        <v>894.208048</v>
      </c>
      <c r="DD29" s="12">
        <v>225.984469</v>
      </c>
      <c r="DE29" s="12">
        <v>549.788516</v>
      </c>
      <c r="DF29" s="12">
        <v>594.812322</v>
      </c>
      <c r="DG29" s="12">
        <f t="shared" si="44"/>
        <v>1370.5853069999998</v>
      </c>
      <c r="DH29" s="87">
        <v>524.604357</v>
      </c>
      <c r="DI29" s="87">
        <v>344.395862</v>
      </c>
      <c r="DJ29" s="87">
        <v>291.859514</v>
      </c>
      <c r="DK29" s="87">
        <f t="shared" si="35"/>
        <v>1160.859733</v>
      </c>
      <c r="DL29" s="12">
        <v>245.712888</v>
      </c>
      <c r="DM29" s="12">
        <v>236.378129</v>
      </c>
      <c r="DN29" s="12">
        <v>235.029329</v>
      </c>
      <c r="DO29" s="20">
        <f t="shared" si="36"/>
        <v>717.1203459999999</v>
      </c>
      <c r="DP29" s="38">
        <f t="shared" si="37"/>
        <v>4142.773434</v>
      </c>
      <c r="DQ29" s="12">
        <v>239.27992</v>
      </c>
      <c r="DR29" s="12">
        <v>186.148311</v>
      </c>
      <c r="DS29" s="12">
        <v>379.058791</v>
      </c>
      <c r="DT29" s="12">
        <f t="shared" si="38"/>
        <v>804.487022</v>
      </c>
      <c r="DU29" s="12">
        <v>399.684005</v>
      </c>
      <c r="DV29" s="12">
        <v>543.073573</v>
      </c>
      <c r="DW29" s="12">
        <v>559.383271</v>
      </c>
      <c r="DX29" s="12">
        <f t="shared" si="77"/>
        <v>1502.140849</v>
      </c>
      <c r="DY29" s="87">
        <v>470.408581</v>
      </c>
      <c r="DZ29" s="87">
        <v>666.847941</v>
      </c>
      <c r="EA29" s="87">
        <v>285.484391</v>
      </c>
      <c r="EB29" s="12">
        <f t="shared" si="39"/>
        <v>1422.740913</v>
      </c>
      <c r="EC29" s="12">
        <v>347.62</v>
      </c>
      <c r="ED29" s="12">
        <v>281.64</v>
      </c>
      <c r="EE29" s="12">
        <v>330</v>
      </c>
      <c r="EF29" s="12">
        <f t="shared" si="40"/>
        <v>959.26</v>
      </c>
      <c r="EG29" s="22">
        <f t="shared" si="41"/>
        <v>4688.6287839999995</v>
      </c>
      <c r="EH29" s="87">
        <v>302.5</v>
      </c>
      <c r="EI29" s="87">
        <v>275.4</v>
      </c>
      <c r="EJ29" s="87">
        <v>295.97</v>
      </c>
      <c r="EK29" s="12">
        <f>SUM(EH29:EJ29)</f>
        <v>873.87</v>
      </c>
      <c r="EL29" s="12">
        <v>259.657492</v>
      </c>
      <c r="EM29" s="12">
        <v>470.86975</v>
      </c>
      <c r="EN29" s="12">
        <v>572.773932</v>
      </c>
      <c r="EO29" s="12">
        <f>SUM(EL29:EN29)</f>
        <v>1303.301174</v>
      </c>
      <c r="EP29" s="12">
        <v>647.232218</v>
      </c>
      <c r="EQ29" s="12">
        <v>289.404591</v>
      </c>
      <c r="ER29" s="12">
        <v>254.755572</v>
      </c>
      <c r="ES29" s="12">
        <f>SUM(EP29:ER29)</f>
        <v>1191.392381</v>
      </c>
      <c r="ET29" s="12">
        <v>190.028274</v>
      </c>
      <c r="EU29" s="12">
        <v>212.021843</v>
      </c>
      <c r="EV29" s="12">
        <v>251.837543</v>
      </c>
      <c r="EW29" s="12">
        <f t="shared" si="75"/>
        <v>653.88766</v>
      </c>
      <c r="EX29" s="22">
        <f t="shared" si="76"/>
        <v>4022.4512149999996</v>
      </c>
      <c r="EY29" s="126">
        <v>261.597516</v>
      </c>
      <c r="EZ29" s="126">
        <v>348.527604</v>
      </c>
      <c r="FA29" s="126">
        <v>343.089733</v>
      </c>
      <c r="FB29" s="126">
        <f>SUM(EY29:FA29)</f>
        <v>953.214853</v>
      </c>
      <c r="FC29" s="126">
        <v>205.020832</v>
      </c>
      <c r="FD29" s="126">
        <v>425.768816</v>
      </c>
      <c r="FE29" s="126">
        <v>476.825569</v>
      </c>
      <c r="FF29" s="126">
        <f>SUM(FC29:FE29)</f>
        <v>1107.615217</v>
      </c>
      <c r="FG29" s="126">
        <v>334.408336</v>
      </c>
      <c r="FH29" s="126">
        <v>369.133708</v>
      </c>
      <c r="FI29" s="126">
        <v>235.036355</v>
      </c>
      <c r="FJ29" s="126">
        <f>SUM(FG29:FI29)</f>
        <v>938.578399</v>
      </c>
      <c r="FK29" s="126">
        <v>195.0550337</v>
      </c>
      <c r="FL29" s="126">
        <v>200.135315</v>
      </c>
      <c r="FM29" s="126">
        <v>277.099476</v>
      </c>
      <c r="FN29" s="126">
        <f>SUM(FK29:FM29)</f>
        <v>672.2898246999999</v>
      </c>
      <c r="FO29" s="129">
        <f t="shared" si="11"/>
        <v>3671.6982937</v>
      </c>
      <c r="FP29" s="126">
        <v>230.248993</v>
      </c>
      <c r="FQ29" s="126">
        <v>322.415514</v>
      </c>
      <c r="FR29" s="126">
        <v>337.705327</v>
      </c>
      <c r="FS29" s="126">
        <f>SUM(FP29:FR29)</f>
        <v>890.369834</v>
      </c>
      <c r="FT29" s="126">
        <v>315.862269</v>
      </c>
      <c r="FU29" s="126">
        <v>561.315247</v>
      </c>
      <c r="FV29" s="126">
        <v>439.651051</v>
      </c>
      <c r="FW29" s="126">
        <f>SUM(FT29:FV29)</f>
        <v>1316.828567</v>
      </c>
      <c r="FX29" s="126">
        <v>379.523449</v>
      </c>
      <c r="FY29" s="126">
        <v>365.814761</v>
      </c>
      <c r="FZ29" s="126">
        <v>439.741031</v>
      </c>
      <c r="GA29" s="126">
        <f>SUM(FX29:FZ29)</f>
        <v>1185.079241</v>
      </c>
      <c r="GB29" s="126">
        <v>669.925731</v>
      </c>
      <c r="GC29" s="126">
        <v>331.840546</v>
      </c>
      <c r="GD29" s="126">
        <v>358.148422</v>
      </c>
      <c r="GE29" s="126">
        <f>SUM(GB29:GD29)</f>
        <v>1359.914699</v>
      </c>
      <c r="GF29" s="129">
        <f t="shared" si="12"/>
        <v>4752.192341</v>
      </c>
      <c r="GG29" s="126">
        <v>415.87</v>
      </c>
      <c r="GH29" s="126">
        <v>344.01</v>
      </c>
      <c r="GI29" s="126">
        <v>329.75</v>
      </c>
      <c r="GJ29" s="126">
        <f>SUM(GG29:GI29)</f>
        <v>1089.63</v>
      </c>
      <c r="GK29" s="126">
        <v>349.387435</v>
      </c>
      <c r="GL29" s="126">
        <v>461.238737</v>
      </c>
      <c r="GM29" s="126">
        <v>719.715664</v>
      </c>
      <c r="GN29" s="126">
        <f>SUM(GK29:GM29)</f>
        <v>1530.341836</v>
      </c>
      <c r="GO29" s="126">
        <v>586.55277</v>
      </c>
      <c r="GP29" s="126">
        <v>316.317839</v>
      </c>
      <c r="GQ29" s="126">
        <v>230.000526</v>
      </c>
      <c r="GR29" s="126">
        <f>SUM(GO29:GQ29)</f>
        <v>1132.871135</v>
      </c>
      <c r="GS29" s="126">
        <v>249.912374</v>
      </c>
      <c r="GT29" s="126">
        <v>255.579929</v>
      </c>
      <c r="GU29" s="126">
        <v>322.29179</v>
      </c>
      <c r="GV29" s="126">
        <f>SUM(GS29:GU29)</f>
        <v>827.784093</v>
      </c>
      <c r="GW29" s="129">
        <f t="shared" si="43"/>
        <v>4580.627064</v>
      </c>
      <c r="GX29" s="126">
        <v>354.781275</v>
      </c>
      <c r="GY29" s="126">
        <v>306.440889</v>
      </c>
      <c r="GZ29" s="126">
        <v>351.844295</v>
      </c>
      <c r="HA29" s="126">
        <f>SUM(GX29:GZ29)</f>
        <v>1013.066459</v>
      </c>
      <c r="HB29" s="126">
        <v>340.531823</v>
      </c>
      <c r="HC29" s="126">
        <v>467.846497</v>
      </c>
      <c r="HD29" s="126">
        <v>770.531435</v>
      </c>
      <c r="HE29" s="126">
        <f>SUM(HB29:HD29)</f>
        <v>1578.9097550000001</v>
      </c>
      <c r="HF29" s="126">
        <v>633.294844</v>
      </c>
      <c r="HG29" s="126">
        <v>375.781243</v>
      </c>
      <c r="HH29" s="126">
        <v>342.375395</v>
      </c>
      <c r="HI29" s="126">
        <f>SUM(HF29:HH29)</f>
        <v>1351.451482</v>
      </c>
    </row>
    <row r="30" spans="1:217" ht="14.25">
      <c r="A30" s="141" t="s">
        <v>69</v>
      </c>
      <c r="B30" s="18">
        <f aca="true" t="shared" si="78" ref="B30:Q30">SUM(B31:B40)</f>
        <v>2960.4100439999997</v>
      </c>
      <c r="C30" s="18">
        <f t="shared" si="78"/>
        <v>2598.3803780000007</v>
      </c>
      <c r="D30" s="18">
        <f t="shared" si="78"/>
        <v>2634.386702</v>
      </c>
      <c r="E30" s="2">
        <f t="shared" si="78"/>
        <v>8193.177124</v>
      </c>
      <c r="F30" s="18">
        <f t="shared" si="78"/>
        <v>2102.015561</v>
      </c>
      <c r="G30" s="18">
        <f t="shared" si="78"/>
        <v>1911.7695790000002</v>
      </c>
      <c r="H30" s="18">
        <f t="shared" si="78"/>
        <v>1573.5093129999998</v>
      </c>
      <c r="I30" s="2">
        <f t="shared" si="78"/>
        <v>5587.2944529999995</v>
      </c>
      <c r="J30" s="18">
        <f t="shared" si="78"/>
        <v>1575.525379</v>
      </c>
      <c r="K30" s="18">
        <f t="shared" si="78"/>
        <v>1631.0275819999997</v>
      </c>
      <c r="L30" s="18">
        <f t="shared" si="78"/>
        <v>1785.485862</v>
      </c>
      <c r="M30" s="2">
        <f t="shared" si="78"/>
        <v>4992.038823000001</v>
      </c>
      <c r="N30" s="18">
        <f t="shared" si="78"/>
        <v>2239.5083919999997</v>
      </c>
      <c r="O30" s="18">
        <f t="shared" si="78"/>
        <v>2566.4688900000006</v>
      </c>
      <c r="P30" s="18">
        <f t="shared" si="78"/>
        <v>3112.807788999999</v>
      </c>
      <c r="Q30" s="2">
        <f t="shared" si="78"/>
        <v>7918.785070999999</v>
      </c>
      <c r="R30" s="35">
        <f t="shared" si="17"/>
        <v>26691.295470999998</v>
      </c>
      <c r="S30" s="18">
        <f aca="true" t="shared" si="79" ref="S30:AH30">SUM(S31:S40)</f>
        <v>3261.2904959999996</v>
      </c>
      <c r="T30" s="18">
        <f t="shared" si="79"/>
        <v>2922.31765</v>
      </c>
      <c r="U30" s="18">
        <f t="shared" si="79"/>
        <v>2796.933495999999</v>
      </c>
      <c r="V30" s="2">
        <f t="shared" si="79"/>
        <v>8980.541642</v>
      </c>
      <c r="W30" s="18">
        <f t="shared" si="79"/>
        <v>2378.415997999999</v>
      </c>
      <c r="X30" s="18">
        <f t="shared" si="79"/>
        <v>1978.444372</v>
      </c>
      <c r="Y30" s="18">
        <f t="shared" si="79"/>
        <v>1694.0422849999995</v>
      </c>
      <c r="Z30" s="2">
        <f t="shared" si="79"/>
        <v>6050.902654999999</v>
      </c>
      <c r="AA30" s="18">
        <f t="shared" si="79"/>
        <v>1715.271167</v>
      </c>
      <c r="AB30" s="18">
        <f t="shared" si="79"/>
        <v>1797.57162</v>
      </c>
      <c r="AC30" s="18">
        <f t="shared" si="79"/>
        <v>1676.0615400000002</v>
      </c>
      <c r="AD30" s="2">
        <f t="shared" si="79"/>
        <v>5188.904326999999</v>
      </c>
      <c r="AE30" s="18">
        <f t="shared" si="79"/>
        <v>2026.3157079999996</v>
      </c>
      <c r="AF30" s="18">
        <f t="shared" si="79"/>
        <v>2536.6092860000003</v>
      </c>
      <c r="AG30" s="18">
        <f t="shared" si="79"/>
        <v>3106.2839999999997</v>
      </c>
      <c r="AH30" s="2">
        <f t="shared" si="79"/>
        <v>7669.208994</v>
      </c>
      <c r="AI30" s="35">
        <f t="shared" si="22"/>
        <v>27889.557618</v>
      </c>
      <c r="AJ30" s="18">
        <f aca="true" t="shared" si="80" ref="AJ30:AY30">SUM(AJ31:AJ40)</f>
        <v>3080.968581000001</v>
      </c>
      <c r="AK30" s="18">
        <f t="shared" si="80"/>
        <v>2659.126657</v>
      </c>
      <c r="AL30" s="18">
        <f t="shared" si="80"/>
        <v>2813.915224000001</v>
      </c>
      <c r="AM30" s="2">
        <f t="shared" si="80"/>
        <v>8554.010462000002</v>
      </c>
      <c r="AN30" s="13">
        <f t="shared" si="80"/>
        <v>2391.077265</v>
      </c>
      <c r="AO30" s="13">
        <f t="shared" si="80"/>
        <v>1929.1640859999998</v>
      </c>
      <c r="AP30" s="13">
        <f t="shared" si="80"/>
        <v>1531.3943130000002</v>
      </c>
      <c r="AQ30" s="2">
        <f t="shared" si="80"/>
        <v>5851.635664000002</v>
      </c>
      <c r="AR30" s="13">
        <f t="shared" si="80"/>
        <v>1568.9869890000002</v>
      </c>
      <c r="AS30" s="13">
        <f t="shared" si="80"/>
        <v>1546.3858160000002</v>
      </c>
      <c r="AT30" s="13">
        <f t="shared" si="80"/>
        <v>1634.2621829999998</v>
      </c>
      <c r="AU30" s="2">
        <f t="shared" si="80"/>
        <v>4749.634988</v>
      </c>
      <c r="AV30" s="13">
        <f t="shared" si="80"/>
        <v>2149.712415</v>
      </c>
      <c r="AW30" s="13">
        <f t="shared" si="80"/>
        <v>2377.179605</v>
      </c>
      <c r="AX30" s="13">
        <f t="shared" si="80"/>
        <v>2811.1687009999996</v>
      </c>
      <c r="AY30" s="2">
        <f t="shared" si="80"/>
        <v>7338.060721000001</v>
      </c>
      <c r="AZ30" s="35">
        <f t="shared" si="27"/>
        <v>26493.341835000007</v>
      </c>
      <c r="BA30" s="18">
        <f>SUM(BA31:BA40)</f>
        <v>2848.9921720000007</v>
      </c>
      <c r="BB30" s="18">
        <f>SUM(BB31:BB40)</f>
        <v>2508.6134857000006</v>
      </c>
      <c r="BC30" s="18">
        <f>SUM(BC31:BC40)</f>
        <v>2550.8509099999997</v>
      </c>
      <c r="BD30" s="2">
        <f>SUM(BA30:BC30)</f>
        <v>7908.456567700001</v>
      </c>
      <c r="BE30" s="13">
        <f>SUM(BE31:BE40)</f>
        <v>2009.930355</v>
      </c>
      <c r="BF30" s="13">
        <f>SUM(BF31:BF40)</f>
        <v>1942.2501309999998</v>
      </c>
      <c r="BG30" s="13">
        <f>SUM(BG31:BG40)</f>
        <v>1617.4027600000002</v>
      </c>
      <c r="BH30" s="2">
        <f>SUM(BE30:BG30)</f>
        <v>5569.583246</v>
      </c>
      <c r="BI30" s="13">
        <f>SUM(BI31:BI40)</f>
        <v>1710.377392</v>
      </c>
      <c r="BJ30" s="13">
        <f>SUM(BJ31:BJ40)</f>
        <v>1640.663302</v>
      </c>
      <c r="BK30" s="13">
        <f>SUM(BK31:BK40)</f>
        <v>1826.8207160000002</v>
      </c>
      <c r="BL30" s="2">
        <f>SUM(BI30:BK30)</f>
        <v>5177.86141</v>
      </c>
      <c r="BM30" s="13">
        <f>SUM(BM31:BM40)</f>
        <v>2545.0223969999997</v>
      </c>
      <c r="BN30" s="13">
        <f>SUM(BN31:BN40)</f>
        <v>2902.7430600000002</v>
      </c>
      <c r="BO30" s="13">
        <f>SUM(BO31:BO40)</f>
        <v>3519.012717</v>
      </c>
      <c r="BP30" s="2">
        <f>SUM(BM30:BO30)</f>
        <v>8966.778174</v>
      </c>
      <c r="BQ30" s="35">
        <f t="shared" si="73"/>
        <v>27622.679397699998</v>
      </c>
      <c r="BR30" s="18">
        <f>SUM(BR31:BR40)</f>
        <v>3442.447097</v>
      </c>
      <c r="BS30" s="18">
        <f>SUM(BS31:BS40)</f>
        <v>2964.927737</v>
      </c>
      <c r="BT30" s="18">
        <f>SUM(BT31:BT40)</f>
        <v>2953.0033590000003</v>
      </c>
      <c r="BU30" s="2">
        <f>SUM(BR30:BT30)</f>
        <v>9360.378193</v>
      </c>
      <c r="BV30" s="18">
        <f>SUM(BV31:BV40)</f>
        <v>2531.6442469999997</v>
      </c>
      <c r="BW30" s="18">
        <f>SUM(BW31:BW40)</f>
        <v>2110.5220489999992</v>
      </c>
      <c r="BX30" s="18">
        <f>SUM(BX31:BX40)</f>
        <v>1852.7683279999999</v>
      </c>
      <c r="BY30" s="2">
        <f>SUM(BV30:BX30)</f>
        <v>6494.9346239999995</v>
      </c>
      <c r="BZ30" s="18">
        <f>SUM(BZ31:BZ40)</f>
        <v>1812.3173640000005</v>
      </c>
      <c r="CA30" s="18">
        <f>SUM(CA31:CA40)</f>
        <v>1945.883111</v>
      </c>
      <c r="CB30" s="18">
        <f>SUM(CB31:CB40)</f>
        <v>2008.4489170000004</v>
      </c>
      <c r="CC30" s="2">
        <f>SUM(BZ30:CB30)</f>
        <v>5766.649392000001</v>
      </c>
      <c r="CD30" s="18">
        <f>SUM(CD31:CD40)</f>
        <v>2384.3113379999995</v>
      </c>
      <c r="CE30" s="18">
        <f>SUM(CE31:CE40)</f>
        <v>2940.7737899999993</v>
      </c>
      <c r="CF30" s="18">
        <f>SUM(CF31:CF40)</f>
        <v>3315.7077820000004</v>
      </c>
      <c r="CG30" s="2">
        <f>SUM(CD30:CF30)</f>
        <v>8640.79291</v>
      </c>
      <c r="CH30" s="35">
        <f>CG30+CC30+BY30+BU30</f>
        <v>30262.755119</v>
      </c>
      <c r="CI30" s="83">
        <f>SUM(CI31:CI40)</f>
        <v>3285.5464100000004</v>
      </c>
      <c r="CJ30" s="83">
        <f>SUM(CJ31:CJ40)</f>
        <v>2988.375509</v>
      </c>
      <c r="CK30" s="83">
        <f>SUM(CK31:CK40)</f>
        <v>2780.5849160000007</v>
      </c>
      <c r="CL30" s="83">
        <f t="shared" si="72"/>
        <v>9054.506835</v>
      </c>
      <c r="CM30" s="83">
        <f>SUM(CM31:CM40)</f>
        <v>2296.978324</v>
      </c>
      <c r="CN30" s="83">
        <f>SUM(CN31:CN40)</f>
        <v>2287.5863209999998</v>
      </c>
      <c r="CO30" s="83">
        <f>SUM(CO31:CO40)</f>
        <v>1596.2711100000001</v>
      </c>
      <c r="CP30" s="83">
        <f t="shared" si="31"/>
        <v>6180.835755</v>
      </c>
      <c r="CQ30" s="83">
        <f>SUM(CQ31:CQ40)</f>
        <v>1492.416663</v>
      </c>
      <c r="CR30" s="83">
        <f>SUM(CR31:CR40)</f>
        <v>1577.3944460000002</v>
      </c>
      <c r="CS30" s="83">
        <f>SUM(CS31:CS40)</f>
        <v>1603.5290599999998</v>
      </c>
      <c r="CT30" s="83">
        <f t="shared" si="32"/>
        <v>4673.340169</v>
      </c>
      <c r="CU30" s="83">
        <f>SUM(CU31:CU40)</f>
        <v>2254.848684</v>
      </c>
      <c r="CV30" s="83">
        <f>SUM(CV31:CV40)</f>
        <v>2894.1417930000002</v>
      </c>
      <c r="CW30" s="83">
        <f>SUM(CW31:CW40)</f>
        <v>3018.5000660000005</v>
      </c>
      <c r="CX30" s="83">
        <f t="shared" si="51"/>
        <v>8167.490543000001</v>
      </c>
      <c r="CY30" s="89">
        <f t="shared" si="33"/>
        <v>28076.173302</v>
      </c>
      <c r="CZ30" s="83">
        <f>SUM(CZ31:CZ40)</f>
        <v>3001.7820760000004</v>
      </c>
      <c r="DA30" s="83">
        <f>SUM(DA31:DA40)</f>
        <v>2623.8177850000006</v>
      </c>
      <c r="DB30" s="83">
        <f>SUM(DB31:DB40)</f>
        <v>2570.1563029999998</v>
      </c>
      <c r="DC30" s="83">
        <f t="shared" si="34"/>
        <v>8195.756164</v>
      </c>
      <c r="DD30" s="83">
        <f>SUM(DD31:DD40)</f>
        <v>2467.3377149999997</v>
      </c>
      <c r="DE30" s="83">
        <f>SUM(DE31:DE40)</f>
        <v>2055.959534</v>
      </c>
      <c r="DF30" s="83">
        <f>SUM(DF31:DF40)</f>
        <v>1888.0831300000002</v>
      </c>
      <c r="DG30" s="83">
        <f t="shared" si="44"/>
        <v>6411.380378999999</v>
      </c>
      <c r="DH30" s="83">
        <f>SUM(DH31:DH40)</f>
        <v>1759.2410630000004</v>
      </c>
      <c r="DI30" s="83">
        <f>SUM(DI31:DI40)</f>
        <v>1955.3116970000003</v>
      </c>
      <c r="DJ30" s="83">
        <f>SUM(DJ31:DJ40)</f>
        <v>2008.282214</v>
      </c>
      <c r="DK30" s="83">
        <f t="shared" si="35"/>
        <v>5722.834974</v>
      </c>
      <c r="DL30" s="83">
        <f>SUM(DL31:DL40)</f>
        <v>2470.301522999999</v>
      </c>
      <c r="DM30" s="83">
        <f>SUM(DM31:DM40)</f>
        <v>2907.98138</v>
      </c>
      <c r="DN30" s="83">
        <f>SUM(DN31:DN40)</f>
        <v>3444.193587999999</v>
      </c>
      <c r="DO30" s="99">
        <f t="shared" si="36"/>
        <v>8822.476490999998</v>
      </c>
      <c r="DP30" s="100">
        <f t="shared" si="37"/>
        <v>29152.448008</v>
      </c>
      <c r="DQ30" s="62">
        <f>SUM(DQ31:DQ40)</f>
        <v>3451.556867999999</v>
      </c>
      <c r="DR30" s="62">
        <f>SUM(DR31:DR40)</f>
        <v>2988.735756</v>
      </c>
      <c r="DS30" s="62">
        <f>SUM(DS31:DS40)</f>
        <v>2816.3098449999998</v>
      </c>
      <c r="DT30" s="63">
        <f t="shared" si="38"/>
        <v>9256.602469</v>
      </c>
      <c r="DU30" s="63">
        <f>SUM(DU31:DU40)</f>
        <v>2399.3862970000005</v>
      </c>
      <c r="DV30" s="63">
        <f>SUM(DV31:DV40)</f>
        <v>2125.410415</v>
      </c>
      <c r="DW30" s="63">
        <f>SUM(DW31:DW40)</f>
        <v>2112.9164849999997</v>
      </c>
      <c r="DX30" s="63">
        <f t="shared" si="77"/>
        <v>6637.713197</v>
      </c>
      <c r="DY30" s="63">
        <f>SUM(DY31:DY40)</f>
        <v>2029.228072</v>
      </c>
      <c r="DZ30" s="63">
        <f>SUM(DZ31:DZ40)</f>
        <v>1838.0346999999995</v>
      </c>
      <c r="EA30" s="63">
        <f>SUM(EA31:EA40)</f>
        <v>2094.465008</v>
      </c>
      <c r="EB30" s="63">
        <f t="shared" si="39"/>
        <v>5961.727779999999</v>
      </c>
      <c r="EC30" s="63">
        <f>SUM(EC31:EC40)</f>
        <v>2491.363124999999</v>
      </c>
      <c r="ED30" s="63">
        <f>SUM(ED31:ED40)</f>
        <v>2863.4857009999996</v>
      </c>
      <c r="EE30" s="63">
        <f>SUM(EE31:EE40)</f>
        <v>3455.880469</v>
      </c>
      <c r="EF30" s="63">
        <f t="shared" si="40"/>
        <v>8810.729295</v>
      </c>
      <c r="EG30" s="63">
        <f t="shared" si="41"/>
        <v>30666.772740999993</v>
      </c>
      <c r="EH30" s="62">
        <f>SUM(EH31:EH40)-EH35</f>
        <v>3055.4388899999994</v>
      </c>
      <c r="EI30" s="62">
        <f>SUM(EI31:EI40)-EI35</f>
        <v>2622.9900960000004</v>
      </c>
      <c r="EJ30" s="62">
        <f>SUM(EJ31:EJ40)-EJ35</f>
        <v>2429.436387</v>
      </c>
      <c r="EK30" s="63">
        <f>EH30+EI30+EJ30</f>
        <v>8107.865373000001</v>
      </c>
      <c r="EL30" s="62">
        <f>SUM(EL31:EL40)-EL35</f>
        <v>2190.897814</v>
      </c>
      <c r="EM30" s="62">
        <f>SUM(EM31:EM40)-EM35</f>
        <v>1867.8637820000001</v>
      </c>
      <c r="EN30" s="62">
        <f>SUM(EN31:EN40)-EN35</f>
        <v>1686.5290579999998</v>
      </c>
      <c r="EO30" s="63">
        <f>EL30+EM30+EN30</f>
        <v>5745.290654</v>
      </c>
      <c r="EP30" s="62">
        <f>SUM(EP31:EP40)-EP35</f>
        <v>1637.3825220000003</v>
      </c>
      <c r="EQ30" s="62">
        <f>SUM(EQ31:EQ40)-EQ35</f>
        <v>1595.30597</v>
      </c>
      <c r="ER30" s="62">
        <f>SUM(ER31:ER40)-ER35</f>
        <v>1674.8102070000002</v>
      </c>
      <c r="ES30" s="63">
        <f>EP30+EQ30+ER30</f>
        <v>4907.498699000001</v>
      </c>
      <c r="ET30" s="62">
        <f>SUM(ET31:ET40)-ET35</f>
        <v>1996.616948</v>
      </c>
      <c r="EU30" s="62">
        <f>SUM(EU31:EU40)-EU35</f>
        <v>2502.0364919999997</v>
      </c>
      <c r="EV30" s="62">
        <f>SUM(EV31:EV40)-EV35</f>
        <v>2952.5804850000004</v>
      </c>
      <c r="EW30" s="63">
        <f t="shared" si="75"/>
        <v>7451.233925</v>
      </c>
      <c r="EX30" s="63">
        <f t="shared" si="76"/>
        <v>26211.888651</v>
      </c>
      <c r="EY30" s="127">
        <f>SUM(EY31:EY40)-EY35</f>
        <v>2852.2046429999996</v>
      </c>
      <c r="EZ30" s="127">
        <f>SUM(EZ31:EZ40)-EZ35</f>
        <v>2516.163093</v>
      </c>
      <c r="FA30" s="127">
        <f>SUM(FA31:FA40)-FA35</f>
        <v>2393.7975909999996</v>
      </c>
      <c r="FB30" s="128">
        <f>EY30+EZ30+FA30</f>
        <v>7762.165327</v>
      </c>
      <c r="FC30" s="127">
        <f>SUM(FC31:FC40)-FC35</f>
        <v>2090.379653</v>
      </c>
      <c r="FD30" s="127">
        <f>SUM(FD31:FD40)-FD35</f>
        <v>2006.6478929999998</v>
      </c>
      <c r="FE30" s="127">
        <f>SUM(FE31:FE40)-FE35</f>
        <v>1801.3857060000003</v>
      </c>
      <c r="FF30" s="128">
        <f>FC30+FD30+FE30</f>
        <v>5898.413251999999</v>
      </c>
      <c r="FG30" s="127">
        <f>SUM(FG31:FG40)-FG35</f>
        <v>1872.1687620000002</v>
      </c>
      <c r="FH30" s="127">
        <f>SUM(FH31:FH40)-FH35</f>
        <v>1729.8898620000002</v>
      </c>
      <c r="FI30" s="127">
        <f>SUM(FI31:FI40)-FI35</f>
        <v>1701.1677129999998</v>
      </c>
      <c r="FJ30" s="128">
        <f>FG30+FH30+FI30</f>
        <v>5303.226337</v>
      </c>
      <c r="FK30" s="127">
        <f>SUM(FK31:FK40)-FK35</f>
        <v>1892.895682</v>
      </c>
      <c r="FL30" s="127">
        <f>SUM(FL31:FL40)-FL35</f>
        <v>2338.848654</v>
      </c>
      <c r="FM30" s="127">
        <f>SUM(FM31:FM40)-FM35</f>
        <v>2852.708727999999</v>
      </c>
      <c r="FN30" s="128">
        <f>FK30+FL30+FM30</f>
        <v>7084.453063999999</v>
      </c>
      <c r="FO30" s="128">
        <f t="shared" si="11"/>
        <v>26048.257980000002</v>
      </c>
      <c r="FP30" s="127">
        <f>SUM(FP31:FP40)-FP35</f>
        <v>3036.180571</v>
      </c>
      <c r="FQ30" s="127">
        <f>SUM(FQ31:FQ40)-FQ35</f>
        <v>2575.4951979999996</v>
      </c>
      <c r="FR30" s="127">
        <f>SUM(FR31:FR40)-FR35</f>
        <v>2679.023824</v>
      </c>
      <c r="FS30" s="128">
        <f>FP30+FQ30+FR30</f>
        <v>8290.699593</v>
      </c>
      <c r="FT30" s="127">
        <f>SUM(FT31:FT40)-FT35</f>
        <v>2231.4749819999997</v>
      </c>
      <c r="FU30" s="127">
        <f>SUM(FU31:FU40)-FU35</f>
        <v>1817.30829</v>
      </c>
      <c r="FV30" s="127">
        <f>SUM(FV31:FV40)-FV35</f>
        <v>1458.0607960000002</v>
      </c>
      <c r="FW30" s="128">
        <f>FT30+FU30+FV30</f>
        <v>5506.844068</v>
      </c>
      <c r="FX30" s="127">
        <f>SUM(FX31:FX40)-FX35</f>
        <v>1486.8468939999998</v>
      </c>
      <c r="FY30" s="127">
        <f>SUM(FY31:FY40)-FY35</f>
        <v>1530.2480500000004</v>
      </c>
      <c r="FZ30" s="127">
        <f>SUM(FZ31:FZ40)-FZ35</f>
        <v>1632.805151</v>
      </c>
      <c r="GA30" s="128">
        <f>FX30+FY30+FZ30</f>
        <v>4649.900095000001</v>
      </c>
      <c r="GB30" s="127">
        <f>SUM(GB31:GB40)-GB35</f>
        <v>2245.258951</v>
      </c>
      <c r="GC30" s="127">
        <f>SUM(GC31:GC40)-GC35</f>
        <v>2561.4360900000006</v>
      </c>
      <c r="GD30" s="127">
        <f>SUM(GD31:GD40)-GD35</f>
        <v>3093.6246929999998</v>
      </c>
      <c r="GE30" s="128">
        <f>GB30+GC30+GD30</f>
        <v>7900.319734000001</v>
      </c>
      <c r="GF30" s="128">
        <f t="shared" si="12"/>
        <v>26347.76349</v>
      </c>
      <c r="GG30" s="127">
        <f>SUM(GG31:GG40)-GG35</f>
        <v>3115.354509</v>
      </c>
      <c r="GH30" s="127">
        <f>SUM(GH31:GH40)-GH35</f>
        <v>2768.057999</v>
      </c>
      <c r="GI30" s="127">
        <f>SUM(GI31:GI40)-GI35</f>
        <v>2773.50889</v>
      </c>
      <c r="GJ30" s="128">
        <f>GG30+GH30+GI30</f>
        <v>8656.921397999999</v>
      </c>
      <c r="GK30" s="127">
        <f>SUM(GK31:GK40)-GK35</f>
        <v>2283.5785349999996</v>
      </c>
      <c r="GL30" s="127">
        <f>SUM(GL31:GL40)-GL35</f>
        <v>2059.2375899999997</v>
      </c>
      <c r="GM30" s="127">
        <f>SUM(GM31:GM40)-GM35</f>
        <v>1591.9132959999997</v>
      </c>
      <c r="GN30" s="128">
        <f>GK30+GL30+GM30</f>
        <v>5934.729420999999</v>
      </c>
      <c r="GO30" s="127">
        <f>SUM(GO31:GO40)-GO35</f>
        <v>1660.5468384999997</v>
      </c>
      <c r="GP30" s="127">
        <f>SUM(GP31:GP40)-GP35</f>
        <v>1675.5722565</v>
      </c>
      <c r="GQ30" s="127">
        <f>SUM(GQ31:GQ40)-GQ35</f>
        <v>1644.2218310000003</v>
      </c>
      <c r="GR30" s="128">
        <f>GO30+GP30+GQ30</f>
        <v>4980.340926000001</v>
      </c>
      <c r="GS30" s="127">
        <f>SUM(GS31:GS40)-GS35</f>
        <v>2089.7484900000004</v>
      </c>
      <c r="GT30" s="127">
        <f>SUM(GT31:GT40)-GT35</f>
        <v>2595.390486</v>
      </c>
      <c r="GU30" s="127">
        <f>SUM(GU31:GU40)-GU35</f>
        <v>3062.9973799999993</v>
      </c>
      <c r="GV30" s="128">
        <f>GS30+GT30+GU30</f>
        <v>7748.136355999999</v>
      </c>
      <c r="GW30" s="128">
        <f t="shared" si="43"/>
        <v>27320.128101</v>
      </c>
      <c r="GX30" s="127">
        <f>SUM(GX31:GX40)-GX35</f>
        <v>3294.560683</v>
      </c>
      <c r="GY30" s="127">
        <f>SUM(GY31:GY40)-GY35</f>
        <v>2834.125912</v>
      </c>
      <c r="GZ30" s="127">
        <f>SUM(GZ31:GZ40)-GZ35</f>
        <v>2980.7033819999997</v>
      </c>
      <c r="HA30" s="128">
        <f>GX30+GY30+GZ30</f>
        <v>9109.389976999999</v>
      </c>
      <c r="HB30" s="127">
        <f>SUM(HB31:HB40)-HB35</f>
        <v>2579.9044400000002</v>
      </c>
      <c r="HC30" s="127">
        <f>SUM(HC31:HC40)-HC35</f>
        <v>2293.9574920000005</v>
      </c>
      <c r="HD30" s="127">
        <f>SUM(HD31:HD40)-HD35</f>
        <v>1838.5200389999998</v>
      </c>
      <c r="HE30" s="128">
        <f>HB30+HC30+HD30</f>
        <v>6712.381971000001</v>
      </c>
      <c r="HF30" s="127">
        <f>SUM(HF31:HF40)-HF35</f>
        <v>1860.1930220000002</v>
      </c>
      <c r="HG30" s="127">
        <f>SUM(HG31:HG40)-HG35</f>
        <v>1937.1938179999997</v>
      </c>
      <c r="HH30" s="127">
        <f>SUM(HH31:HH40)-HH35</f>
        <v>1999.6947809999992</v>
      </c>
      <c r="HI30" s="128">
        <f>HF30+HG30+HH30</f>
        <v>5797.081620999999</v>
      </c>
    </row>
    <row r="31" spans="1:217" ht="14.25" outlineLevel="1">
      <c r="A31" t="s">
        <v>28</v>
      </c>
      <c r="B31" s="20">
        <v>2096.3229770000003</v>
      </c>
      <c r="C31" s="20">
        <v>1821.1220000000003</v>
      </c>
      <c r="D31" s="20">
        <v>1889.1999999999998</v>
      </c>
      <c r="E31" s="21">
        <f t="shared" si="13"/>
        <v>5806.644977</v>
      </c>
      <c r="F31" s="20">
        <v>1471.4560000000001</v>
      </c>
      <c r="G31" s="20">
        <v>1361.154</v>
      </c>
      <c r="H31" s="20">
        <v>1135.867</v>
      </c>
      <c r="I31" s="21">
        <f t="shared" si="14"/>
        <v>3968.477</v>
      </c>
      <c r="J31" s="20">
        <v>1165.227778</v>
      </c>
      <c r="K31" s="20">
        <v>1181.0411479999998</v>
      </c>
      <c r="L31" s="20">
        <v>1247.1408829999998</v>
      </c>
      <c r="M31" s="21">
        <f t="shared" si="15"/>
        <v>3593.4098089999998</v>
      </c>
      <c r="N31" s="20">
        <v>1577.656497</v>
      </c>
      <c r="O31" s="20">
        <v>1804.6014019999998</v>
      </c>
      <c r="P31" s="20">
        <v>2237.4159999999997</v>
      </c>
      <c r="Q31" s="21">
        <f t="shared" si="16"/>
        <v>5619.673898999999</v>
      </c>
      <c r="R31" s="36">
        <f t="shared" si="17"/>
        <v>18988.205685</v>
      </c>
      <c r="S31" s="20">
        <v>2387.437477</v>
      </c>
      <c r="T31" s="20">
        <v>2132.1557999999995</v>
      </c>
      <c r="U31" s="20">
        <v>2014.9029999999998</v>
      </c>
      <c r="V31" s="21">
        <f t="shared" si="18"/>
        <v>6534.496277</v>
      </c>
      <c r="W31" s="20">
        <v>1724.4789999999998</v>
      </c>
      <c r="X31" s="20">
        <v>1418.86793</v>
      </c>
      <c r="Y31" s="20">
        <v>1252.109313</v>
      </c>
      <c r="Z31" s="21">
        <f t="shared" si="19"/>
        <v>4395.456243</v>
      </c>
      <c r="AA31" s="20">
        <v>1296.812866</v>
      </c>
      <c r="AB31" s="20">
        <v>1343.249886</v>
      </c>
      <c r="AC31" s="20">
        <v>1178.20509</v>
      </c>
      <c r="AD31" s="21">
        <f t="shared" si="20"/>
        <v>3818.2678419999997</v>
      </c>
      <c r="AE31" s="20">
        <v>1347.218109</v>
      </c>
      <c r="AF31" s="20">
        <v>1761.1089230000002</v>
      </c>
      <c r="AG31" s="20">
        <v>2232.0429999999997</v>
      </c>
      <c r="AH31" s="21">
        <f t="shared" si="21"/>
        <v>5340.370032</v>
      </c>
      <c r="AI31" s="38">
        <f>V31+Z31+AD31+AH31</f>
        <v>20088.590394</v>
      </c>
      <c r="AJ31" s="20">
        <v>2215.476486</v>
      </c>
      <c r="AK31" s="20">
        <v>1911.500671</v>
      </c>
      <c r="AL31" s="20">
        <v>2064.3340000000003</v>
      </c>
      <c r="AM31" s="21">
        <f t="shared" si="23"/>
        <v>6191.311157</v>
      </c>
      <c r="AN31" s="20">
        <v>1782.877712</v>
      </c>
      <c r="AO31" s="20">
        <v>1423.999999</v>
      </c>
      <c r="AP31" s="20">
        <v>1124.9270000000001</v>
      </c>
      <c r="AQ31" s="21">
        <f t="shared" si="24"/>
        <v>4331.804711000001</v>
      </c>
      <c r="AR31" s="20">
        <v>1161.334089</v>
      </c>
      <c r="AS31" s="20">
        <v>1111.7579370000003</v>
      </c>
      <c r="AT31" s="20">
        <v>1124.4699999999998</v>
      </c>
      <c r="AU31" s="21">
        <f t="shared" si="25"/>
        <v>3397.562026</v>
      </c>
      <c r="AV31" s="20">
        <v>1524.4711379999999</v>
      </c>
      <c r="AW31" s="20">
        <v>1676.702945</v>
      </c>
      <c r="AX31" s="20">
        <v>2019.1693240000002</v>
      </c>
      <c r="AY31" s="21">
        <f t="shared" si="26"/>
        <v>5220.343407</v>
      </c>
      <c r="AZ31" s="38">
        <f>AM31+AQ31+AU31+AY31</f>
        <v>19141.021301</v>
      </c>
      <c r="BA31" s="20">
        <v>1988.101522</v>
      </c>
      <c r="BB31" s="20">
        <v>1764.1204400000001</v>
      </c>
      <c r="BC31" s="20">
        <v>1854.485743</v>
      </c>
      <c r="BD31" s="21">
        <f t="shared" si="28"/>
        <v>5606.707705</v>
      </c>
      <c r="BE31" s="20">
        <v>1428.254989</v>
      </c>
      <c r="BF31" s="20">
        <v>1426.926101</v>
      </c>
      <c r="BG31" s="20">
        <v>1198.8991850000002</v>
      </c>
      <c r="BH31" s="21">
        <f t="shared" si="29"/>
        <v>4054.0802750000003</v>
      </c>
      <c r="BI31" s="6">
        <v>1313.4194</v>
      </c>
      <c r="BJ31" s="6">
        <v>1216.9255669999998</v>
      </c>
      <c r="BK31" s="6">
        <v>1312.1178730000001</v>
      </c>
      <c r="BL31" s="21">
        <f aca="true" t="shared" si="81" ref="BL31:BL40">BI31+BJ31+BK31</f>
        <v>3842.46284</v>
      </c>
      <c r="BM31" s="20">
        <v>1870.2881949999999</v>
      </c>
      <c r="BN31" s="20">
        <v>2143.368727</v>
      </c>
      <c r="BO31" s="20">
        <v>2643.137624</v>
      </c>
      <c r="BP31" s="21">
        <f aca="true" t="shared" si="82" ref="BP31:BP40">BM31+BN31+BO31</f>
        <v>6656.794546</v>
      </c>
      <c r="BQ31" s="38">
        <f aca="true" t="shared" si="83" ref="BQ31:BQ40">BP31+BL31+BH31+BD31</f>
        <v>20160.045366000002</v>
      </c>
      <c r="BR31" s="47">
        <v>2572.024271</v>
      </c>
      <c r="BS31" s="47">
        <v>2240.692234</v>
      </c>
      <c r="BT31" s="47">
        <v>2239.889855</v>
      </c>
      <c r="BU31" s="21">
        <f aca="true" t="shared" si="84" ref="BU31:BU40">BR31+BS31+BT31</f>
        <v>7052.60636</v>
      </c>
      <c r="BV31" s="47">
        <v>1902.3134029999997</v>
      </c>
      <c r="BW31" s="47">
        <v>1569.4484309999998</v>
      </c>
      <c r="BX31" s="47">
        <v>1399.2586000000001</v>
      </c>
      <c r="BY31" s="21">
        <f aca="true" t="shared" si="85" ref="BY31:BY40">BV31+BW31+BX31</f>
        <v>4871.020434</v>
      </c>
      <c r="BZ31" s="47">
        <v>1382.340654</v>
      </c>
      <c r="CA31" s="47">
        <v>1486.106258</v>
      </c>
      <c r="CB31" s="47">
        <v>1493.3848870000002</v>
      </c>
      <c r="CC31" s="21">
        <f aca="true" t="shared" si="86" ref="CC31:CC40">BZ31+CA31+CB31</f>
        <v>4361.8317990000005</v>
      </c>
      <c r="CD31" s="47">
        <v>1723.298531</v>
      </c>
      <c r="CE31" s="47">
        <v>2200.620342</v>
      </c>
      <c r="CF31" s="47">
        <v>2469.718772</v>
      </c>
      <c r="CG31" s="21">
        <f aca="true" t="shared" si="87" ref="CG31:CG40">CD31+CE31+CF31</f>
        <v>6393.637645000001</v>
      </c>
      <c r="CH31" s="38">
        <f t="shared" si="42"/>
        <v>22679.096238000002</v>
      </c>
      <c r="CI31" s="12">
        <v>2459.765726</v>
      </c>
      <c r="CJ31" s="12">
        <v>2206.402642</v>
      </c>
      <c r="CK31" s="12">
        <v>2075.099854</v>
      </c>
      <c r="CL31" s="12">
        <f t="shared" si="72"/>
        <v>6741.268222000001</v>
      </c>
      <c r="CM31" s="12">
        <v>1707.507423</v>
      </c>
      <c r="CN31" s="12">
        <v>1747.703452</v>
      </c>
      <c r="CO31" s="12">
        <v>1172.372195</v>
      </c>
      <c r="CP31" s="12">
        <f t="shared" si="31"/>
        <v>4627.58307</v>
      </c>
      <c r="CQ31" s="12">
        <v>1084.28069</v>
      </c>
      <c r="CR31" s="12">
        <v>1118.7859799999999</v>
      </c>
      <c r="CS31" s="12">
        <v>1081.529477</v>
      </c>
      <c r="CT31" s="12">
        <f t="shared" si="32"/>
        <v>3284.596147</v>
      </c>
      <c r="CU31" s="12">
        <v>1579.44264</v>
      </c>
      <c r="CV31" s="12">
        <v>2124.12271</v>
      </c>
      <c r="CW31" s="12">
        <v>2131.737547</v>
      </c>
      <c r="CX31" s="12">
        <v>5835.302897</v>
      </c>
      <c r="CY31" s="113">
        <f t="shared" si="33"/>
        <v>20488.750335999997</v>
      </c>
      <c r="CZ31" s="12">
        <v>2154.747898</v>
      </c>
      <c r="DA31" s="12">
        <v>1897.913892</v>
      </c>
      <c r="DB31" s="12">
        <v>1892.5067250000002</v>
      </c>
      <c r="DC31" s="12">
        <f t="shared" si="34"/>
        <v>5945.168515</v>
      </c>
      <c r="DD31" s="12">
        <f>'[3]1.1.Отпуск э.э с шин'!$IA$5</f>
        <v>1874.854456</v>
      </c>
      <c r="DE31" s="12">
        <f>'[3]1.1.Отпуск э.э с шин'!$ID$5</f>
        <v>1512.789681</v>
      </c>
      <c r="DF31" s="12">
        <f>'[3]1.1.Отпуск э.э с шин'!$IG$5</f>
        <v>1454.122347</v>
      </c>
      <c r="DG31" s="12">
        <f t="shared" si="44"/>
        <v>4841.766484</v>
      </c>
      <c r="DH31" s="12">
        <f>'[4]1.1.Отпуск э.э с шин'!$IP$5</f>
        <v>1351.9767319999999</v>
      </c>
      <c r="DI31" s="12">
        <f>'[4]1.1.Отпуск э.э с шин'!$IS$5</f>
        <v>1513.8916530000001</v>
      </c>
      <c r="DJ31" s="12">
        <f>'[4]1.1.Отпуск э.э с шин'!$IV$5</f>
        <v>1484.7076700000002</v>
      </c>
      <c r="DK31" s="12">
        <f t="shared" si="35"/>
        <v>4350.5760549999995</v>
      </c>
      <c r="DL31" s="12">
        <v>1807.901131</v>
      </c>
      <c r="DM31" s="12">
        <v>2154.880057</v>
      </c>
      <c r="DN31" s="12">
        <v>2554.47563</v>
      </c>
      <c r="DO31" s="20">
        <f t="shared" si="36"/>
        <v>6517.256818</v>
      </c>
      <c r="DP31" s="38">
        <f t="shared" si="37"/>
        <v>21654.767872</v>
      </c>
      <c r="DQ31" s="12">
        <v>2568.543918</v>
      </c>
      <c r="DR31" s="12">
        <v>2208.431165</v>
      </c>
      <c r="DS31" s="12">
        <v>2038.350152</v>
      </c>
      <c r="DT31" s="12">
        <f t="shared" si="38"/>
        <v>6815.325234999999</v>
      </c>
      <c r="DU31" s="12">
        <v>1748.2604970000002</v>
      </c>
      <c r="DV31" s="12">
        <v>1542.223997</v>
      </c>
      <c r="DW31" s="12">
        <v>1639.7726819999998</v>
      </c>
      <c r="DX31" s="12">
        <f t="shared" si="77"/>
        <v>4930.257176</v>
      </c>
      <c r="DY31" s="12">
        <v>1546.386767</v>
      </c>
      <c r="DZ31" s="12">
        <v>1339.974007</v>
      </c>
      <c r="EA31" s="12">
        <v>1535.0524800000003</v>
      </c>
      <c r="EB31" s="12">
        <f t="shared" si="39"/>
        <v>4421.413254</v>
      </c>
      <c r="EC31" s="12">
        <v>1825.6531129999998</v>
      </c>
      <c r="ED31" s="12">
        <v>2103.716109</v>
      </c>
      <c r="EE31" s="12">
        <v>2554.533104</v>
      </c>
      <c r="EF31" s="12">
        <f t="shared" si="40"/>
        <v>6483.902325999999</v>
      </c>
      <c r="EG31" s="22">
        <f t="shared" si="41"/>
        <v>22650.897990999998</v>
      </c>
      <c r="EH31" s="12">
        <v>2108</v>
      </c>
      <c r="EI31" s="12">
        <v>1749.93</v>
      </c>
      <c r="EJ31" s="12">
        <v>1589.3</v>
      </c>
      <c r="EK31" s="12">
        <f aca="true" t="shared" si="88" ref="EK31:EK40">SUM(EH31:EJ31)</f>
        <v>5447.2300000000005</v>
      </c>
      <c r="EL31" s="12">
        <v>1479.1</v>
      </c>
      <c r="EM31" s="12">
        <v>1198.97</v>
      </c>
      <c r="EN31" s="12">
        <v>1162.12</v>
      </c>
      <c r="EO31" s="12">
        <f aca="true" t="shared" si="89" ref="EO31:EO40">SUM(EL31:EN31)</f>
        <v>3840.1899999999996</v>
      </c>
      <c r="EP31" s="12">
        <v>1122.14</v>
      </c>
      <c r="EQ31" s="12">
        <v>1070.26</v>
      </c>
      <c r="ER31" s="12">
        <v>1080.71</v>
      </c>
      <c r="ES31" s="12">
        <f aca="true" t="shared" si="90" ref="ES31:ES40">SUM(EP31:ER31)</f>
        <v>3273.11</v>
      </c>
      <c r="ET31" s="12">
        <v>1249.92</v>
      </c>
      <c r="EU31" s="12">
        <v>1656.34</v>
      </c>
      <c r="EV31" s="12">
        <v>1973.01</v>
      </c>
      <c r="EW31" s="12">
        <f aca="true" t="shared" si="91" ref="EW31:EW40">SUM(ET31:EV31)</f>
        <v>4879.27</v>
      </c>
      <c r="EX31" s="22">
        <f aca="true" t="shared" si="92" ref="EX31:EX40">EK31+EO31+ES31+EW31</f>
        <v>17439.800000000003</v>
      </c>
      <c r="EY31" s="126">
        <v>1914.22</v>
      </c>
      <c r="EZ31" s="126">
        <v>1655.32</v>
      </c>
      <c r="FA31" s="126">
        <v>1561.28</v>
      </c>
      <c r="FB31" s="126">
        <f aca="true" t="shared" si="93" ref="FB31:FB40">SUM(EY31:FA31)</f>
        <v>5130.82</v>
      </c>
      <c r="FC31" s="126">
        <v>1414.8</v>
      </c>
      <c r="FD31" s="126">
        <v>1363.67</v>
      </c>
      <c r="FE31" s="126">
        <v>1236.44</v>
      </c>
      <c r="FF31" s="126">
        <f aca="true" t="shared" si="94" ref="FF31:FF40">SUM(FC31:FE31)</f>
        <v>4014.9100000000003</v>
      </c>
      <c r="FG31" s="126">
        <v>1356.1</v>
      </c>
      <c r="FH31" s="126">
        <v>1196.9</v>
      </c>
      <c r="FI31" s="126">
        <v>1137.2</v>
      </c>
      <c r="FJ31" s="126">
        <f aca="true" t="shared" si="95" ref="FJ31:FJ40">SUM(FG31:FI31)</f>
        <v>3690.2</v>
      </c>
      <c r="FK31" s="126">
        <v>1201.65</v>
      </c>
      <c r="FL31" s="126">
        <v>1568.18</v>
      </c>
      <c r="FM31" s="126">
        <v>1914.67</v>
      </c>
      <c r="FN31" s="126">
        <f aca="true" t="shared" si="96" ref="FN31:FN40">SUM(FK31:FM31)</f>
        <v>4684.5</v>
      </c>
      <c r="FO31" s="129">
        <f t="shared" si="11"/>
        <v>17520.43</v>
      </c>
      <c r="FP31" s="126">
        <v>2016.87</v>
      </c>
      <c r="FQ31" s="126">
        <v>1686.22</v>
      </c>
      <c r="FR31" s="126">
        <v>1805.43</v>
      </c>
      <c r="FS31" s="126">
        <f aca="true" t="shared" si="97" ref="FS31:FS40">SUM(FP31:FR31)</f>
        <v>5508.52</v>
      </c>
      <c r="FT31" s="126">
        <v>1476.38</v>
      </c>
      <c r="FU31" s="126">
        <v>1181.44</v>
      </c>
      <c r="FV31" s="126">
        <v>932.84</v>
      </c>
      <c r="FW31" s="126">
        <f aca="true" t="shared" si="98" ref="FW31:FW40">SUM(FT31:FV31)</f>
        <v>3590.6600000000003</v>
      </c>
      <c r="FX31" s="126">
        <v>965.74</v>
      </c>
      <c r="FY31" s="126">
        <v>1011.47</v>
      </c>
      <c r="FZ31" s="126">
        <v>1059.45</v>
      </c>
      <c r="GA31" s="126">
        <f aca="true" t="shared" si="99" ref="GA31:GA40">SUM(FX31:FZ31)</f>
        <v>3036.66</v>
      </c>
      <c r="GB31" s="126">
        <v>1546.08</v>
      </c>
      <c r="GC31" s="126">
        <v>1757.96</v>
      </c>
      <c r="GD31" s="126">
        <v>2158.43</v>
      </c>
      <c r="GE31" s="126">
        <f aca="true" t="shared" si="100" ref="GE31:GE40">SUM(GB31:GD31)</f>
        <v>5462.469999999999</v>
      </c>
      <c r="GF31" s="129">
        <f t="shared" si="12"/>
        <v>17598.309999999998</v>
      </c>
      <c r="GG31" s="126">
        <v>2204.704068</v>
      </c>
      <c r="GH31" s="126">
        <v>1953.3688490000002</v>
      </c>
      <c r="GI31" s="126">
        <v>1959.389832</v>
      </c>
      <c r="GJ31" s="126">
        <f aca="true" t="shared" si="101" ref="GJ31:GJ40">SUM(GG31:GI31)</f>
        <v>6117.462749</v>
      </c>
      <c r="GK31" s="126">
        <v>1605.6348949999997</v>
      </c>
      <c r="GL31" s="126">
        <v>1478.3838309999999</v>
      </c>
      <c r="GM31" s="126">
        <v>1055.3396619999999</v>
      </c>
      <c r="GN31" s="126">
        <f aca="true" t="shared" si="102" ref="GN31:GN40">SUM(GK31:GM31)</f>
        <v>4139.358387999999</v>
      </c>
      <c r="GO31" s="126">
        <v>1174.138058</v>
      </c>
      <c r="GP31" s="126">
        <v>1186.322959</v>
      </c>
      <c r="GQ31" s="126">
        <v>1010.8790040000001</v>
      </c>
      <c r="GR31" s="126">
        <f aca="true" t="shared" si="103" ref="GR31:GR40">SUM(GO31:GQ31)</f>
        <v>3371.340021</v>
      </c>
      <c r="GS31" s="126">
        <v>1340.966843</v>
      </c>
      <c r="GT31" s="126">
        <v>1699.344685</v>
      </c>
      <c r="GU31" s="126">
        <v>2029.977683</v>
      </c>
      <c r="GV31" s="126">
        <f aca="true" t="shared" si="104" ref="GV31:GV40">SUM(GS31:GU31)</f>
        <v>5070.289211</v>
      </c>
      <c r="GW31" s="129">
        <f t="shared" si="43"/>
        <v>18698.450369</v>
      </c>
      <c r="GX31" s="126">
        <v>2201.2967770000005</v>
      </c>
      <c r="GY31" s="126">
        <v>1866.27784</v>
      </c>
      <c r="GZ31" s="126">
        <v>2017.374041</v>
      </c>
      <c r="HA31" s="126">
        <f aca="true" t="shared" si="105" ref="HA31:HA40">SUM(GX31:GZ31)</f>
        <v>6084.948658</v>
      </c>
      <c r="HB31" s="126">
        <v>1715.1627150000002</v>
      </c>
      <c r="HC31" s="126">
        <v>1541.6009700000004</v>
      </c>
      <c r="HD31" s="126">
        <v>1184.208057</v>
      </c>
      <c r="HE31" s="126">
        <f aca="true" t="shared" si="106" ref="HE31:HE40">SUM(HB31:HD31)</f>
        <v>4440.971742000001</v>
      </c>
      <c r="HF31" s="126">
        <v>1228.090217</v>
      </c>
      <c r="HG31" s="126">
        <v>1296.857842</v>
      </c>
      <c r="HH31" s="126">
        <v>1281.1739059999998</v>
      </c>
      <c r="HI31" s="126">
        <f aca="true" t="shared" si="107" ref="HI31:HI40">SUM(HF31:HH31)</f>
        <v>3806.1219649999994</v>
      </c>
    </row>
    <row r="32" spans="1:217" ht="14.25" outlineLevel="1">
      <c r="A32" t="s">
        <v>29</v>
      </c>
      <c r="B32" s="20">
        <v>442.732</v>
      </c>
      <c r="C32" s="20">
        <v>398.526</v>
      </c>
      <c r="D32" s="20">
        <v>360.709</v>
      </c>
      <c r="E32" s="21">
        <f t="shared" si="13"/>
        <v>1201.967</v>
      </c>
      <c r="F32" s="20">
        <v>283.36600000000004</v>
      </c>
      <c r="G32" s="20">
        <v>237.167</v>
      </c>
      <c r="H32" s="20">
        <v>175.09600000000003</v>
      </c>
      <c r="I32" s="21">
        <f t="shared" si="14"/>
        <v>695.629</v>
      </c>
      <c r="J32" s="20">
        <v>168.81000000000003</v>
      </c>
      <c r="K32" s="20">
        <v>174.95000000000002</v>
      </c>
      <c r="L32" s="20">
        <v>244.406</v>
      </c>
      <c r="M32" s="21">
        <f t="shared" si="15"/>
        <v>588.166</v>
      </c>
      <c r="N32" s="20">
        <v>319.70699999999994</v>
      </c>
      <c r="O32" s="20">
        <v>387.37600000000003</v>
      </c>
      <c r="P32" s="20">
        <v>441.058</v>
      </c>
      <c r="Q32" s="21">
        <f t="shared" si="16"/>
        <v>1148.141</v>
      </c>
      <c r="R32" s="36">
        <f t="shared" si="17"/>
        <v>3633.9030000000002</v>
      </c>
      <c r="S32" s="20">
        <v>442.084</v>
      </c>
      <c r="T32" s="20">
        <v>382.717</v>
      </c>
      <c r="U32" s="20">
        <v>375.185</v>
      </c>
      <c r="V32" s="21">
        <f t="shared" si="18"/>
        <v>1199.9859999999999</v>
      </c>
      <c r="W32" s="20">
        <v>306.74</v>
      </c>
      <c r="X32" s="20">
        <v>254.57000000000002</v>
      </c>
      <c r="Y32" s="20">
        <v>183.35500000000002</v>
      </c>
      <c r="Z32" s="21">
        <f t="shared" si="19"/>
        <v>744.6650000000001</v>
      </c>
      <c r="AA32" s="20">
        <v>166.60299999999998</v>
      </c>
      <c r="AB32" s="20">
        <v>185.672</v>
      </c>
      <c r="AC32" s="20">
        <v>233.17700000000002</v>
      </c>
      <c r="AD32" s="21">
        <f t="shared" si="20"/>
        <v>585.452</v>
      </c>
      <c r="AE32" s="20">
        <v>332.511</v>
      </c>
      <c r="AF32" s="20">
        <v>397.526</v>
      </c>
      <c r="AG32" s="20">
        <v>449.18</v>
      </c>
      <c r="AH32" s="21">
        <f t="shared" si="21"/>
        <v>1179.217</v>
      </c>
      <c r="AI32" s="38">
        <f aca="true" t="shared" si="108" ref="AI32:AI40">V32+Z32+AD32+AH32</f>
        <v>3709.32</v>
      </c>
      <c r="AJ32" s="20">
        <v>464.438</v>
      </c>
      <c r="AK32" s="20">
        <v>391.94</v>
      </c>
      <c r="AL32" s="20">
        <v>379.052</v>
      </c>
      <c r="AM32" s="21">
        <f t="shared" si="23"/>
        <v>1235.4299999999998</v>
      </c>
      <c r="AN32" s="20">
        <v>296.42600000000004</v>
      </c>
      <c r="AO32" s="20">
        <v>217.57100000000003</v>
      </c>
      <c r="AP32" s="20">
        <v>179.82399999999998</v>
      </c>
      <c r="AQ32" s="21">
        <f t="shared" si="24"/>
        <v>693.821</v>
      </c>
      <c r="AR32" s="20">
        <v>173.991</v>
      </c>
      <c r="AS32" s="20">
        <v>171.752</v>
      </c>
      <c r="AT32" s="20">
        <v>241.16200000000003</v>
      </c>
      <c r="AU32" s="21">
        <f t="shared" si="25"/>
        <v>586.9050000000001</v>
      </c>
      <c r="AV32" s="20">
        <v>324.13200000000006</v>
      </c>
      <c r="AW32" s="20">
        <v>377.083</v>
      </c>
      <c r="AX32" s="20">
        <v>425.404</v>
      </c>
      <c r="AY32" s="21">
        <f t="shared" si="26"/>
        <v>1126.6190000000001</v>
      </c>
      <c r="AZ32" s="38">
        <f aca="true" t="shared" si="109" ref="AZ32:AZ40">AM32+AQ32+AU32+AY32</f>
        <v>3642.775</v>
      </c>
      <c r="BA32" s="20">
        <v>471.5060000000001</v>
      </c>
      <c r="BB32" s="20">
        <v>398.713</v>
      </c>
      <c r="BC32" s="20">
        <v>352.2660000000001</v>
      </c>
      <c r="BD32" s="21">
        <f t="shared" si="28"/>
        <v>1222.4850000000001</v>
      </c>
      <c r="BE32" s="20">
        <v>278.34400000000005</v>
      </c>
      <c r="BF32" s="20">
        <v>233.63899999999998</v>
      </c>
      <c r="BG32" s="20">
        <v>174.113</v>
      </c>
      <c r="BH32" s="21">
        <f t="shared" si="29"/>
        <v>686.096</v>
      </c>
      <c r="BI32" s="6">
        <v>169.222</v>
      </c>
      <c r="BJ32" s="6">
        <v>177.23</v>
      </c>
      <c r="BK32" s="6">
        <v>248.47099999999995</v>
      </c>
      <c r="BL32" s="21">
        <f t="shared" si="81"/>
        <v>594.923</v>
      </c>
      <c r="BM32" s="20">
        <v>352.16200000000003</v>
      </c>
      <c r="BN32" s="20">
        <v>401.627</v>
      </c>
      <c r="BO32" s="20">
        <v>472.576</v>
      </c>
      <c r="BP32" s="21">
        <f t="shared" si="82"/>
        <v>1226.365</v>
      </c>
      <c r="BQ32" s="38">
        <f t="shared" si="83"/>
        <v>3729.869</v>
      </c>
      <c r="BR32" s="47">
        <v>451.45900000000006</v>
      </c>
      <c r="BS32" s="47">
        <v>373.096</v>
      </c>
      <c r="BT32" s="47">
        <v>371.673</v>
      </c>
      <c r="BU32" s="21">
        <f t="shared" si="84"/>
        <v>1196.228</v>
      </c>
      <c r="BV32" s="47">
        <v>307.66900000000004</v>
      </c>
      <c r="BW32" s="47">
        <v>251.95399999999998</v>
      </c>
      <c r="BX32" s="47">
        <v>206.231</v>
      </c>
      <c r="BY32" s="21">
        <f t="shared" si="85"/>
        <v>765.854</v>
      </c>
      <c r="BZ32" s="47">
        <v>192.513</v>
      </c>
      <c r="CA32" s="47">
        <v>195.14000000000001</v>
      </c>
      <c r="CB32" s="47">
        <v>258.998</v>
      </c>
      <c r="CC32" s="21">
        <f t="shared" si="86"/>
        <v>646.6510000000001</v>
      </c>
      <c r="CD32" s="47">
        <v>346.594</v>
      </c>
      <c r="CE32" s="47">
        <v>398.238</v>
      </c>
      <c r="CF32" s="47">
        <v>458.69</v>
      </c>
      <c r="CG32" s="21">
        <f t="shared" si="87"/>
        <v>1203.522</v>
      </c>
      <c r="CH32" s="38">
        <f t="shared" si="42"/>
        <v>3812.255</v>
      </c>
      <c r="CI32" s="12">
        <v>442.775</v>
      </c>
      <c r="CJ32" s="12">
        <v>414.247</v>
      </c>
      <c r="CK32" s="12">
        <v>356.86</v>
      </c>
      <c r="CL32" s="12">
        <f t="shared" si="72"/>
        <v>1213.882</v>
      </c>
      <c r="CM32" s="12">
        <v>286.884</v>
      </c>
      <c r="CN32" s="12">
        <v>258.10499999999996</v>
      </c>
      <c r="CO32" s="12">
        <v>190.397</v>
      </c>
      <c r="CP32" s="12">
        <f t="shared" si="31"/>
        <v>735.386</v>
      </c>
      <c r="CQ32" s="12">
        <v>192.179</v>
      </c>
      <c r="CR32" s="12">
        <v>203.832</v>
      </c>
      <c r="CS32" s="12">
        <v>248.40699999999998</v>
      </c>
      <c r="CT32" s="12">
        <f t="shared" si="32"/>
        <v>644.4179999999999</v>
      </c>
      <c r="CU32" s="12">
        <v>357.73799999999994</v>
      </c>
      <c r="CV32" s="12">
        <v>417.77899999999994</v>
      </c>
      <c r="CW32" s="12">
        <v>496.532</v>
      </c>
      <c r="CX32" s="12">
        <v>1272.0489999999998</v>
      </c>
      <c r="CY32" s="113">
        <f t="shared" si="33"/>
        <v>3865.7349999999997</v>
      </c>
      <c r="CZ32" s="12">
        <v>456.759</v>
      </c>
      <c r="DA32" s="12">
        <v>383.53000000000003</v>
      </c>
      <c r="DB32" s="12">
        <v>343.81300000000005</v>
      </c>
      <c r="DC32" s="12">
        <f t="shared" si="34"/>
        <v>1184.102</v>
      </c>
      <c r="DD32" s="12">
        <f>'[3]1.1.Отпуск э.э с шин'!$IA$56</f>
        <v>290.89</v>
      </c>
      <c r="DE32" s="12">
        <f>'[3]1.1.Отпуск э.э с шин'!$ID$56</f>
        <v>261.209</v>
      </c>
      <c r="DF32" s="12">
        <f>'[3]1.1.Отпуск э.э с шин'!$IG$56</f>
        <v>187.557</v>
      </c>
      <c r="DG32" s="12">
        <f t="shared" si="44"/>
        <v>739.656</v>
      </c>
      <c r="DH32" s="12">
        <f>'[4]1.1.Отпуск э.э с шин'!$IP$56</f>
        <v>185.933</v>
      </c>
      <c r="DI32" s="12">
        <f>'[4]1.1.Отпуск э.э с шин'!$IS$56</f>
        <v>194.73100000000002</v>
      </c>
      <c r="DJ32" s="12">
        <f>'[4]1.1.Отпуск э.э с шин'!$IV$56</f>
        <v>256.144</v>
      </c>
      <c r="DK32" s="12">
        <f t="shared" si="35"/>
        <v>636.808</v>
      </c>
      <c r="DL32" s="12">
        <v>347.448</v>
      </c>
      <c r="DM32" s="12">
        <v>421.79499999999996</v>
      </c>
      <c r="DN32" s="12">
        <v>495.517</v>
      </c>
      <c r="DO32" s="20">
        <f t="shared" si="36"/>
        <v>1264.76</v>
      </c>
      <c r="DP32" s="38">
        <f t="shared" si="37"/>
        <v>3825.326</v>
      </c>
      <c r="DQ32" s="12">
        <v>494.436</v>
      </c>
      <c r="DR32" s="12">
        <v>430.55899999999997</v>
      </c>
      <c r="DS32" s="12">
        <v>420.81</v>
      </c>
      <c r="DT32" s="12">
        <f t="shared" si="38"/>
        <v>1345.8049999999998</v>
      </c>
      <c r="DU32" s="12">
        <v>330.978</v>
      </c>
      <c r="DV32" s="12">
        <v>281.664</v>
      </c>
      <c r="DW32" s="12">
        <v>219.954</v>
      </c>
      <c r="DX32" s="12">
        <f t="shared" si="77"/>
        <v>832.596</v>
      </c>
      <c r="DY32" s="12">
        <v>230.75699999999998</v>
      </c>
      <c r="DZ32" s="12">
        <v>235.80900000000003</v>
      </c>
      <c r="EA32" s="12">
        <v>289.585</v>
      </c>
      <c r="EB32" s="12">
        <f t="shared" si="39"/>
        <v>756.1510000000001</v>
      </c>
      <c r="EC32" s="12">
        <v>363.55899999999997</v>
      </c>
      <c r="ED32" s="12">
        <v>420.031</v>
      </c>
      <c r="EE32" s="12">
        <v>497.827</v>
      </c>
      <c r="EF32" s="12">
        <f t="shared" si="40"/>
        <v>1281.417</v>
      </c>
      <c r="EG32" s="22">
        <f t="shared" si="41"/>
        <v>4215.968999999999</v>
      </c>
      <c r="EH32" s="12">
        <v>522.901149</v>
      </c>
      <c r="EI32" s="12">
        <v>468.361799</v>
      </c>
      <c r="EJ32" s="12">
        <v>430.88392300000004</v>
      </c>
      <c r="EK32" s="12">
        <f t="shared" si="88"/>
        <v>1422.1468710000001</v>
      </c>
      <c r="EL32" s="12">
        <v>353.4190320000001</v>
      </c>
      <c r="EM32" s="12">
        <v>339.079528</v>
      </c>
      <c r="EN32" s="12">
        <v>228.08564600000005</v>
      </c>
      <c r="EO32" s="12">
        <f t="shared" si="89"/>
        <v>920.584206</v>
      </c>
      <c r="EP32" s="12">
        <v>240.866072</v>
      </c>
      <c r="EQ32" s="12">
        <v>247.45483099999996</v>
      </c>
      <c r="ER32" s="12">
        <v>290.478704</v>
      </c>
      <c r="ES32" s="12">
        <f t="shared" si="90"/>
        <v>778.7996069999999</v>
      </c>
      <c r="ET32" s="12">
        <v>403.4657490000001</v>
      </c>
      <c r="EU32" s="12">
        <v>454.107942</v>
      </c>
      <c r="EV32" s="12">
        <v>521.7959969999999</v>
      </c>
      <c r="EW32" s="12">
        <f t="shared" si="91"/>
        <v>1379.369688</v>
      </c>
      <c r="EX32" s="22">
        <f t="shared" si="92"/>
        <v>4500.900372</v>
      </c>
      <c r="EY32" s="126">
        <v>476.79217700000004</v>
      </c>
      <c r="EZ32" s="126">
        <v>428.90814</v>
      </c>
      <c r="FA32" s="126">
        <v>418.907148</v>
      </c>
      <c r="FB32" s="126">
        <f t="shared" si="93"/>
        <v>1324.607465</v>
      </c>
      <c r="FC32" s="126">
        <v>308.12615999999997</v>
      </c>
      <c r="FD32" s="126">
        <v>295.42168000000004</v>
      </c>
      <c r="FE32" s="126">
        <v>256.41467400000005</v>
      </c>
      <c r="FF32" s="126">
        <f t="shared" si="94"/>
        <v>859.962514</v>
      </c>
      <c r="FG32" s="126">
        <v>232.71022</v>
      </c>
      <c r="FH32" s="126">
        <v>239.38183</v>
      </c>
      <c r="FI32" s="126">
        <v>255.855837</v>
      </c>
      <c r="FJ32" s="126">
        <f t="shared" si="95"/>
        <v>727.947887</v>
      </c>
      <c r="FK32" s="126">
        <v>344.290292</v>
      </c>
      <c r="FL32" s="126">
        <v>381.755187</v>
      </c>
      <c r="FM32" s="126">
        <v>479.321254</v>
      </c>
      <c r="FN32" s="126">
        <f t="shared" si="96"/>
        <v>1205.366733</v>
      </c>
      <c r="FO32" s="129">
        <f t="shared" si="11"/>
        <v>4117.884599</v>
      </c>
      <c r="FP32" s="126">
        <v>528.65735</v>
      </c>
      <c r="FQ32" s="126">
        <v>455.345218</v>
      </c>
      <c r="FR32" s="126">
        <v>445.128332</v>
      </c>
      <c r="FS32" s="126">
        <f t="shared" si="97"/>
        <v>1429.1308999999999</v>
      </c>
      <c r="FT32" s="126">
        <v>375.97212099999996</v>
      </c>
      <c r="FU32" s="126">
        <v>286.82883999999996</v>
      </c>
      <c r="FV32" s="126">
        <v>232.062178</v>
      </c>
      <c r="FW32" s="126">
        <f t="shared" si="98"/>
        <v>894.8631389999999</v>
      </c>
      <c r="FX32" s="126">
        <v>240.413774</v>
      </c>
      <c r="FY32" s="126">
        <v>222.839878</v>
      </c>
      <c r="FZ32" s="126">
        <v>260.889695</v>
      </c>
      <c r="GA32" s="126">
        <f t="shared" si="99"/>
        <v>724.143347</v>
      </c>
      <c r="GB32" s="126">
        <v>325.80882999999994</v>
      </c>
      <c r="GC32" s="126">
        <v>390.712941</v>
      </c>
      <c r="GD32" s="126">
        <v>456.683254</v>
      </c>
      <c r="GE32" s="126">
        <f t="shared" si="100"/>
        <v>1173.205025</v>
      </c>
      <c r="GF32" s="129">
        <f t="shared" si="12"/>
        <v>4221.342411</v>
      </c>
      <c r="GG32" s="126">
        <v>439.820617</v>
      </c>
      <c r="GH32" s="126">
        <v>382.37005100000005</v>
      </c>
      <c r="GI32" s="126">
        <v>377.88266899999996</v>
      </c>
      <c r="GJ32" s="126">
        <f t="shared" si="101"/>
        <v>1200.073337</v>
      </c>
      <c r="GK32" s="126">
        <v>293.027823</v>
      </c>
      <c r="GL32" s="126">
        <v>225.65460299999995</v>
      </c>
      <c r="GM32" s="126">
        <v>228.73624700000002</v>
      </c>
      <c r="GN32" s="126">
        <f t="shared" si="102"/>
        <v>747.418673</v>
      </c>
      <c r="GO32" s="126">
        <v>204.987541</v>
      </c>
      <c r="GP32" s="126">
        <v>194.039509</v>
      </c>
      <c r="GQ32" s="126">
        <v>322.86100400000004</v>
      </c>
      <c r="GR32" s="126">
        <f t="shared" si="103"/>
        <v>721.888054</v>
      </c>
      <c r="GS32" s="126">
        <v>374.898532</v>
      </c>
      <c r="GT32" s="126">
        <v>472.007507</v>
      </c>
      <c r="GU32" s="126">
        <v>541.878812</v>
      </c>
      <c r="GV32" s="126">
        <f t="shared" si="104"/>
        <v>1388.784851</v>
      </c>
      <c r="GW32" s="129">
        <f t="shared" si="43"/>
        <v>4058.164915</v>
      </c>
      <c r="GX32" s="126">
        <v>587.26062</v>
      </c>
      <c r="GY32" s="126">
        <v>511.916387</v>
      </c>
      <c r="GZ32" s="126">
        <v>517.184724</v>
      </c>
      <c r="HA32" s="126">
        <f t="shared" si="105"/>
        <v>1616.361731</v>
      </c>
      <c r="HB32" s="126">
        <v>470.564933</v>
      </c>
      <c r="HC32" s="126">
        <v>386.487147</v>
      </c>
      <c r="HD32" s="126">
        <v>352.386642</v>
      </c>
      <c r="HE32" s="126">
        <f t="shared" si="106"/>
        <v>1209.4387219999999</v>
      </c>
      <c r="HF32" s="126">
        <v>339.557707</v>
      </c>
      <c r="HG32" s="126">
        <v>340.671137</v>
      </c>
      <c r="HH32" s="126">
        <v>403.34832300000005</v>
      </c>
      <c r="HI32" s="126">
        <f t="shared" si="107"/>
        <v>1083.577167</v>
      </c>
    </row>
    <row r="33" spans="1:217" ht="14.25" outlineLevel="1">
      <c r="A33" t="s">
        <v>30</v>
      </c>
      <c r="B33" s="20">
        <v>30.352</v>
      </c>
      <c r="C33" s="20">
        <v>29.244</v>
      </c>
      <c r="D33" s="20">
        <v>23.416</v>
      </c>
      <c r="E33" s="21">
        <f t="shared" si="13"/>
        <v>83.012</v>
      </c>
      <c r="F33" s="20">
        <v>21.318</v>
      </c>
      <c r="G33" s="20">
        <v>19.007</v>
      </c>
      <c r="H33" s="20">
        <v>13.491</v>
      </c>
      <c r="I33" s="21">
        <f t="shared" si="14"/>
        <v>53.816</v>
      </c>
      <c r="J33" s="20">
        <v>10.459181</v>
      </c>
      <c r="K33" s="20">
        <v>11.505364</v>
      </c>
      <c r="L33" s="20">
        <v>18.107772</v>
      </c>
      <c r="M33" s="21">
        <f t="shared" si="15"/>
        <v>40.072317</v>
      </c>
      <c r="N33" s="20">
        <v>20.729</v>
      </c>
      <c r="O33" s="20">
        <v>25.673229</v>
      </c>
      <c r="P33" s="20">
        <v>31.028789</v>
      </c>
      <c r="Q33" s="21">
        <f t="shared" si="16"/>
        <v>77.431018</v>
      </c>
      <c r="R33" s="36">
        <f t="shared" si="17"/>
        <v>254.331335</v>
      </c>
      <c r="S33" s="20">
        <v>30.497888</v>
      </c>
      <c r="T33" s="20">
        <v>26.837465</v>
      </c>
      <c r="U33" s="20">
        <v>24.925432</v>
      </c>
      <c r="V33" s="21">
        <f t="shared" si="18"/>
        <v>82.260785</v>
      </c>
      <c r="W33" s="20">
        <v>22.467838</v>
      </c>
      <c r="X33" s="20">
        <v>18.337631</v>
      </c>
      <c r="Y33" s="20">
        <v>12.112733</v>
      </c>
      <c r="Z33" s="21">
        <f t="shared" si="19"/>
        <v>52.918202</v>
      </c>
      <c r="AA33" s="20">
        <v>10.938617</v>
      </c>
      <c r="AB33" s="20">
        <v>12.544972</v>
      </c>
      <c r="AC33" s="20">
        <v>17.653777</v>
      </c>
      <c r="AD33" s="21">
        <f t="shared" si="20"/>
        <v>41.137366</v>
      </c>
      <c r="AE33" s="20">
        <v>21.658</v>
      </c>
      <c r="AF33" s="20">
        <v>24.924053</v>
      </c>
      <c r="AG33" s="20">
        <v>27</v>
      </c>
      <c r="AH33" s="21">
        <f t="shared" si="21"/>
        <v>73.582053</v>
      </c>
      <c r="AI33" s="38">
        <f t="shared" si="108"/>
        <v>249.898406</v>
      </c>
      <c r="AJ33" s="20">
        <v>32.579133999999996</v>
      </c>
      <c r="AK33" s="20">
        <v>29.338988</v>
      </c>
      <c r="AL33" s="20">
        <v>22.1</v>
      </c>
      <c r="AM33" s="21">
        <f t="shared" si="23"/>
        <v>84.018122</v>
      </c>
      <c r="AN33" s="20">
        <v>21.60161</v>
      </c>
      <c r="AO33" s="20">
        <v>20.335343</v>
      </c>
      <c r="AP33" s="20">
        <v>11.388</v>
      </c>
      <c r="AQ33" s="21">
        <f t="shared" si="24"/>
        <v>53.324953</v>
      </c>
      <c r="AR33" s="20">
        <v>11.508286</v>
      </c>
      <c r="AS33" s="20">
        <v>12.792191</v>
      </c>
      <c r="AT33" s="20">
        <v>18.269</v>
      </c>
      <c r="AU33" s="21">
        <f t="shared" si="25"/>
        <v>42.569477</v>
      </c>
      <c r="AV33" s="20">
        <v>21.913029</v>
      </c>
      <c r="AW33" s="20">
        <v>26.509776</v>
      </c>
      <c r="AX33" s="20">
        <v>27.202881</v>
      </c>
      <c r="AY33" s="21">
        <f t="shared" si="26"/>
        <v>75.625686</v>
      </c>
      <c r="AZ33" s="38">
        <f t="shared" si="109"/>
        <v>255.538238</v>
      </c>
      <c r="BA33" s="20">
        <v>31.247913</v>
      </c>
      <c r="BB33" s="20">
        <v>30.373409</v>
      </c>
      <c r="BC33" s="20">
        <v>23.975815</v>
      </c>
      <c r="BD33" s="21">
        <f t="shared" si="28"/>
        <v>85.597137</v>
      </c>
      <c r="BE33" s="20">
        <v>22.229088</v>
      </c>
      <c r="BF33" s="20">
        <v>19.225471</v>
      </c>
      <c r="BG33" s="20">
        <v>13.85294</v>
      </c>
      <c r="BH33" s="21">
        <f t="shared" si="29"/>
        <v>55.30749900000001</v>
      </c>
      <c r="BI33" s="6">
        <v>11.286039</v>
      </c>
      <c r="BJ33" s="6">
        <v>11.506354</v>
      </c>
      <c r="BK33" s="6">
        <v>17.324912</v>
      </c>
      <c r="BL33" s="21">
        <f t="shared" si="81"/>
        <v>40.117305</v>
      </c>
      <c r="BM33" s="20">
        <v>21.342059000000003</v>
      </c>
      <c r="BN33" s="20">
        <v>26.267577000000003</v>
      </c>
      <c r="BO33" s="20">
        <v>31.097483</v>
      </c>
      <c r="BP33" s="21">
        <f t="shared" si="82"/>
        <v>78.707119</v>
      </c>
      <c r="BQ33" s="38">
        <f t="shared" si="83"/>
        <v>259.72906</v>
      </c>
      <c r="BR33" s="47">
        <v>28.309141</v>
      </c>
      <c r="BS33" s="47">
        <v>28.979013</v>
      </c>
      <c r="BT33" s="47">
        <v>23.314539</v>
      </c>
      <c r="BU33" s="21">
        <f t="shared" si="84"/>
        <v>80.602693</v>
      </c>
      <c r="BV33" s="47">
        <v>23.587258000000002</v>
      </c>
      <c r="BW33" s="47">
        <v>19.436004</v>
      </c>
      <c r="BX33" s="47">
        <v>14.346513000000002</v>
      </c>
      <c r="BY33" s="21">
        <f t="shared" si="85"/>
        <v>57.369775000000004</v>
      </c>
      <c r="BZ33" s="47">
        <v>11.218053</v>
      </c>
      <c r="CA33" s="47">
        <v>13.102352000000002</v>
      </c>
      <c r="CB33" s="47">
        <v>17.733097</v>
      </c>
      <c r="CC33" s="21">
        <f t="shared" si="86"/>
        <v>42.053502</v>
      </c>
      <c r="CD33" s="47">
        <v>21.574605</v>
      </c>
      <c r="CE33" s="47">
        <v>25.855592</v>
      </c>
      <c r="CF33" s="47">
        <v>31.919844</v>
      </c>
      <c r="CG33" s="21">
        <f t="shared" si="87"/>
        <v>79.350041</v>
      </c>
      <c r="CH33" s="38">
        <f t="shared" si="42"/>
        <v>259.376011</v>
      </c>
      <c r="CI33" s="12">
        <v>26.873300999999998</v>
      </c>
      <c r="CJ33" s="12">
        <v>30.353218000000002</v>
      </c>
      <c r="CK33" s="12">
        <v>25.400857</v>
      </c>
      <c r="CL33" s="12">
        <f t="shared" si="72"/>
        <v>82.627376</v>
      </c>
      <c r="CM33" s="12">
        <v>24.086233</v>
      </c>
      <c r="CN33" s="12">
        <v>20.729882</v>
      </c>
      <c r="CO33" s="12">
        <v>14.822023999999999</v>
      </c>
      <c r="CP33" s="12">
        <f t="shared" si="31"/>
        <v>59.638138999999995</v>
      </c>
      <c r="CQ33" s="12">
        <v>12.763194</v>
      </c>
      <c r="CR33" s="12">
        <v>13.207554</v>
      </c>
      <c r="CS33" s="12">
        <v>19.324562</v>
      </c>
      <c r="CT33" s="12">
        <f t="shared" si="32"/>
        <v>45.29531</v>
      </c>
      <c r="CU33" s="12">
        <v>22.577125</v>
      </c>
      <c r="CV33" s="12">
        <v>27.006735</v>
      </c>
      <c r="CW33" s="12">
        <v>30.339343</v>
      </c>
      <c r="CX33" s="12">
        <v>79.923203</v>
      </c>
      <c r="CY33" s="113">
        <f t="shared" si="33"/>
        <v>267.48402799999997</v>
      </c>
      <c r="CZ33" s="12">
        <v>31.64291</v>
      </c>
      <c r="DA33" s="12">
        <v>30.707069</v>
      </c>
      <c r="DB33" s="12">
        <v>24.458343</v>
      </c>
      <c r="DC33" s="12">
        <f t="shared" si="34"/>
        <v>86.808322</v>
      </c>
      <c r="DD33" s="12">
        <f>'[3]1.1.Отпуск э.э с шин'!$IA$62</f>
        <v>23.093963</v>
      </c>
      <c r="DE33" s="12">
        <f>'[3]1.1.Отпуск э.э с шин'!$ID$62</f>
        <v>20.828808000000002</v>
      </c>
      <c r="DF33" s="12">
        <f>'[3]1.1.Отпуск э.э с шин'!$IG$62</f>
        <v>15.780846</v>
      </c>
      <c r="DG33" s="12">
        <f t="shared" si="44"/>
        <v>59.703616999999994</v>
      </c>
      <c r="DH33" s="12">
        <f>'[4]1.1.Отпуск э.э с шин'!$IP$62</f>
        <v>12.332915999999999</v>
      </c>
      <c r="DI33" s="12">
        <f>'[4]1.1.Отпуск э.э с шин'!$IS$62</f>
        <v>12.955461</v>
      </c>
      <c r="DJ33" s="12">
        <f>'[4]1.1.Отпуск э.э с шин'!$IV$62</f>
        <v>19.040966</v>
      </c>
      <c r="DK33" s="12">
        <f t="shared" si="35"/>
        <v>44.329342999999994</v>
      </c>
      <c r="DL33" s="12">
        <v>22.893092</v>
      </c>
      <c r="DM33" s="12">
        <v>28.074562999999998</v>
      </c>
      <c r="DN33" s="12">
        <v>29.855438999999997</v>
      </c>
      <c r="DO33" s="20">
        <f t="shared" si="36"/>
        <v>80.823094</v>
      </c>
      <c r="DP33" s="38">
        <f t="shared" si="37"/>
        <v>271.66437599999995</v>
      </c>
      <c r="DQ33" s="12">
        <v>31.839312000000003</v>
      </c>
      <c r="DR33" s="12">
        <v>30.152724</v>
      </c>
      <c r="DS33" s="12">
        <v>25.980293000000003</v>
      </c>
      <c r="DT33" s="12">
        <f t="shared" si="38"/>
        <v>87.972329</v>
      </c>
      <c r="DU33" s="12">
        <v>24.259526</v>
      </c>
      <c r="DV33" s="12">
        <v>20.779776000000002</v>
      </c>
      <c r="DW33" s="12">
        <v>14.461711</v>
      </c>
      <c r="DX33" s="12">
        <f t="shared" si="77"/>
        <v>59.50101300000001</v>
      </c>
      <c r="DY33" s="87">
        <v>11.624658</v>
      </c>
      <c r="DZ33" s="12">
        <v>12.609</v>
      </c>
      <c r="EA33" s="12">
        <v>18.606</v>
      </c>
      <c r="EB33" s="12">
        <f t="shared" si="39"/>
        <v>42.839658</v>
      </c>
      <c r="EC33" s="12">
        <v>21.959</v>
      </c>
      <c r="ED33" s="12">
        <v>27.156</v>
      </c>
      <c r="EE33" s="12">
        <v>30.387</v>
      </c>
      <c r="EF33" s="12">
        <f t="shared" si="40"/>
        <v>79.502</v>
      </c>
      <c r="EG33" s="22">
        <f t="shared" si="41"/>
        <v>269.815</v>
      </c>
      <c r="EH33" s="12">
        <v>31.461</v>
      </c>
      <c r="EI33" s="12">
        <v>31.9</v>
      </c>
      <c r="EJ33" s="12">
        <v>25.204</v>
      </c>
      <c r="EK33" s="12">
        <f t="shared" si="88"/>
        <v>88.565</v>
      </c>
      <c r="EL33" s="12">
        <v>24.222</v>
      </c>
      <c r="EM33" s="12">
        <v>20.505</v>
      </c>
      <c r="EN33" s="12">
        <v>14.125</v>
      </c>
      <c r="EO33" s="12">
        <f t="shared" si="89"/>
        <v>58.852000000000004</v>
      </c>
      <c r="EP33" s="12">
        <v>11.625</v>
      </c>
      <c r="EQ33" s="12">
        <v>12.737</v>
      </c>
      <c r="ER33" s="12">
        <v>18.936</v>
      </c>
      <c r="ES33" s="12">
        <f t="shared" si="90"/>
        <v>43.298</v>
      </c>
      <c r="ET33" s="12">
        <v>22.959</v>
      </c>
      <c r="EU33" s="12">
        <v>27.492</v>
      </c>
      <c r="EV33" s="12">
        <v>31.024</v>
      </c>
      <c r="EW33" s="12">
        <f t="shared" si="91"/>
        <v>81.475</v>
      </c>
      <c r="EX33" s="22">
        <f t="shared" si="92"/>
        <v>272.19</v>
      </c>
      <c r="EY33" s="126">
        <v>31.526</v>
      </c>
      <c r="EZ33" s="126">
        <v>31.359</v>
      </c>
      <c r="FA33" s="126">
        <v>26.017</v>
      </c>
      <c r="FB33" s="126">
        <f t="shared" si="93"/>
        <v>88.902</v>
      </c>
      <c r="FC33" s="126">
        <v>24.726</v>
      </c>
      <c r="FD33" s="126">
        <v>20.896</v>
      </c>
      <c r="FE33" s="126">
        <v>14.66</v>
      </c>
      <c r="FF33" s="126">
        <f t="shared" si="94"/>
        <v>60.282</v>
      </c>
      <c r="FG33" s="126">
        <v>12.374</v>
      </c>
      <c r="FH33" s="126">
        <v>14.098</v>
      </c>
      <c r="FI33" s="126">
        <v>19.466</v>
      </c>
      <c r="FJ33" s="126">
        <f t="shared" si="95"/>
        <v>45.938</v>
      </c>
      <c r="FK33" s="131">
        <v>22.579</v>
      </c>
      <c r="FL33" s="126">
        <v>27.36</v>
      </c>
      <c r="FM33" s="126">
        <v>29.872</v>
      </c>
      <c r="FN33" s="126">
        <f t="shared" si="96"/>
        <v>79.811</v>
      </c>
      <c r="FO33" s="129">
        <f t="shared" si="11"/>
        <v>274.933</v>
      </c>
      <c r="FP33" s="126">
        <v>33.036</v>
      </c>
      <c r="FQ33" s="126">
        <v>32.225</v>
      </c>
      <c r="FR33" s="126">
        <v>26.607</v>
      </c>
      <c r="FS33" s="126">
        <f t="shared" si="97"/>
        <v>91.868</v>
      </c>
      <c r="FT33" s="126">
        <v>25.665</v>
      </c>
      <c r="FU33" s="126">
        <v>20.642000000000003</v>
      </c>
      <c r="FV33" s="126">
        <v>14.036999999999999</v>
      </c>
      <c r="FW33" s="126">
        <f t="shared" si="98"/>
        <v>60.344</v>
      </c>
      <c r="FX33" s="126">
        <v>11.529</v>
      </c>
      <c r="FY33" s="126">
        <v>13.202</v>
      </c>
      <c r="FZ33" s="126">
        <v>19.637999999999998</v>
      </c>
      <c r="GA33" s="126">
        <f t="shared" si="99"/>
        <v>44.369</v>
      </c>
      <c r="GB33" s="126">
        <v>22.628</v>
      </c>
      <c r="GC33" s="126">
        <v>26.73</v>
      </c>
      <c r="GD33" s="126">
        <v>33.741</v>
      </c>
      <c r="GE33" s="126">
        <f t="shared" si="100"/>
        <v>83.099</v>
      </c>
      <c r="GF33" s="129">
        <f t="shared" si="12"/>
        <v>279.68</v>
      </c>
      <c r="GG33" s="126">
        <v>28.31</v>
      </c>
      <c r="GH33" s="126">
        <v>29.877000000000002</v>
      </c>
      <c r="GI33" s="126">
        <v>25.086000000000002</v>
      </c>
      <c r="GJ33" s="126">
        <f t="shared" si="101"/>
        <v>83.273</v>
      </c>
      <c r="GK33" s="126">
        <v>25.031000000000002</v>
      </c>
      <c r="GL33" s="126">
        <v>20.967</v>
      </c>
      <c r="GM33" s="126">
        <v>14.504999999999999</v>
      </c>
      <c r="GN33" s="126">
        <f t="shared" si="102"/>
        <v>60.503</v>
      </c>
      <c r="GO33" s="126">
        <v>12.235</v>
      </c>
      <c r="GP33" s="126">
        <v>12.27699999999998</v>
      </c>
      <c r="GQ33" s="126">
        <v>19.318</v>
      </c>
      <c r="GR33" s="126">
        <f t="shared" si="103"/>
        <v>43.829999999999984</v>
      </c>
      <c r="GS33" s="126">
        <v>22.438</v>
      </c>
      <c r="GT33" s="126">
        <v>27.237</v>
      </c>
      <c r="GU33" s="126">
        <v>32.46</v>
      </c>
      <c r="GV33" s="126">
        <f t="shared" si="104"/>
        <v>82.13499999999999</v>
      </c>
      <c r="GW33" s="129">
        <f t="shared" si="43"/>
        <v>269.741</v>
      </c>
      <c r="GX33" s="126">
        <v>28.927000000000003</v>
      </c>
      <c r="GY33" s="126">
        <v>30.227</v>
      </c>
      <c r="GZ33" s="126">
        <v>25.099999999999998</v>
      </c>
      <c r="HA33" s="126">
        <f t="shared" si="105"/>
        <v>84.254</v>
      </c>
      <c r="HB33" s="126">
        <v>24.413</v>
      </c>
      <c r="HC33" s="126">
        <v>20.333</v>
      </c>
      <c r="HD33" s="126">
        <v>13.927</v>
      </c>
      <c r="HE33" s="126">
        <f t="shared" si="106"/>
        <v>58.672999999999995</v>
      </c>
      <c r="HF33" s="126">
        <v>10.759</v>
      </c>
      <c r="HG33" s="126">
        <v>11.462</v>
      </c>
      <c r="HH33" s="126">
        <v>18.997999999999998</v>
      </c>
      <c r="HI33" s="126">
        <f t="shared" si="107"/>
        <v>41.218999999999994</v>
      </c>
    </row>
    <row r="34" spans="1:217" ht="14.25" outlineLevel="1">
      <c r="A34" t="s">
        <v>31</v>
      </c>
      <c r="B34" s="20">
        <v>91.81400000000001</v>
      </c>
      <c r="C34" s="20">
        <v>82.52499999999999</v>
      </c>
      <c r="D34" s="20">
        <v>81.74499999999999</v>
      </c>
      <c r="E34" s="21">
        <f t="shared" si="13"/>
        <v>256.084</v>
      </c>
      <c r="F34" s="20">
        <v>76.155</v>
      </c>
      <c r="G34" s="20">
        <v>66.38300000000001</v>
      </c>
      <c r="H34" s="20">
        <v>56.074000000000005</v>
      </c>
      <c r="I34" s="21">
        <f t="shared" si="14"/>
        <v>198.61200000000002</v>
      </c>
      <c r="J34" s="20">
        <v>50.08500000000001</v>
      </c>
      <c r="K34" s="20">
        <v>63.894</v>
      </c>
      <c r="L34" s="20">
        <v>54.84100000000001</v>
      </c>
      <c r="M34" s="21">
        <f t="shared" si="15"/>
        <v>168.82000000000002</v>
      </c>
      <c r="N34" s="20">
        <v>65.536</v>
      </c>
      <c r="O34" s="20">
        <v>76.36899999999999</v>
      </c>
      <c r="P34" s="20">
        <v>93.95700000000001</v>
      </c>
      <c r="Q34" s="21">
        <f t="shared" si="16"/>
        <v>235.86199999999997</v>
      </c>
      <c r="R34" s="36">
        <f t="shared" si="17"/>
        <v>859.378</v>
      </c>
      <c r="S34" s="20">
        <v>93.456</v>
      </c>
      <c r="T34" s="20">
        <v>88.18400000000001</v>
      </c>
      <c r="U34" s="20">
        <v>86.408</v>
      </c>
      <c r="V34" s="21">
        <f t="shared" si="18"/>
        <v>268.048</v>
      </c>
      <c r="W34" s="20">
        <v>75.22</v>
      </c>
      <c r="X34" s="20">
        <v>65.34</v>
      </c>
      <c r="Y34" s="20">
        <v>55.961999999999996</v>
      </c>
      <c r="Z34" s="21">
        <f t="shared" si="19"/>
        <v>196.522</v>
      </c>
      <c r="AA34" s="20">
        <v>50.159000000000006</v>
      </c>
      <c r="AB34" s="20">
        <v>66.88499999999999</v>
      </c>
      <c r="AC34" s="20">
        <v>54.684</v>
      </c>
      <c r="AD34" s="21">
        <f t="shared" si="20"/>
        <v>171.728</v>
      </c>
      <c r="AE34" s="20">
        <v>66.389</v>
      </c>
      <c r="AF34" s="20">
        <v>76.326</v>
      </c>
      <c r="AG34" s="20">
        <v>91.418</v>
      </c>
      <c r="AH34" s="21">
        <f t="shared" si="21"/>
        <v>234.13299999999998</v>
      </c>
      <c r="AI34" s="38">
        <f t="shared" si="108"/>
        <v>870.431</v>
      </c>
      <c r="AJ34" s="20">
        <v>89.208</v>
      </c>
      <c r="AK34" s="20">
        <v>79.369731</v>
      </c>
      <c r="AL34" s="20">
        <v>91.407</v>
      </c>
      <c r="AM34" s="21">
        <f t="shared" si="23"/>
        <v>259.984731</v>
      </c>
      <c r="AN34" s="20">
        <v>73.783</v>
      </c>
      <c r="AO34" s="20">
        <v>66.801</v>
      </c>
      <c r="AP34" s="20">
        <v>49.596000000000004</v>
      </c>
      <c r="AQ34" s="21">
        <f t="shared" si="24"/>
        <v>190.18</v>
      </c>
      <c r="AR34" s="20">
        <v>46.967</v>
      </c>
      <c r="AS34" s="20">
        <v>66.581</v>
      </c>
      <c r="AT34" s="20">
        <v>59.919</v>
      </c>
      <c r="AU34" s="21">
        <f t="shared" si="25"/>
        <v>173.46699999999998</v>
      </c>
      <c r="AV34" s="20">
        <v>67.567</v>
      </c>
      <c r="AW34" s="20">
        <v>75.31200000000001</v>
      </c>
      <c r="AX34" s="20">
        <v>86.642</v>
      </c>
      <c r="AY34" s="21">
        <f t="shared" si="26"/>
        <v>229.52100000000002</v>
      </c>
      <c r="AZ34" s="38">
        <f t="shared" si="109"/>
        <v>853.1527309999999</v>
      </c>
      <c r="BA34" s="20">
        <v>88.665702</v>
      </c>
      <c r="BB34" s="20">
        <v>79.48452</v>
      </c>
      <c r="BC34" s="20">
        <v>79.782</v>
      </c>
      <c r="BD34" s="21">
        <f t="shared" si="28"/>
        <v>247.93222199999997</v>
      </c>
      <c r="BE34" s="20">
        <v>69.190263</v>
      </c>
      <c r="BF34" s="20">
        <v>64.10214599999999</v>
      </c>
      <c r="BG34" s="20">
        <v>51.321801</v>
      </c>
      <c r="BH34" s="21">
        <f t="shared" si="29"/>
        <v>184.61420999999999</v>
      </c>
      <c r="BI34" s="6">
        <v>48.967</v>
      </c>
      <c r="BJ34" s="6">
        <v>66.716056</v>
      </c>
      <c r="BK34" s="6">
        <v>55.983298999999995</v>
      </c>
      <c r="BL34" s="21">
        <f t="shared" si="81"/>
        <v>171.66635499999998</v>
      </c>
      <c r="BM34" s="20">
        <v>63.502768</v>
      </c>
      <c r="BN34" s="20">
        <v>74.405364</v>
      </c>
      <c r="BO34" s="20">
        <v>89.17487199999998</v>
      </c>
      <c r="BP34" s="21">
        <f t="shared" si="82"/>
        <v>227.08300400000002</v>
      </c>
      <c r="BQ34" s="38">
        <f t="shared" si="83"/>
        <v>831.295791</v>
      </c>
      <c r="BR34" s="47">
        <v>85.841212</v>
      </c>
      <c r="BS34" s="47">
        <v>76.29599999999999</v>
      </c>
      <c r="BT34" s="47">
        <v>77.972667</v>
      </c>
      <c r="BU34" s="21">
        <f t="shared" si="84"/>
        <v>240.10987899999998</v>
      </c>
      <c r="BV34" s="47">
        <v>69.66199999999999</v>
      </c>
      <c r="BW34" s="47">
        <v>63.456</v>
      </c>
      <c r="BX34" s="47">
        <v>57.496871999999996</v>
      </c>
      <c r="BY34" s="21">
        <f t="shared" si="85"/>
        <v>190.614872</v>
      </c>
      <c r="BZ34" s="47">
        <v>54.05499999999999</v>
      </c>
      <c r="CA34" s="47">
        <v>69.799531</v>
      </c>
      <c r="CB34" s="47">
        <v>57.534244</v>
      </c>
      <c r="CC34" s="21">
        <f t="shared" si="86"/>
        <v>181.388775</v>
      </c>
      <c r="CD34" s="47">
        <v>67.21634800000001</v>
      </c>
      <c r="CE34" s="47">
        <v>77.267231</v>
      </c>
      <c r="CF34" s="47">
        <v>91.79238899999999</v>
      </c>
      <c r="CG34" s="21">
        <f t="shared" si="87"/>
        <v>236.275968</v>
      </c>
      <c r="CH34" s="38">
        <f t="shared" si="42"/>
        <v>848.389494</v>
      </c>
      <c r="CI34" s="12">
        <v>94.327291</v>
      </c>
      <c r="CJ34" s="12">
        <v>89.413318</v>
      </c>
      <c r="CK34" s="12">
        <v>82.347633</v>
      </c>
      <c r="CL34" s="12">
        <f t="shared" si="72"/>
        <v>266.08824200000004</v>
      </c>
      <c r="CM34" s="12">
        <v>69.96125099999999</v>
      </c>
      <c r="CN34" s="12">
        <v>64.393602</v>
      </c>
      <c r="CO34" s="12">
        <v>49.736296</v>
      </c>
      <c r="CP34" s="12">
        <f t="shared" si="31"/>
        <v>184.091149</v>
      </c>
      <c r="CQ34" s="12">
        <v>47.61054300000001</v>
      </c>
      <c r="CR34" s="12">
        <v>69.440438</v>
      </c>
      <c r="CS34" s="12">
        <v>62.092477</v>
      </c>
      <c r="CT34" s="12">
        <f t="shared" si="32"/>
        <v>179.143458</v>
      </c>
      <c r="CU34" s="12">
        <v>68.10053099999999</v>
      </c>
      <c r="CV34" s="12">
        <v>77.299468</v>
      </c>
      <c r="CW34" s="12">
        <v>89.632555</v>
      </c>
      <c r="CX34" s="12">
        <v>235.03255399999998</v>
      </c>
      <c r="CY34" s="113">
        <f t="shared" si="33"/>
        <v>864.355403</v>
      </c>
      <c r="CZ34" s="12">
        <v>93.558475</v>
      </c>
      <c r="DA34" s="12">
        <v>79.80314200000001</v>
      </c>
      <c r="DB34" s="12">
        <v>80.26513500000001</v>
      </c>
      <c r="DC34" s="12">
        <f t="shared" si="34"/>
        <v>253.62675200000004</v>
      </c>
      <c r="DD34" s="12">
        <f>'[3]1.1.Отпуск э.э с шин'!$IA$30</f>
        <v>69.574969</v>
      </c>
      <c r="DE34" s="12">
        <f>'[3]1.1.Отпуск э.э с шин'!$ID$30</f>
        <v>61.645678</v>
      </c>
      <c r="DF34" s="12">
        <f>'[3]1.1.Отпуск э.э с шин'!$IG$30</f>
        <v>54.386861</v>
      </c>
      <c r="DG34" s="12">
        <f t="shared" si="44"/>
        <v>185.607508</v>
      </c>
      <c r="DH34" s="12">
        <f>'[4]1.1.Отпуск э.э с шин'!$IP$30</f>
        <v>49.104696000000004</v>
      </c>
      <c r="DI34" s="12">
        <f>'[4]1.1.Отпуск э.э с шин'!$IS$30</f>
        <v>71.425635</v>
      </c>
      <c r="DJ34" s="12">
        <f>'[4]1.1.Отпуск э.э с шин'!$IV$30</f>
        <v>60.591309</v>
      </c>
      <c r="DK34" s="12">
        <f t="shared" si="35"/>
        <v>181.12164</v>
      </c>
      <c r="DL34" s="12">
        <v>69.98265500000001</v>
      </c>
      <c r="DM34" s="12">
        <v>78.74543</v>
      </c>
      <c r="DN34" s="12">
        <v>98.76258800000001</v>
      </c>
      <c r="DO34" s="20">
        <f t="shared" si="36"/>
        <v>247.49067300000002</v>
      </c>
      <c r="DP34" s="38">
        <f t="shared" si="37"/>
        <v>867.846573</v>
      </c>
      <c r="DQ34" s="12">
        <v>95.579516</v>
      </c>
      <c r="DR34" s="12">
        <v>81.193684</v>
      </c>
      <c r="DS34" s="88">
        <v>89.867786</v>
      </c>
      <c r="DT34" s="12">
        <f t="shared" si="38"/>
        <v>266.640986</v>
      </c>
      <c r="DU34" s="12">
        <v>75.799906</v>
      </c>
      <c r="DV34" s="12">
        <v>71.89659</v>
      </c>
      <c r="DW34" s="12">
        <v>58.033296</v>
      </c>
      <c r="DX34" s="12">
        <f t="shared" si="77"/>
        <v>205.729792</v>
      </c>
      <c r="DY34" s="12">
        <v>54.869308</v>
      </c>
      <c r="DZ34" s="12">
        <v>78.77144099999998</v>
      </c>
      <c r="EA34" s="12">
        <v>67.889506</v>
      </c>
      <c r="EB34" s="12">
        <f t="shared" si="39"/>
        <v>201.53025499999995</v>
      </c>
      <c r="EC34" s="12">
        <v>67.701524</v>
      </c>
      <c r="ED34" s="12">
        <v>80.210407</v>
      </c>
      <c r="EE34" s="12">
        <v>100.88134499999998</v>
      </c>
      <c r="EF34" s="12">
        <f t="shared" si="40"/>
        <v>248.793276</v>
      </c>
      <c r="EG34" s="22">
        <f t="shared" si="41"/>
        <v>922.6943089999999</v>
      </c>
      <c r="EH34" s="12">
        <v>113</v>
      </c>
      <c r="EI34" s="12">
        <v>122</v>
      </c>
      <c r="EJ34" s="12">
        <v>130</v>
      </c>
      <c r="EK34" s="12">
        <f t="shared" si="88"/>
        <v>365</v>
      </c>
      <c r="EL34" s="12">
        <v>111</v>
      </c>
      <c r="EM34" s="12">
        <v>103</v>
      </c>
      <c r="EN34" s="12">
        <v>96</v>
      </c>
      <c r="EO34" s="12">
        <f t="shared" si="89"/>
        <v>310</v>
      </c>
      <c r="EP34" s="12">
        <v>92</v>
      </c>
      <c r="EQ34" s="12">
        <v>94</v>
      </c>
      <c r="ER34" s="12">
        <v>95</v>
      </c>
      <c r="ES34" s="12">
        <f t="shared" si="90"/>
        <v>281</v>
      </c>
      <c r="ET34" s="12">
        <v>108</v>
      </c>
      <c r="EU34" s="12">
        <v>122</v>
      </c>
      <c r="EV34" s="12">
        <v>139</v>
      </c>
      <c r="EW34" s="12">
        <f t="shared" si="91"/>
        <v>369</v>
      </c>
      <c r="EX34" s="22">
        <f t="shared" si="92"/>
        <v>1325</v>
      </c>
      <c r="EY34" s="126">
        <v>144.046814</v>
      </c>
      <c r="EZ34" s="126">
        <v>137.767616</v>
      </c>
      <c r="FA34" s="126">
        <v>134.625581</v>
      </c>
      <c r="FB34" s="126">
        <f t="shared" si="93"/>
        <v>416.440011</v>
      </c>
      <c r="FC34" s="126">
        <v>116.834872</v>
      </c>
      <c r="FD34" s="126">
        <v>112.855678</v>
      </c>
      <c r="FE34" s="126">
        <v>98.98333799999999</v>
      </c>
      <c r="FF34" s="126">
        <f t="shared" si="94"/>
        <v>328.673888</v>
      </c>
      <c r="FG34" s="126">
        <v>95.015994</v>
      </c>
      <c r="FH34" s="126">
        <v>103.735343</v>
      </c>
      <c r="FI34" s="126">
        <v>105.606826</v>
      </c>
      <c r="FJ34" s="126">
        <f t="shared" si="95"/>
        <v>304.358163</v>
      </c>
      <c r="FK34" s="126">
        <v>116.00443599999997</v>
      </c>
      <c r="FL34" s="126">
        <v>128.779058</v>
      </c>
      <c r="FM34" s="126">
        <v>151.65462</v>
      </c>
      <c r="FN34" s="126">
        <f t="shared" si="96"/>
        <v>396.4381139999999</v>
      </c>
      <c r="FO34" s="129">
        <f t="shared" si="11"/>
        <v>1445.9101759999999</v>
      </c>
      <c r="FP34" s="126">
        <v>153.587123</v>
      </c>
      <c r="FQ34" s="126">
        <v>134.911901</v>
      </c>
      <c r="FR34" s="126">
        <v>140.541889</v>
      </c>
      <c r="FS34" s="126">
        <f t="shared" si="97"/>
        <v>429.04091299999993</v>
      </c>
      <c r="FT34" s="126">
        <v>124.555846</v>
      </c>
      <c r="FU34" s="126">
        <v>115.819021</v>
      </c>
      <c r="FV34" s="126">
        <v>99.708176</v>
      </c>
      <c r="FW34" s="126">
        <f t="shared" si="98"/>
        <v>340.083043</v>
      </c>
      <c r="FX34" s="126">
        <v>96.70409099999989</v>
      </c>
      <c r="FY34" s="126">
        <v>101.424913</v>
      </c>
      <c r="FZ34" s="126">
        <v>104.554862</v>
      </c>
      <c r="GA34" s="126">
        <f t="shared" si="99"/>
        <v>302.6838659999999</v>
      </c>
      <c r="GB34" s="126">
        <v>121.227831</v>
      </c>
      <c r="GC34" s="126">
        <v>131.275899</v>
      </c>
      <c r="GD34" s="126">
        <v>149.932293</v>
      </c>
      <c r="GE34" s="126">
        <f t="shared" si="100"/>
        <v>402.436023</v>
      </c>
      <c r="GF34" s="129">
        <f t="shared" si="12"/>
        <v>1474.2438449999997</v>
      </c>
      <c r="GG34" s="126">
        <v>148.913262</v>
      </c>
      <c r="GH34" s="126">
        <v>133.802777</v>
      </c>
      <c r="GI34" s="126">
        <v>139.754918</v>
      </c>
      <c r="GJ34" s="126">
        <f t="shared" si="101"/>
        <v>422.470957</v>
      </c>
      <c r="GK34" s="126">
        <v>125.191398</v>
      </c>
      <c r="GL34" s="126">
        <v>117.72625</v>
      </c>
      <c r="GM34" s="126">
        <v>98.55776399999999</v>
      </c>
      <c r="GN34" s="126">
        <f t="shared" si="102"/>
        <v>341.475412</v>
      </c>
      <c r="GO34" s="126">
        <v>96.274538</v>
      </c>
      <c r="GP34" s="126">
        <v>100.31424200000001</v>
      </c>
      <c r="GQ34" s="126">
        <v>105.053749</v>
      </c>
      <c r="GR34" s="126">
        <f t="shared" si="103"/>
        <v>301.642529</v>
      </c>
      <c r="GS34" s="126">
        <v>123.190458</v>
      </c>
      <c r="GT34" s="126">
        <v>136.563627</v>
      </c>
      <c r="GU34" s="126">
        <v>152.622011</v>
      </c>
      <c r="GV34" s="126">
        <f t="shared" si="104"/>
        <v>412.376096</v>
      </c>
      <c r="GW34" s="129">
        <f t="shared" si="43"/>
        <v>1477.964994</v>
      </c>
      <c r="GX34" s="126">
        <v>160.722606</v>
      </c>
      <c r="GY34" s="126">
        <v>143.417744</v>
      </c>
      <c r="GZ34" s="126">
        <v>146.328821</v>
      </c>
      <c r="HA34" s="126">
        <f t="shared" si="105"/>
        <v>450.469171</v>
      </c>
      <c r="HB34" s="126">
        <v>126.846386</v>
      </c>
      <c r="HC34" s="126">
        <v>122.20395000000002</v>
      </c>
      <c r="HD34" s="126">
        <v>101.72532000000001</v>
      </c>
      <c r="HE34" s="126">
        <f t="shared" si="106"/>
        <v>350.775656</v>
      </c>
      <c r="HF34" s="126">
        <v>101.716662</v>
      </c>
      <c r="HG34" s="126">
        <v>103.272166</v>
      </c>
      <c r="HH34" s="126">
        <v>105.86007999999998</v>
      </c>
      <c r="HI34" s="126">
        <f t="shared" si="107"/>
        <v>310.848908</v>
      </c>
    </row>
    <row r="35" spans="1:217" ht="14.25" outlineLevel="1">
      <c r="A35" s="115" t="s">
        <v>67</v>
      </c>
      <c r="B35" s="20"/>
      <c r="C35" s="20"/>
      <c r="D35" s="20"/>
      <c r="E35" s="21"/>
      <c r="F35" s="20"/>
      <c r="G35" s="20"/>
      <c r="H35" s="20"/>
      <c r="I35" s="21"/>
      <c r="J35" s="20"/>
      <c r="K35" s="20"/>
      <c r="L35" s="20"/>
      <c r="M35" s="21"/>
      <c r="N35" s="20"/>
      <c r="O35" s="20"/>
      <c r="P35" s="20"/>
      <c r="Q35" s="21"/>
      <c r="R35" s="36"/>
      <c r="S35" s="20"/>
      <c r="T35" s="20"/>
      <c r="U35" s="20"/>
      <c r="V35" s="21"/>
      <c r="W35" s="20"/>
      <c r="X35" s="20"/>
      <c r="Y35" s="20"/>
      <c r="Z35" s="21"/>
      <c r="AA35" s="20"/>
      <c r="AB35" s="20"/>
      <c r="AC35" s="20"/>
      <c r="AD35" s="21"/>
      <c r="AE35" s="20"/>
      <c r="AF35" s="20"/>
      <c r="AG35" s="20"/>
      <c r="AH35" s="21"/>
      <c r="AI35" s="38"/>
      <c r="AJ35" s="20"/>
      <c r="AK35" s="20"/>
      <c r="AL35" s="20"/>
      <c r="AM35" s="21"/>
      <c r="AN35" s="20"/>
      <c r="AO35" s="20"/>
      <c r="AP35" s="20"/>
      <c r="AQ35" s="21"/>
      <c r="AR35" s="20"/>
      <c r="AS35" s="20"/>
      <c r="AT35" s="20"/>
      <c r="AU35" s="21"/>
      <c r="AV35" s="20"/>
      <c r="AW35" s="20"/>
      <c r="AX35" s="20"/>
      <c r="AY35" s="21"/>
      <c r="AZ35" s="38"/>
      <c r="BA35" s="20"/>
      <c r="BB35" s="20"/>
      <c r="BC35" s="20"/>
      <c r="BD35" s="21"/>
      <c r="BE35" s="20"/>
      <c r="BF35" s="20"/>
      <c r="BG35" s="20"/>
      <c r="BH35" s="21"/>
      <c r="BI35" s="6"/>
      <c r="BJ35" s="6"/>
      <c r="BK35" s="6"/>
      <c r="BL35" s="21"/>
      <c r="BM35" s="20"/>
      <c r="BN35" s="20"/>
      <c r="BO35" s="20"/>
      <c r="BP35" s="21"/>
      <c r="BQ35" s="38"/>
      <c r="BR35" s="47"/>
      <c r="BS35" s="47"/>
      <c r="BT35" s="47"/>
      <c r="BU35" s="21"/>
      <c r="BV35" s="47"/>
      <c r="BW35" s="47"/>
      <c r="BX35" s="47"/>
      <c r="BY35" s="21"/>
      <c r="BZ35" s="47"/>
      <c r="CA35" s="47"/>
      <c r="CB35" s="47"/>
      <c r="CC35" s="21"/>
      <c r="CD35" s="47"/>
      <c r="CE35" s="47"/>
      <c r="CF35" s="47"/>
      <c r="CG35" s="21"/>
      <c r="CH35" s="38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13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20"/>
      <c r="DP35" s="38"/>
      <c r="DQ35" s="12"/>
      <c r="DR35" s="12"/>
      <c r="DS35" s="88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22"/>
      <c r="EH35" s="87">
        <v>5.43</v>
      </c>
      <c r="EI35" s="87">
        <v>34.15</v>
      </c>
      <c r="EJ35" s="87">
        <v>37.157474</v>
      </c>
      <c r="EK35" s="12">
        <f>SUM(EH35:EJ35)</f>
        <v>76.73747399999999</v>
      </c>
      <c r="EL35" s="12">
        <v>33.813326</v>
      </c>
      <c r="EM35" s="12">
        <v>34.516225999999996</v>
      </c>
      <c r="EN35" s="12">
        <v>33.170091</v>
      </c>
      <c r="EO35" s="12">
        <f>SUM(EL35:EN35)</f>
        <v>101.499643</v>
      </c>
      <c r="EP35" s="12">
        <v>32.919045</v>
      </c>
      <c r="EQ35" s="12">
        <v>14.728374</v>
      </c>
      <c r="ER35" s="12">
        <v>34.100468</v>
      </c>
      <c r="ES35" s="12">
        <f>SUM(EP35:ER35)</f>
        <v>81.74788699999999</v>
      </c>
      <c r="ET35" s="12">
        <v>36.499052999999996</v>
      </c>
      <c r="EU35" s="12">
        <v>35.777963</v>
      </c>
      <c r="EV35" s="12">
        <v>37.532877</v>
      </c>
      <c r="EW35" s="12">
        <f>SUM(ET35:EV35)</f>
        <v>109.809893</v>
      </c>
      <c r="EX35" s="22">
        <f>EK35+EO35+ES35+EW35</f>
        <v>369.794897</v>
      </c>
      <c r="EY35" s="132">
        <v>37.3</v>
      </c>
      <c r="EZ35" s="132">
        <v>34.4</v>
      </c>
      <c r="FA35" s="132">
        <v>36.1</v>
      </c>
      <c r="FB35" s="132">
        <f t="shared" si="93"/>
        <v>107.79999999999998</v>
      </c>
      <c r="FC35" s="132">
        <v>34</v>
      </c>
      <c r="FD35" s="132">
        <v>34.6</v>
      </c>
      <c r="FE35" s="132">
        <v>32.8</v>
      </c>
      <c r="FF35" s="132">
        <f t="shared" si="94"/>
        <v>101.39999999999999</v>
      </c>
      <c r="FG35" s="132">
        <v>32.5</v>
      </c>
      <c r="FH35" s="132">
        <v>17.6</v>
      </c>
      <c r="FI35" s="132">
        <v>32.9</v>
      </c>
      <c r="FJ35" s="132">
        <f t="shared" si="95"/>
        <v>83</v>
      </c>
      <c r="FK35" s="132">
        <v>32.4</v>
      </c>
      <c r="FL35" s="132">
        <v>33.48</v>
      </c>
      <c r="FM35" s="132">
        <v>35.56</v>
      </c>
      <c r="FN35" s="132">
        <f t="shared" si="96"/>
        <v>101.44</v>
      </c>
      <c r="FO35" s="129">
        <f>FB35+FF35+FJ35+FN35</f>
        <v>393.64</v>
      </c>
      <c r="FP35" s="132">
        <v>35.3</v>
      </c>
      <c r="FQ35" s="132">
        <v>31.33</v>
      </c>
      <c r="FR35" s="132">
        <v>35.34</v>
      </c>
      <c r="FS35" s="132">
        <f t="shared" si="97"/>
        <v>101.97</v>
      </c>
      <c r="FT35" s="132">
        <v>33.83</v>
      </c>
      <c r="FU35" s="132">
        <v>35.09</v>
      </c>
      <c r="FV35" s="132">
        <v>33.49</v>
      </c>
      <c r="FW35" s="132">
        <f t="shared" si="98"/>
        <v>102.41</v>
      </c>
      <c r="FX35" s="132">
        <v>33.86</v>
      </c>
      <c r="FY35" s="132">
        <v>16.98</v>
      </c>
      <c r="FZ35" s="132">
        <v>33.42</v>
      </c>
      <c r="GA35" s="132">
        <f t="shared" si="99"/>
        <v>84.26</v>
      </c>
      <c r="GB35" s="132">
        <v>37.17</v>
      </c>
      <c r="GC35" s="132">
        <v>35.09</v>
      </c>
      <c r="GD35" s="132">
        <v>37.49</v>
      </c>
      <c r="GE35" s="132">
        <f t="shared" si="100"/>
        <v>109.75</v>
      </c>
      <c r="GF35" s="129">
        <f>FS35+FW35+GA35+GE35</f>
        <v>398.39</v>
      </c>
      <c r="GG35" s="132">
        <v>36.768446</v>
      </c>
      <c r="GH35" s="132">
        <v>34.126494</v>
      </c>
      <c r="GI35" s="132">
        <v>38.60506</v>
      </c>
      <c r="GJ35" s="132">
        <f t="shared" si="101"/>
        <v>109.5</v>
      </c>
      <c r="GK35" s="132">
        <v>38.212752</v>
      </c>
      <c r="GL35" s="132">
        <v>38.05057</v>
      </c>
      <c r="GM35" s="132">
        <v>34.636874</v>
      </c>
      <c r="GN35" s="132">
        <f t="shared" si="102"/>
        <v>110.900196</v>
      </c>
      <c r="GO35" s="132">
        <v>34.536972</v>
      </c>
      <c r="GP35" s="132">
        <v>12.17728</v>
      </c>
      <c r="GQ35" s="132">
        <v>34.860609999999994</v>
      </c>
      <c r="GR35" s="132">
        <f t="shared" si="103"/>
        <v>81.574862</v>
      </c>
      <c r="GS35" s="132">
        <v>39.021966</v>
      </c>
      <c r="GT35" s="132">
        <v>39.203596</v>
      </c>
      <c r="GU35" s="132">
        <v>37.578126</v>
      </c>
      <c r="GV35" s="132">
        <f t="shared" si="104"/>
        <v>115.803688</v>
      </c>
      <c r="GW35" s="129">
        <f aca="true" t="shared" si="110" ref="GW35:GW41">GJ35+GN35+GR35+GV35</f>
        <v>417.77874599999996</v>
      </c>
      <c r="GX35" s="132">
        <v>40.774637</v>
      </c>
      <c r="GY35" s="132">
        <v>34.69287</v>
      </c>
      <c r="GZ35" s="132">
        <v>39.24315000000001</v>
      </c>
      <c r="HA35" s="132">
        <f t="shared" si="105"/>
        <v>114.710657</v>
      </c>
      <c r="HB35" s="132">
        <v>37.166589</v>
      </c>
      <c r="HC35" s="132">
        <v>37.654613000000005</v>
      </c>
      <c r="HD35" s="132">
        <v>33.704207</v>
      </c>
      <c r="HE35" s="132">
        <f t="shared" si="106"/>
        <v>108.525409</v>
      </c>
      <c r="HF35" s="132">
        <v>33.858579</v>
      </c>
      <c r="HG35" s="132">
        <v>16.397434999999998</v>
      </c>
      <c r="HH35" s="132">
        <v>35.098298</v>
      </c>
      <c r="HI35" s="132">
        <f t="shared" si="107"/>
        <v>85.354312</v>
      </c>
    </row>
    <row r="36" spans="1:217" ht="14.25" outlineLevel="1">
      <c r="A36" t="s">
        <v>32</v>
      </c>
      <c r="B36" s="20">
        <v>11.5683</v>
      </c>
      <c r="C36" s="20">
        <v>10.6305</v>
      </c>
      <c r="D36" s="20">
        <v>10.089</v>
      </c>
      <c r="E36" s="21">
        <f t="shared" si="13"/>
        <v>32.2878</v>
      </c>
      <c r="F36" s="20">
        <v>9.3565</v>
      </c>
      <c r="G36" s="20">
        <v>9.008</v>
      </c>
      <c r="H36" s="20">
        <v>8.779</v>
      </c>
      <c r="I36" s="21">
        <f t="shared" si="14"/>
        <v>27.1435</v>
      </c>
      <c r="J36" s="20">
        <v>8.5712</v>
      </c>
      <c r="K36" s="20">
        <v>8.174</v>
      </c>
      <c r="L36" s="20">
        <v>8.9101</v>
      </c>
      <c r="M36" s="21">
        <f t="shared" si="15"/>
        <v>25.655299999999997</v>
      </c>
      <c r="N36" s="20">
        <v>9.805864</v>
      </c>
      <c r="O36" s="20">
        <v>10.6667</v>
      </c>
      <c r="P36" s="20">
        <v>12.419</v>
      </c>
      <c r="Q36" s="21">
        <f t="shared" si="16"/>
        <v>32.891564</v>
      </c>
      <c r="R36" s="36">
        <f t="shared" si="17"/>
        <v>117.97816399999999</v>
      </c>
      <c r="S36" s="20">
        <v>12.5216</v>
      </c>
      <c r="T36" s="20">
        <v>11.7215</v>
      </c>
      <c r="U36" s="20">
        <v>11.3814</v>
      </c>
      <c r="V36" s="21">
        <f t="shared" si="18"/>
        <v>35.6245</v>
      </c>
      <c r="W36" s="20">
        <v>9.6974</v>
      </c>
      <c r="X36" s="20">
        <v>9.0032</v>
      </c>
      <c r="Y36" s="20">
        <v>9.069</v>
      </c>
      <c r="Z36" s="21">
        <f t="shared" si="19"/>
        <v>27.769600000000004</v>
      </c>
      <c r="AA36" s="20">
        <v>8.3482</v>
      </c>
      <c r="AB36" s="20">
        <v>8.563</v>
      </c>
      <c r="AC36" s="20">
        <v>9.1753</v>
      </c>
      <c r="AD36" s="21">
        <f t="shared" si="20"/>
        <v>26.0865</v>
      </c>
      <c r="AE36" s="20">
        <v>9.603242999999999</v>
      </c>
      <c r="AF36" s="20">
        <v>9.6376</v>
      </c>
      <c r="AG36" s="20">
        <v>11.43</v>
      </c>
      <c r="AH36" s="21">
        <f t="shared" si="21"/>
        <v>30.670842999999998</v>
      </c>
      <c r="AI36" s="38">
        <f t="shared" si="108"/>
        <v>120.151443</v>
      </c>
      <c r="AJ36" s="20">
        <v>11.805636</v>
      </c>
      <c r="AK36" s="20">
        <v>10.6663</v>
      </c>
      <c r="AL36" s="20">
        <v>11.051</v>
      </c>
      <c r="AM36" s="21">
        <f t="shared" si="23"/>
        <v>33.522936</v>
      </c>
      <c r="AN36" s="20">
        <v>9.7625</v>
      </c>
      <c r="AO36" s="20">
        <v>8.9551</v>
      </c>
      <c r="AP36" s="20">
        <v>9.1386</v>
      </c>
      <c r="AQ36" s="21">
        <f t="shared" si="24"/>
        <v>27.856199999999998</v>
      </c>
      <c r="AR36" s="20">
        <v>9.1762</v>
      </c>
      <c r="AS36" s="20">
        <v>8.5332</v>
      </c>
      <c r="AT36" s="20">
        <v>8.625</v>
      </c>
      <c r="AU36" s="21">
        <f t="shared" si="25"/>
        <v>26.334400000000002</v>
      </c>
      <c r="AV36" s="20">
        <v>9.9994</v>
      </c>
      <c r="AW36" s="20">
        <v>10.3894</v>
      </c>
      <c r="AX36" s="20">
        <v>11.244672</v>
      </c>
      <c r="AY36" s="21">
        <f t="shared" si="26"/>
        <v>31.633471999999998</v>
      </c>
      <c r="AZ36" s="38">
        <f t="shared" si="109"/>
        <v>119.347008</v>
      </c>
      <c r="BA36" s="20">
        <v>11.767209</v>
      </c>
      <c r="BB36" s="20">
        <v>10.031076</v>
      </c>
      <c r="BC36" s="20">
        <v>10.749625</v>
      </c>
      <c r="BD36" s="21">
        <f t="shared" si="28"/>
        <v>32.54791</v>
      </c>
      <c r="BE36" s="20">
        <v>9.473558</v>
      </c>
      <c r="BF36" s="20">
        <v>9.082109</v>
      </c>
      <c r="BG36" s="20">
        <v>9.524701</v>
      </c>
      <c r="BH36" s="21">
        <f t="shared" si="29"/>
        <v>28.080368</v>
      </c>
      <c r="BI36" s="6">
        <v>8.880134</v>
      </c>
      <c r="BJ36" s="6">
        <v>9.269968</v>
      </c>
      <c r="BK36" s="6">
        <v>9.023496</v>
      </c>
      <c r="BL36" s="21">
        <f t="shared" si="81"/>
        <v>27.173598</v>
      </c>
      <c r="BM36" s="20">
        <v>9.725943</v>
      </c>
      <c r="BN36" s="20">
        <v>10.229206</v>
      </c>
      <c r="BO36" s="20">
        <v>11.988385000000001</v>
      </c>
      <c r="BP36" s="21">
        <f t="shared" si="82"/>
        <v>31.943534</v>
      </c>
      <c r="BQ36" s="38">
        <f t="shared" si="83"/>
        <v>119.74540999999999</v>
      </c>
      <c r="BR36" s="47">
        <v>11.507733</v>
      </c>
      <c r="BS36" s="47">
        <v>10.314123</v>
      </c>
      <c r="BT36" s="47">
        <v>10.881639</v>
      </c>
      <c r="BU36" s="21">
        <f t="shared" si="84"/>
        <v>32.703495000000004</v>
      </c>
      <c r="BV36" s="47">
        <v>10.007751</v>
      </c>
      <c r="BW36" s="47">
        <v>9.46159</v>
      </c>
      <c r="BX36" s="47">
        <v>9.718107</v>
      </c>
      <c r="BY36" s="21">
        <f t="shared" si="85"/>
        <v>29.187448</v>
      </c>
      <c r="BZ36" s="47">
        <v>9.557112</v>
      </c>
      <c r="CA36" s="47">
        <v>9.00967</v>
      </c>
      <c r="CB36" s="47">
        <v>9.139878000000001</v>
      </c>
      <c r="CC36" s="21">
        <f t="shared" si="86"/>
        <v>27.70666</v>
      </c>
      <c r="CD36" s="47">
        <v>9.591394000000001</v>
      </c>
      <c r="CE36" s="47">
        <v>10.736466</v>
      </c>
      <c r="CF36" s="47">
        <v>12.493429</v>
      </c>
      <c r="CG36" s="21">
        <f t="shared" si="87"/>
        <v>32.821289</v>
      </c>
      <c r="CH36" s="38">
        <f t="shared" si="42"/>
        <v>122.418892</v>
      </c>
      <c r="CI36" s="12">
        <v>12.211004999999998</v>
      </c>
      <c r="CJ36" s="12">
        <v>11.683941</v>
      </c>
      <c r="CK36" s="12">
        <v>10.964511</v>
      </c>
      <c r="CL36" s="12">
        <f t="shared" si="72"/>
        <v>34.859457</v>
      </c>
      <c r="CM36" s="12">
        <v>9.861237</v>
      </c>
      <c r="CN36" s="12">
        <v>8.986892</v>
      </c>
      <c r="CO36" s="12">
        <v>9.045729</v>
      </c>
      <c r="CP36" s="12">
        <f t="shared" si="31"/>
        <v>27.893858</v>
      </c>
      <c r="CQ36" s="12">
        <v>8.828551</v>
      </c>
      <c r="CR36" s="12">
        <v>8.909377000000001</v>
      </c>
      <c r="CS36" s="12">
        <v>9.074881999999999</v>
      </c>
      <c r="CT36" s="12">
        <f t="shared" si="32"/>
        <v>26.81281</v>
      </c>
      <c r="CU36" s="12">
        <v>9.143342</v>
      </c>
      <c r="CV36" s="12">
        <v>10.150604999999999</v>
      </c>
      <c r="CW36" s="12">
        <v>10.806734</v>
      </c>
      <c r="CX36" s="12">
        <v>30.100681</v>
      </c>
      <c r="CY36" s="113">
        <f t="shared" si="33"/>
        <v>119.66680600000001</v>
      </c>
      <c r="CZ36" s="12">
        <v>11.561774999999999</v>
      </c>
      <c r="DA36" s="12">
        <v>10.012359</v>
      </c>
      <c r="DB36" s="12">
        <v>9.507628</v>
      </c>
      <c r="DC36" s="12">
        <f t="shared" si="34"/>
        <v>31.081762</v>
      </c>
      <c r="DD36" s="12">
        <f>'[3]1.1.Отпуск э.э с шин'!$IA$34</f>
        <v>8.501715</v>
      </c>
      <c r="DE36" s="12">
        <f>'[3]1.1.Отпуск э.э с шин'!$ID$34</f>
        <v>9.080698</v>
      </c>
      <c r="DF36" s="12">
        <f>'[3]1.1.Отпуск э.э с шин'!$IG$34</f>
        <v>9.759673000000001</v>
      </c>
      <c r="DG36" s="12">
        <f t="shared" si="44"/>
        <v>27.342086000000002</v>
      </c>
      <c r="DH36" s="12">
        <f>'[4]1.1.Отпуск э.э с шин'!$IP$34</f>
        <v>9.323454</v>
      </c>
      <c r="DI36" s="12">
        <f>'[4]1.1.Отпуск э.э с шин'!$IS$34</f>
        <v>9.028381</v>
      </c>
      <c r="DJ36" s="12">
        <f>'[4]1.1.Отпуск э.э с шин'!$IV$34</f>
        <v>0.777987</v>
      </c>
      <c r="DK36" s="12">
        <f t="shared" si="35"/>
        <v>19.129822</v>
      </c>
      <c r="DL36" s="12">
        <v>9.290599</v>
      </c>
      <c r="DM36" s="12">
        <v>9.178669</v>
      </c>
      <c r="DN36" s="12">
        <v>10.598161</v>
      </c>
      <c r="DO36" s="20">
        <f t="shared" si="36"/>
        <v>29.067428999999997</v>
      </c>
      <c r="DP36" s="38">
        <f t="shared" si="37"/>
        <v>106.62109900000002</v>
      </c>
      <c r="DQ36" s="12">
        <v>10.665098</v>
      </c>
      <c r="DR36" s="12">
        <v>8.946764</v>
      </c>
      <c r="DS36" s="87">
        <v>9.800189</v>
      </c>
      <c r="DT36" s="12">
        <f t="shared" si="38"/>
        <v>29.412051</v>
      </c>
      <c r="DU36" s="12">
        <v>9.090125</v>
      </c>
      <c r="DV36" s="12">
        <v>9.34396</v>
      </c>
      <c r="DW36" s="12">
        <v>9.675172</v>
      </c>
      <c r="DX36" s="12">
        <f t="shared" si="77"/>
        <v>28.109257</v>
      </c>
      <c r="DY36" s="12">
        <v>8.705801</v>
      </c>
      <c r="DZ36" s="12">
        <v>9.230803</v>
      </c>
      <c r="EA36" s="12">
        <v>9.144889</v>
      </c>
      <c r="EB36" s="12">
        <f t="shared" si="39"/>
        <v>27.081493</v>
      </c>
      <c r="EC36" s="12">
        <v>9.486611</v>
      </c>
      <c r="ED36" s="12">
        <v>10.292545</v>
      </c>
      <c r="EE36" s="12">
        <v>11.481363</v>
      </c>
      <c r="EF36" s="12">
        <f t="shared" si="40"/>
        <v>31.260519000000002</v>
      </c>
      <c r="EG36" s="22">
        <f t="shared" si="41"/>
        <v>115.86332</v>
      </c>
      <c r="EH36" s="12">
        <v>11.735952</v>
      </c>
      <c r="EI36" s="12">
        <v>10.542961</v>
      </c>
      <c r="EJ36" s="12">
        <v>10.53</v>
      </c>
      <c r="EK36" s="12">
        <f t="shared" si="88"/>
        <v>32.808913</v>
      </c>
      <c r="EL36" s="12">
        <v>9.077549999999999</v>
      </c>
      <c r="EM36" s="12">
        <v>9.132681</v>
      </c>
      <c r="EN36" s="12">
        <v>9.191106</v>
      </c>
      <c r="EO36" s="12">
        <f t="shared" si="89"/>
        <v>27.401336999999998</v>
      </c>
      <c r="EP36" s="12">
        <v>9.251344</v>
      </c>
      <c r="EQ36" s="12">
        <v>9.095745999999998</v>
      </c>
      <c r="ER36" s="12">
        <v>9.042441</v>
      </c>
      <c r="ES36" s="12">
        <f t="shared" si="90"/>
        <v>27.389530999999998</v>
      </c>
      <c r="ET36" s="12">
        <v>9.588682</v>
      </c>
      <c r="EU36" s="12">
        <v>9.606933000000001</v>
      </c>
      <c r="EV36" s="12">
        <v>11.043876000000001</v>
      </c>
      <c r="EW36" s="12">
        <f t="shared" si="91"/>
        <v>30.239491000000005</v>
      </c>
      <c r="EX36" s="22">
        <f t="shared" si="92"/>
        <v>117.839272</v>
      </c>
      <c r="EY36" s="126">
        <v>11.757503</v>
      </c>
      <c r="EZ36" s="126">
        <v>11.54093</v>
      </c>
      <c r="FA36" s="126">
        <v>10.993377</v>
      </c>
      <c r="FB36" s="126">
        <f t="shared" si="93"/>
        <v>34.29181</v>
      </c>
      <c r="FC36" s="126">
        <v>10.86055</v>
      </c>
      <c r="FD36" s="126">
        <v>9.675223</v>
      </c>
      <c r="FE36" s="126">
        <v>9.250793999999999</v>
      </c>
      <c r="FF36" s="126">
        <f t="shared" si="94"/>
        <v>29.786566999999998</v>
      </c>
      <c r="FG36" s="126">
        <v>8.915081</v>
      </c>
      <c r="FH36" s="126">
        <v>9.325346</v>
      </c>
      <c r="FI36" s="126">
        <v>9.641052</v>
      </c>
      <c r="FJ36" s="126">
        <f t="shared" si="95"/>
        <v>27.881479</v>
      </c>
      <c r="FK36" s="126">
        <v>0.655577</v>
      </c>
      <c r="FL36" s="126">
        <v>0.394173</v>
      </c>
      <c r="FM36" s="126">
        <v>0.173939</v>
      </c>
      <c r="FN36" s="126">
        <f t="shared" si="96"/>
        <v>1.223689</v>
      </c>
      <c r="FO36" s="129">
        <f t="shared" si="11"/>
        <v>93.18354499999998</v>
      </c>
      <c r="FP36" s="126">
        <v>12.21855</v>
      </c>
      <c r="FQ36" s="126">
        <v>10.726746</v>
      </c>
      <c r="FR36" s="126">
        <v>11.528915</v>
      </c>
      <c r="FS36" s="126">
        <f t="shared" si="97"/>
        <v>34.474211</v>
      </c>
      <c r="FT36" s="126">
        <v>10.493684</v>
      </c>
      <c r="FU36" s="126">
        <v>9.614316</v>
      </c>
      <c r="FV36" s="126">
        <v>9.483374</v>
      </c>
      <c r="FW36" s="126">
        <f t="shared" si="98"/>
        <v>29.591374000000002</v>
      </c>
      <c r="FX36" s="126">
        <v>9.286077</v>
      </c>
      <c r="FY36" s="126">
        <v>9.840787</v>
      </c>
      <c r="FZ36" s="126">
        <v>9.525081</v>
      </c>
      <c r="GA36" s="126">
        <f t="shared" si="99"/>
        <v>28.651945</v>
      </c>
      <c r="GB36" s="126">
        <v>10.343343</v>
      </c>
      <c r="GC36" s="126">
        <v>10.680709</v>
      </c>
      <c r="GD36" s="126">
        <v>11.84183</v>
      </c>
      <c r="GE36" s="126">
        <f t="shared" si="100"/>
        <v>32.865882</v>
      </c>
      <c r="GF36" s="129">
        <f t="shared" si="12"/>
        <v>125.583412</v>
      </c>
      <c r="GG36" s="126">
        <v>11.781202</v>
      </c>
      <c r="GH36" s="126">
        <v>10.972887</v>
      </c>
      <c r="GI36" s="126">
        <v>10.607297</v>
      </c>
      <c r="GJ36" s="126">
        <f t="shared" si="101"/>
        <v>33.361386</v>
      </c>
      <c r="GK36" s="126">
        <v>10.208467</v>
      </c>
      <c r="GL36" s="126">
        <v>9.671621</v>
      </c>
      <c r="GM36" s="126">
        <v>9.963298</v>
      </c>
      <c r="GN36" s="126">
        <f t="shared" si="102"/>
        <v>29.843386000000002</v>
      </c>
      <c r="GO36" s="126">
        <v>8.9427785</v>
      </c>
      <c r="GP36" s="126">
        <v>8.8499555</v>
      </c>
      <c r="GQ36" s="126">
        <v>9.024306</v>
      </c>
      <c r="GR36" s="126">
        <f t="shared" si="103"/>
        <v>26.81704</v>
      </c>
      <c r="GS36" s="126">
        <v>9.782476</v>
      </c>
      <c r="GT36" s="126">
        <v>10.761281</v>
      </c>
      <c r="GU36" s="126">
        <v>11.41088</v>
      </c>
      <c r="GV36" s="126">
        <f t="shared" si="104"/>
        <v>31.954636999999998</v>
      </c>
      <c r="GW36" s="129">
        <f t="shared" si="110"/>
        <v>121.976449</v>
      </c>
      <c r="GX36" s="126">
        <v>12.559876</v>
      </c>
      <c r="GY36" s="126">
        <v>11.23203</v>
      </c>
      <c r="GZ36" s="126">
        <v>11.267002</v>
      </c>
      <c r="HA36" s="126">
        <f t="shared" si="105"/>
        <v>35.058907999999995</v>
      </c>
      <c r="HB36" s="126">
        <v>10.421087</v>
      </c>
      <c r="HC36" s="126">
        <v>9.8284</v>
      </c>
      <c r="HD36" s="126">
        <v>9.728015</v>
      </c>
      <c r="HE36" s="126">
        <f t="shared" si="106"/>
        <v>29.977502</v>
      </c>
      <c r="HF36" s="126">
        <v>10.615616</v>
      </c>
      <c r="HG36" s="126">
        <v>9.558331</v>
      </c>
      <c r="HH36" s="126">
        <v>9.162277</v>
      </c>
      <c r="HI36" s="126">
        <f t="shared" si="107"/>
        <v>29.336223999999998</v>
      </c>
    </row>
    <row r="37" spans="1:217" ht="14.25" outlineLevel="1">
      <c r="A37" t="s">
        <v>33</v>
      </c>
      <c r="B37" s="20">
        <v>10.955</v>
      </c>
      <c r="C37" s="20">
        <v>9.099</v>
      </c>
      <c r="D37" s="20">
        <v>9.809000000000001</v>
      </c>
      <c r="E37" s="21">
        <f t="shared" si="13"/>
        <v>29.863000000000003</v>
      </c>
      <c r="F37" s="20">
        <v>8.583</v>
      </c>
      <c r="G37" s="20">
        <v>2.553</v>
      </c>
      <c r="H37" s="20">
        <v>1.524</v>
      </c>
      <c r="I37" s="21">
        <f t="shared" si="14"/>
        <v>12.66</v>
      </c>
      <c r="J37" s="20">
        <v>0.005</v>
      </c>
      <c r="K37" s="20">
        <v>0.29</v>
      </c>
      <c r="L37" s="20">
        <v>2.276</v>
      </c>
      <c r="M37" s="21">
        <f t="shared" si="15"/>
        <v>2.5709999999999997</v>
      </c>
      <c r="N37" s="20">
        <v>4.097</v>
      </c>
      <c r="O37" s="20">
        <v>7.428999999999999</v>
      </c>
      <c r="P37" s="20">
        <v>9.147</v>
      </c>
      <c r="Q37" s="21">
        <f t="shared" si="16"/>
        <v>20.673000000000002</v>
      </c>
      <c r="R37" s="36">
        <f t="shared" si="17"/>
        <v>65.767</v>
      </c>
      <c r="S37" s="20">
        <v>9.767</v>
      </c>
      <c r="T37" s="20">
        <v>10.715</v>
      </c>
      <c r="U37" s="20">
        <v>10.556999999999999</v>
      </c>
      <c r="V37" s="21">
        <f t="shared" si="18"/>
        <v>31.038999999999998</v>
      </c>
      <c r="W37" s="20">
        <v>6.874</v>
      </c>
      <c r="X37" s="20">
        <v>2.105</v>
      </c>
      <c r="Y37" s="20">
        <v>0.591</v>
      </c>
      <c r="Z37" s="21">
        <f t="shared" si="19"/>
        <v>9.569999999999999</v>
      </c>
      <c r="AA37" s="20">
        <v>0</v>
      </c>
      <c r="AB37" s="20">
        <v>0</v>
      </c>
      <c r="AC37" s="20">
        <v>2.3819999999999997</v>
      </c>
      <c r="AD37" s="21">
        <f t="shared" si="20"/>
        <v>2.3819999999999997</v>
      </c>
      <c r="AE37" s="20">
        <v>7.026</v>
      </c>
      <c r="AF37" s="20">
        <v>8.16</v>
      </c>
      <c r="AG37" s="20">
        <v>10.56</v>
      </c>
      <c r="AH37" s="21">
        <f t="shared" si="21"/>
        <v>25.746000000000002</v>
      </c>
      <c r="AI37" s="38">
        <f t="shared" si="108"/>
        <v>68.737</v>
      </c>
      <c r="AJ37" s="20">
        <v>11.465</v>
      </c>
      <c r="AK37" s="20">
        <v>12.100999999999999</v>
      </c>
      <c r="AL37" s="20">
        <v>12.376</v>
      </c>
      <c r="AM37" s="21">
        <f t="shared" si="23"/>
        <v>35.942</v>
      </c>
      <c r="AN37" s="20">
        <v>12.164000000000001</v>
      </c>
      <c r="AO37" s="20">
        <v>2.502</v>
      </c>
      <c r="AP37" s="20">
        <v>1.171</v>
      </c>
      <c r="AQ37" s="21">
        <f t="shared" si="24"/>
        <v>15.837</v>
      </c>
      <c r="AR37" s="20">
        <v>0</v>
      </c>
      <c r="AS37" s="20">
        <v>0</v>
      </c>
      <c r="AT37" s="20">
        <v>2.352</v>
      </c>
      <c r="AU37" s="21">
        <f t="shared" si="25"/>
        <v>2.352</v>
      </c>
      <c r="AV37" s="20">
        <v>6.518</v>
      </c>
      <c r="AW37" s="20">
        <v>7.7780000000000005</v>
      </c>
      <c r="AX37" s="20">
        <v>13.906</v>
      </c>
      <c r="AY37" s="21">
        <f t="shared" si="26"/>
        <v>28.201999999999998</v>
      </c>
      <c r="AZ37" s="38">
        <f t="shared" si="109"/>
        <v>82.333</v>
      </c>
      <c r="BA37" s="20">
        <v>15.366</v>
      </c>
      <c r="BB37" s="20">
        <v>10.655000000000001</v>
      </c>
      <c r="BC37" s="20">
        <v>12.685</v>
      </c>
      <c r="BD37" s="21">
        <f t="shared" si="28"/>
        <v>38.706</v>
      </c>
      <c r="BE37" s="20">
        <v>9.685</v>
      </c>
      <c r="BF37" s="20">
        <v>7.106</v>
      </c>
      <c r="BG37" s="20">
        <v>1.905</v>
      </c>
      <c r="BH37" s="21">
        <f t="shared" si="29"/>
        <v>18.696</v>
      </c>
      <c r="BI37" s="6"/>
      <c r="BJ37" s="6">
        <v>0.001</v>
      </c>
      <c r="BK37" s="6">
        <v>2.632</v>
      </c>
      <c r="BL37" s="21">
        <f t="shared" si="81"/>
        <v>2.633</v>
      </c>
      <c r="BM37" s="20">
        <v>11.132000000000001</v>
      </c>
      <c r="BN37" s="20">
        <v>15.940999999999999</v>
      </c>
      <c r="BO37" s="20">
        <v>13.77</v>
      </c>
      <c r="BP37" s="21">
        <f t="shared" si="82"/>
        <v>40.843</v>
      </c>
      <c r="BQ37" s="38">
        <f t="shared" si="83"/>
        <v>100.87800000000001</v>
      </c>
      <c r="BR37" s="47">
        <v>13.327</v>
      </c>
      <c r="BS37" s="47">
        <v>10.386</v>
      </c>
      <c r="BT37" s="47">
        <v>11.721</v>
      </c>
      <c r="BU37" s="21">
        <f t="shared" si="84"/>
        <v>35.434</v>
      </c>
      <c r="BV37" s="47">
        <v>8.751000000000001</v>
      </c>
      <c r="BW37" s="47">
        <v>4.957</v>
      </c>
      <c r="BX37" s="47">
        <v>1.932</v>
      </c>
      <c r="BY37" s="21">
        <f t="shared" si="85"/>
        <v>15.640000000000002</v>
      </c>
      <c r="BZ37" s="47">
        <v>0.006</v>
      </c>
      <c r="CA37" s="47">
        <v>0.001</v>
      </c>
      <c r="CB37" s="47">
        <v>3.835</v>
      </c>
      <c r="CC37" s="21">
        <f t="shared" si="86"/>
        <v>3.842</v>
      </c>
      <c r="CD37" s="47">
        <v>7.495</v>
      </c>
      <c r="CE37" s="47">
        <v>9.486</v>
      </c>
      <c r="CF37" s="47">
        <v>14.927</v>
      </c>
      <c r="CG37" s="21">
        <f t="shared" si="87"/>
        <v>31.908</v>
      </c>
      <c r="CH37" s="38">
        <f t="shared" si="42"/>
        <v>86.824</v>
      </c>
      <c r="CI37" s="12">
        <v>14.200000000000001</v>
      </c>
      <c r="CJ37" s="12">
        <v>16.458000000000002</v>
      </c>
      <c r="CK37" s="12">
        <v>13.869</v>
      </c>
      <c r="CL37" s="12">
        <f t="shared" si="72"/>
        <v>44.527</v>
      </c>
      <c r="CM37" s="12">
        <v>7.241</v>
      </c>
      <c r="CN37" s="12">
        <v>8.495</v>
      </c>
      <c r="CO37" s="12">
        <v>0.007</v>
      </c>
      <c r="CP37" s="12">
        <f t="shared" si="31"/>
        <v>15.742999999999999</v>
      </c>
      <c r="CQ37" s="12">
        <v>0.003</v>
      </c>
      <c r="CR37" s="12">
        <v>0.001</v>
      </c>
      <c r="CS37" s="12">
        <v>1.671</v>
      </c>
      <c r="CT37" s="12">
        <f t="shared" si="32"/>
        <v>1.675</v>
      </c>
      <c r="CU37" s="12">
        <v>5.569</v>
      </c>
      <c r="CV37" s="12">
        <v>10.215000000000002</v>
      </c>
      <c r="CW37" s="12">
        <v>13.769</v>
      </c>
      <c r="CX37" s="12">
        <v>29.553000000000004</v>
      </c>
      <c r="CY37" s="113">
        <f t="shared" si="33"/>
        <v>91.49799999999999</v>
      </c>
      <c r="CZ37" s="12">
        <v>14.707</v>
      </c>
      <c r="DA37" s="12">
        <v>10.809</v>
      </c>
      <c r="DB37" s="12">
        <v>10.576</v>
      </c>
      <c r="DC37" s="12">
        <f t="shared" si="34"/>
        <v>36.092</v>
      </c>
      <c r="DD37" s="12">
        <f>'[3]1.1.Отпуск э.э с шин'!$IA$36</f>
        <v>7.695</v>
      </c>
      <c r="DE37" s="12">
        <f>'[3]1.1.Отпуск э.э с шин'!$ID$36</f>
        <v>5.858</v>
      </c>
      <c r="DF37" s="12">
        <f>'[3]1.1.Отпуск э.э с шин'!$IG$36</f>
        <v>1.674</v>
      </c>
      <c r="DG37" s="12">
        <f t="shared" si="44"/>
        <v>15.227</v>
      </c>
      <c r="DH37" s="12">
        <f>'[4]1.1.Отпуск э.э с шин'!$IP$36</f>
        <v>0.005</v>
      </c>
      <c r="DI37" s="12">
        <f>'[4]1.1.Отпуск э.э с шин'!$IS$36</f>
        <v>0.006</v>
      </c>
      <c r="DJ37" s="12">
        <f>'[4]1.1.Отпуск э.э с шин'!$IV$36</f>
        <v>1.897</v>
      </c>
      <c r="DK37" s="12">
        <f t="shared" si="35"/>
        <v>1.908</v>
      </c>
      <c r="DL37" s="12">
        <v>8.144</v>
      </c>
      <c r="DM37" s="12">
        <v>9.82</v>
      </c>
      <c r="DN37" s="12">
        <v>17.374000000000002</v>
      </c>
      <c r="DO37" s="20">
        <f t="shared" si="36"/>
        <v>35.338</v>
      </c>
      <c r="DP37" s="38">
        <f t="shared" si="37"/>
        <v>88.565</v>
      </c>
      <c r="DQ37" s="12">
        <v>13.844999999999999</v>
      </c>
      <c r="DR37" s="12">
        <v>11.315000000000001</v>
      </c>
      <c r="DS37" s="12">
        <v>13.097</v>
      </c>
      <c r="DT37" s="12">
        <f t="shared" si="38"/>
        <v>38.257</v>
      </c>
      <c r="DU37" s="12">
        <v>8.898</v>
      </c>
      <c r="DV37" s="12">
        <v>7.048</v>
      </c>
      <c r="DW37" s="12">
        <v>0.967</v>
      </c>
      <c r="DX37" s="12">
        <f t="shared" si="77"/>
        <v>16.913</v>
      </c>
      <c r="DY37" s="12">
        <v>0.007</v>
      </c>
      <c r="DZ37" s="12">
        <v>0.004</v>
      </c>
      <c r="EA37" s="12">
        <v>2.491</v>
      </c>
      <c r="EB37" s="12">
        <f t="shared" si="39"/>
        <v>2.5020000000000002</v>
      </c>
      <c r="EC37" s="12">
        <v>8.527999999999999</v>
      </c>
      <c r="ED37" s="12">
        <v>12.253</v>
      </c>
      <c r="EE37" s="12">
        <v>13.398</v>
      </c>
      <c r="EF37" s="12">
        <f t="shared" si="40"/>
        <v>34.179</v>
      </c>
      <c r="EG37" s="22">
        <f t="shared" si="41"/>
        <v>91.851</v>
      </c>
      <c r="EH37" s="12">
        <v>15.642</v>
      </c>
      <c r="EI37" s="12">
        <v>14.25</v>
      </c>
      <c r="EJ37" s="12">
        <v>12.445</v>
      </c>
      <c r="EK37" s="12">
        <f t="shared" si="88"/>
        <v>42.337</v>
      </c>
      <c r="EL37" s="12">
        <v>5.257</v>
      </c>
      <c r="EM37" s="12">
        <v>4.369</v>
      </c>
      <c r="EN37" s="12">
        <v>0.982</v>
      </c>
      <c r="EO37" s="12">
        <f t="shared" si="89"/>
        <v>10.607999999999999</v>
      </c>
      <c r="EP37" s="12">
        <v>0.007</v>
      </c>
      <c r="EQ37" s="12">
        <v>0.004</v>
      </c>
      <c r="ER37" s="12">
        <v>1.024</v>
      </c>
      <c r="ES37" s="12">
        <f t="shared" si="90"/>
        <v>1.035</v>
      </c>
      <c r="ET37" s="12">
        <v>3.763</v>
      </c>
      <c r="EU37" s="12">
        <v>7.218999999999999</v>
      </c>
      <c r="EV37" s="12">
        <v>15.06</v>
      </c>
      <c r="EW37" s="12">
        <f t="shared" si="91"/>
        <v>26.042</v>
      </c>
      <c r="EX37" s="22">
        <f t="shared" si="92"/>
        <v>80.02199999999999</v>
      </c>
      <c r="EY37" s="126">
        <v>11.844</v>
      </c>
      <c r="EZ37" s="126">
        <v>7.921</v>
      </c>
      <c r="FA37" s="126">
        <v>7.516</v>
      </c>
      <c r="FB37" s="126">
        <f t="shared" si="93"/>
        <v>27.281</v>
      </c>
      <c r="FC37" s="126">
        <v>3.94</v>
      </c>
      <c r="FD37" s="126">
        <v>7.106</v>
      </c>
      <c r="FE37" s="126">
        <v>4.814</v>
      </c>
      <c r="FF37" s="126">
        <f t="shared" si="94"/>
        <v>15.86</v>
      </c>
      <c r="FG37" s="126">
        <v>0.845</v>
      </c>
      <c r="FH37" s="126">
        <v>0.001</v>
      </c>
      <c r="FI37" s="126">
        <v>1.821</v>
      </c>
      <c r="FJ37" s="126">
        <f t="shared" si="95"/>
        <v>2.667</v>
      </c>
      <c r="FK37" s="126">
        <v>6.258</v>
      </c>
      <c r="FL37" s="126">
        <v>11.354</v>
      </c>
      <c r="FM37" s="126">
        <v>14.41</v>
      </c>
      <c r="FN37" s="126">
        <f t="shared" si="96"/>
        <v>32.022</v>
      </c>
      <c r="FO37" s="129">
        <f t="shared" si="11"/>
        <v>77.83</v>
      </c>
      <c r="FP37" s="126">
        <v>14.091</v>
      </c>
      <c r="FQ37" s="126">
        <v>11.561</v>
      </c>
      <c r="FR37" s="126">
        <v>12.794</v>
      </c>
      <c r="FS37" s="126">
        <f t="shared" si="97"/>
        <v>38.446</v>
      </c>
      <c r="FT37" s="126">
        <v>6.801</v>
      </c>
      <c r="FU37" s="126">
        <v>5.301</v>
      </c>
      <c r="FV37" s="126">
        <v>2.931</v>
      </c>
      <c r="FW37" s="126">
        <f t="shared" si="98"/>
        <v>15.033000000000001</v>
      </c>
      <c r="FX37" s="126">
        <v>0.006</v>
      </c>
      <c r="FY37" s="126">
        <v>0.008</v>
      </c>
      <c r="FZ37" s="126">
        <v>1.653</v>
      </c>
      <c r="GA37" s="126">
        <f t="shared" si="99"/>
        <v>1.667</v>
      </c>
      <c r="GB37" s="126">
        <v>9.478</v>
      </c>
      <c r="GC37" s="126">
        <v>10.347000000000001</v>
      </c>
      <c r="GD37" s="126">
        <v>15.289</v>
      </c>
      <c r="GE37" s="126">
        <f t="shared" si="100"/>
        <v>35.114000000000004</v>
      </c>
      <c r="GF37" s="129">
        <f t="shared" si="12"/>
        <v>90.26</v>
      </c>
      <c r="GG37" s="126">
        <v>15.362</v>
      </c>
      <c r="GH37" s="126">
        <v>10.558</v>
      </c>
      <c r="GI37" s="126">
        <v>14.177</v>
      </c>
      <c r="GJ37" s="126">
        <f t="shared" si="101"/>
        <v>40.097</v>
      </c>
      <c r="GK37" s="126">
        <v>6.522</v>
      </c>
      <c r="GL37" s="126">
        <v>6.925</v>
      </c>
      <c r="GM37" s="126">
        <v>4.632</v>
      </c>
      <c r="GN37" s="126">
        <f t="shared" si="102"/>
        <v>18.079</v>
      </c>
      <c r="GO37" s="126">
        <v>0.003</v>
      </c>
      <c r="GP37" s="126">
        <v>0</v>
      </c>
      <c r="GQ37" s="126">
        <v>1.94</v>
      </c>
      <c r="GR37" s="126">
        <f t="shared" si="103"/>
        <v>1.9429999999999998</v>
      </c>
      <c r="GS37" s="126">
        <v>7.507</v>
      </c>
      <c r="GT37" s="126">
        <v>13.203</v>
      </c>
      <c r="GU37" s="126">
        <v>21.564</v>
      </c>
      <c r="GV37" s="126">
        <f t="shared" si="104"/>
        <v>42.274</v>
      </c>
      <c r="GW37" s="129">
        <f t="shared" si="110"/>
        <v>102.393</v>
      </c>
      <c r="GX37" s="126">
        <v>17.933</v>
      </c>
      <c r="GY37" s="126">
        <v>13.974</v>
      </c>
      <c r="GZ37" s="126">
        <v>13.881</v>
      </c>
      <c r="HA37" s="126">
        <f t="shared" si="105"/>
        <v>45.788</v>
      </c>
      <c r="HB37" s="126">
        <v>7.256</v>
      </c>
      <c r="HC37" s="126">
        <v>6.908</v>
      </c>
      <c r="HD37" s="126">
        <v>1.722</v>
      </c>
      <c r="HE37" s="126">
        <f t="shared" si="106"/>
        <v>15.886000000000001</v>
      </c>
      <c r="HF37" s="126">
        <v>0.005</v>
      </c>
      <c r="HG37" s="126">
        <v>0.005</v>
      </c>
      <c r="HH37" s="126">
        <v>2.829</v>
      </c>
      <c r="HI37" s="126">
        <f t="shared" si="107"/>
        <v>2.839</v>
      </c>
    </row>
    <row r="38" spans="1:217" ht="14.25" outlineLevel="1">
      <c r="A38" t="s">
        <v>34</v>
      </c>
      <c r="B38" s="20">
        <v>19.189</v>
      </c>
      <c r="C38" s="20">
        <v>16.799</v>
      </c>
      <c r="D38" s="20">
        <v>16.236</v>
      </c>
      <c r="E38" s="21">
        <f t="shared" si="13"/>
        <v>52.224000000000004</v>
      </c>
      <c r="F38" s="20">
        <v>17.223999999999997</v>
      </c>
      <c r="G38" s="20">
        <v>13.828</v>
      </c>
      <c r="H38" s="20">
        <v>10.126</v>
      </c>
      <c r="I38" s="21">
        <f t="shared" si="14"/>
        <v>41.178</v>
      </c>
      <c r="J38" s="20">
        <v>9.687</v>
      </c>
      <c r="K38" s="20">
        <v>11.827000000000002</v>
      </c>
      <c r="L38" s="20">
        <v>13.777000000000001</v>
      </c>
      <c r="M38" s="21">
        <f t="shared" si="15"/>
        <v>35.291000000000004</v>
      </c>
      <c r="N38" s="20">
        <v>16.34</v>
      </c>
      <c r="O38" s="20">
        <v>16.436</v>
      </c>
      <c r="P38" s="20">
        <v>18.533</v>
      </c>
      <c r="Q38" s="21">
        <f t="shared" si="16"/>
        <v>51.309</v>
      </c>
      <c r="R38" s="36">
        <f t="shared" si="17"/>
        <v>180.002</v>
      </c>
      <c r="S38" s="20">
        <v>18.469</v>
      </c>
      <c r="T38" s="20">
        <v>16.902</v>
      </c>
      <c r="U38" s="20">
        <v>18.267</v>
      </c>
      <c r="V38" s="21">
        <f t="shared" si="18"/>
        <v>53.638000000000005</v>
      </c>
      <c r="W38" s="20">
        <v>15.798</v>
      </c>
      <c r="X38" s="20">
        <v>13.901</v>
      </c>
      <c r="Y38" s="20">
        <v>8.83</v>
      </c>
      <c r="Z38" s="21">
        <f t="shared" si="19"/>
        <v>38.528999999999996</v>
      </c>
      <c r="AA38" s="20">
        <v>8.382000000000001</v>
      </c>
      <c r="AB38" s="20">
        <v>10.233</v>
      </c>
      <c r="AC38" s="20">
        <v>12.072</v>
      </c>
      <c r="AD38" s="21">
        <f t="shared" si="20"/>
        <v>30.687</v>
      </c>
      <c r="AE38" s="20">
        <v>14.197000000000001</v>
      </c>
      <c r="AF38" s="20">
        <v>17.863</v>
      </c>
      <c r="AG38" s="20">
        <v>20.451999999999998</v>
      </c>
      <c r="AH38" s="21">
        <f t="shared" si="21"/>
        <v>52.512</v>
      </c>
      <c r="AI38" s="38">
        <f t="shared" si="108"/>
        <v>175.36599999999999</v>
      </c>
      <c r="AJ38" s="20">
        <v>20.251</v>
      </c>
      <c r="AK38" s="20">
        <v>18.375</v>
      </c>
      <c r="AL38" s="20">
        <v>19.3</v>
      </c>
      <c r="AM38" s="21">
        <f t="shared" si="23"/>
        <v>57.926</v>
      </c>
      <c r="AN38" s="20">
        <v>18.448</v>
      </c>
      <c r="AO38" s="20">
        <v>18.057000000000002</v>
      </c>
      <c r="AP38" s="20">
        <v>11.106000000000002</v>
      </c>
      <c r="AQ38" s="21">
        <f t="shared" si="24"/>
        <v>47.611000000000004</v>
      </c>
      <c r="AR38" s="20">
        <v>11.831999999999999</v>
      </c>
      <c r="AS38" s="20">
        <v>12.116</v>
      </c>
      <c r="AT38" s="20">
        <v>12.389000000000001</v>
      </c>
      <c r="AU38" s="21">
        <f t="shared" si="25"/>
        <v>36.337</v>
      </c>
      <c r="AV38" s="20">
        <v>15.68</v>
      </c>
      <c r="AW38" s="20">
        <v>18.358</v>
      </c>
      <c r="AX38" s="20">
        <v>19.264</v>
      </c>
      <c r="AY38" s="21">
        <f t="shared" si="26"/>
        <v>53.30199999999999</v>
      </c>
      <c r="AZ38" s="38">
        <f t="shared" si="109"/>
        <v>195.17600000000002</v>
      </c>
      <c r="BA38" s="20">
        <v>19.686</v>
      </c>
      <c r="BB38" s="20">
        <v>17.275</v>
      </c>
      <c r="BC38" s="20">
        <v>18.387</v>
      </c>
      <c r="BD38" s="21">
        <f t="shared" si="28"/>
        <v>55.348</v>
      </c>
      <c r="BE38" s="20">
        <v>17.014</v>
      </c>
      <c r="BF38" s="20">
        <v>16.175</v>
      </c>
      <c r="BG38" s="20">
        <v>16.517</v>
      </c>
      <c r="BH38" s="21">
        <f t="shared" si="29"/>
        <v>49.706</v>
      </c>
      <c r="BI38" s="6">
        <v>14.325</v>
      </c>
      <c r="BJ38" s="6">
        <v>10.675999999999998</v>
      </c>
      <c r="BK38" s="6">
        <v>12.49</v>
      </c>
      <c r="BL38" s="21">
        <f t="shared" si="81"/>
        <v>37.491</v>
      </c>
      <c r="BM38" s="20">
        <v>14.48</v>
      </c>
      <c r="BN38" s="20">
        <v>16.730999999999998</v>
      </c>
      <c r="BO38" s="20">
        <v>18.95</v>
      </c>
      <c r="BP38" s="21">
        <f t="shared" si="82"/>
        <v>50.161</v>
      </c>
      <c r="BQ38" s="38">
        <f t="shared" si="83"/>
        <v>192.70600000000002</v>
      </c>
      <c r="BR38" s="47">
        <v>20.802999999999997</v>
      </c>
      <c r="BS38" s="47">
        <v>17.758000000000003</v>
      </c>
      <c r="BT38" s="47">
        <v>18.689</v>
      </c>
      <c r="BU38" s="21">
        <f t="shared" si="84"/>
        <v>57.25</v>
      </c>
      <c r="BV38" s="47">
        <v>18.214</v>
      </c>
      <c r="BW38" s="47">
        <v>17.289</v>
      </c>
      <c r="BX38" s="47">
        <v>10.666</v>
      </c>
      <c r="BY38" s="21">
        <f t="shared" si="85"/>
        <v>46.169</v>
      </c>
      <c r="BZ38" s="47">
        <v>10.033999999999999</v>
      </c>
      <c r="CA38" s="47">
        <v>11.931000000000001</v>
      </c>
      <c r="CB38" s="47">
        <v>12.632</v>
      </c>
      <c r="CC38" s="21">
        <f t="shared" si="86"/>
        <v>34.597</v>
      </c>
      <c r="CD38" s="47">
        <v>14.916</v>
      </c>
      <c r="CE38" s="47">
        <v>17.384</v>
      </c>
      <c r="CF38" s="47">
        <v>18.982</v>
      </c>
      <c r="CG38" s="21">
        <f t="shared" si="87"/>
        <v>51.282</v>
      </c>
      <c r="CH38" s="38">
        <f t="shared" si="42"/>
        <v>189.298</v>
      </c>
      <c r="CI38" s="12">
        <v>18.134999999999998</v>
      </c>
      <c r="CJ38" s="12">
        <v>17.335</v>
      </c>
      <c r="CK38" s="12">
        <v>18.55</v>
      </c>
      <c r="CL38" s="12">
        <f t="shared" si="72"/>
        <v>54.019999999999996</v>
      </c>
      <c r="CM38" s="12">
        <v>16.789</v>
      </c>
      <c r="CN38" s="12">
        <v>13.129999999999999</v>
      </c>
      <c r="CO38" s="12">
        <v>10.095</v>
      </c>
      <c r="CP38" s="12">
        <f t="shared" si="31"/>
        <v>40.014</v>
      </c>
      <c r="CQ38" s="12">
        <v>10.292</v>
      </c>
      <c r="CR38" s="12">
        <v>11.429</v>
      </c>
      <c r="CS38" s="12">
        <v>13.364</v>
      </c>
      <c r="CT38" s="12">
        <f t="shared" si="32"/>
        <v>35.085</v>
      </c>
      <c r="CU38" s="12">
        <v>14.763</v>
      </c>
      <c r="CV38" s="12">
        <v>14.862000000000002</v>
      </c>
      <c r="CW38" s="12">
        <v>16.471999999999998</v>
      </c>
      <c r="CX38" s="12">
        <v>46.096999999999994</v>
      </c>
      <c r="CY38" s="113">
        <f t="shared" si="33"/>
        <v>175.216</v>
      </c>
      <c r="CZ38" s="12">
        <v>15.975999999999999</v>
      </c>
      <c r="DA38" s="12">
        <v>18.381</v>
      </c>
      <c r="DB38" s="12">
        <v>17.691000000000003</v>
      </c>
      <c r="DC38" s="12">
        <f t="shared" si="34"/>
        <v>52.048</v>
      </c>
      <c r="DD38" s="12">
        <f>'[3]1.1.Отпуск э.э с шин'!$IA$41</f>
        <v>15.548000000000002</v>
      </c>
      <c r="DE38" s="12">
        <f>'[3]1.1.Отпуск э.э с шин'!$ID$41</f>
        <v>15.558</v>
      </c>
      <c r="DF38" s="12">
        <f>'[3]1.1.Отпуск э.э с шин'!$IG$41</f>
        <v>11.131</v>
      </c>
      <c r="DG38" s="12">
        <f t="shared" si="44"/>
        <v>42.237</v>
      </c>
      <c r="DH38" s="12">
        <f>'[4]1.1.Отпуск э.э с шин'!$IP$40</f>
        <v>11.901</v>
      </c>
      <c r="DI38" s="12">
        <f>'[4]1.1.Отпуск э.э с шин'!$IS$41</f>
        <v>12.021</v>
      </c>
      <c r="DJ38" s="12">
        <f>'[4]1.1.Отпуск э.э с шин'!$IV$40</f>
        <v>12.324</v>
      </c>
      <c r="DK38" s="12">
        <f t="shared" si="35"/>
        <v>36.246</v>
      </c>
      <c r="DL38" s="12">
        <v>14.805</v>
      </c>
      <c r="DM38" s="12">
        <v>14.291</v>
      </c>
      <c r="DN38" s="12">
        <v>19.31</v>
      </c>
      <c r="DO38" s="20">
        <f t="shared" si="36"/>
        <v>48.406</v>
      </c>
      <c r="DP38" s="38">
        <f t="shared" si="37"/>
        <v>178.937</v>
      </c>
      <c r="DQ38" s="12">
        <v>19.903</v>
      </c>
      <c r="DR38" s="12">
        <v>15.567</v>
      </c>
      <c r="DS38" s="12">
        <v>18.45</v>
      </c>
      <c r="DT38" s="12">
        <f t="shared" si="38"/>
        <v>53.92</v>
      </c>
      <c r="DU38" s="12">
        <v>18.931</v>
      </c>
      <c r="DV38" s="12">
        <v>18.571</v>
      </c>
      <c r="DW38" s="12">
        <v>13.905</v>
      </c>
      <c r="DX38" s="12">
        <f t="shared" si="77"/>
        <v>51.407000000000004</v>
      </c>
      <c r="DY38" s="12">
        <v>11.234000000000002</v>
      </c>
      <c r="DZ38" s="12">
        <v>15.697000000000001</v>
      </c>
      <c r="EA38" s="12">
        <v>15.41</v>
      </c>
      <c r="EB38" s="12">
        <f t="shared" si="39"/>
        <v>42.34100000000001</v>
      </c>
      <c r="EC38" s="12">
        <v>18.195999999999998</v>
      </c>
      <c r="ED38" s="12">
        <v>18.145000000000003</v>
      </c>
      <c r="EE38" s="12">
        <v>23.328999999999997</v>
      </c>
      <c r="EF38" s="12">
        <f t="shared" si="40"/>
        <v>59.67</v>
      </c>
      <c r="EG38" s="22">
        <f t="shared" si="41"/>
        <v>207.33800000000002</v>
      </c>
      <c r="EH38" s="12">
        <v>23.132999999999996</v>
      </c>
      <c r="EI38" s="12">
        <v>17.974</v>
      </c>
      <c r="EJ38" s="12">
        <v>21.868000000000002</v>
      </c>
      <c r="EK38" s="12">
        <f t="shared" si="88"/>
        <v>62.975</v>
      </c>
      <c r="EL38" s="12">
        <v>22.677</v>
      </c>
      <c r="EM38" s="12">
        <v>18.614</v>
      </c>
      <c r="EN38" s="12">
        <v>12.816999999999998</v>
      </c>
      <c r="EO38" s="12">
        <f t="shared" si="89"/>
        <v>54.108</v>
      </c>
      <c r="EP38" s="12">
        <v>12.574</v>
      </c>
      <c r="EQ38" s="12">
        <v>14.707999999999998</v>
      </c>
      <c r="ER38" s="12">
        <v>15.661</v>
      </c>
      <c r="ES38" s="12">
        <f t="shared" si="90"/>
        <v>42.943</v>
      </c>
      <c r="ET38" s="12">
        <v>18.085</v>
      </c>
      <c r="EU38" s="12">
        <v>18.365</v>
      </c>
      <c r="EV38" s="12">
        <v>20.106</v>
      </c>
      <c r="EW38" s="12">
        <f t="shared" si="91"/>
        <v>56.556000000000004</v>
      </c>
      <c r="EX38" s="22">
        <f t="shared" si="92"/>
        <v>216.58200000000002</v>
      </c>
      <c r="EY38" s="126">
        <v>20.542</v>
      </c>
      <c r="EZ38" s="126">
        <v>20.435000000000002</v>
      </c>
      <c r="FA38" s="126">
        <v>19.727</v>
      </c>
      <c r="FB38" s="126">
        <f t="shared" si="93"/>
        <v>60.70400000000001</v>
      </c>
      <c r="FC38" s="126">
        <v>17.009999999999998</v>
      </c>
      <c r="FD38" s="126">
        <v>16.099</v>
      </c>
      <c r="FE38" s="126">
        <v>9.86</v>
      </c>
      <c r="FF38" s="126">
        <f t="shared" si="94"/>
        <v>42.968999999999994</v>
      </c>
      <c r="FG38" s="126">
        <v>10.755</v>
      </c>
      <c r="FH38" s="126">
        <v>11.116000000000001</v>
      </c>
      <c r="FI38" s="126">
        <v>11.863</v>
      </c>
      <c r="FJ38" s="126">
        <f t="shared" si="95"/>
        <v>33.734</v>
      </c>
      <c r="FK38" s="126">
        <v>14.798</v>
      </c>
      <c r="FL38" s="126">
        <v>16.809</v>
      </c>
      <c r="FM38" s="126">
        <v>21.23</v>
      </c>
      <c r="FN38" s="126">
        <f t="shared" si="96"/>
        <v>52.837</v>
      </c>
      <c r="FO38" s="129">
        <f t="shared" si="11"/>
        <v>190.24400000000003</v>
      </c>
      <c r="FP38" s="126">
        <v>23.44</v>
      </c>
      <c r="FQ38" s="126">
        <v>20.855</v>
      </c>
      <c r="FR38" s="126">
        <v>19.484</v>
      </c>
      <c r="FS38" s="126">
        <f t="shared" si="97"/>
        <v>63.779</v>
      </c>
      <c r="FT38" s="126">
        <v>16.921</v>
      </c>
      <c r="FU38" s="126">
        <v>14.190999999999999</v>
      </c>
      <c r="FV38" s="126">
        <v>11.269000000000002</v>
      </c>
      <c r="FW38" s="126">
        <f t="shared" si="98"/>
        <v>42.381</v>
      </c>
      <c r="FX38" s="126">
        <v>11.075</v>
      </c>
      <c r="FY38" s="126">
        <v>12.16</v>
      </c>
      <c r="FZ38" s="126">
        <v>14.678999999999998</v>
      </c>
      <c r="GA38" s="126">
        <f t="shared" si="99"/>
        <v>37.914</v>
      </c>
      <c r="GB38" s="126">
        <v>18.497</v>
      </c>
      <c r="GC38" s="126">
        <v>22.214999999999996</v>
      </c>
      <c r="GD38" s="126">
        <v>23.617</v>
      </c>
      <c r="GE38" s="126">
        <f t="shared" si="100"/>
        <v>64.329</v>
      </c>
      <c r="GF38" s="129">
        <f t="shared" si="12"/>
        <v>208.40300000000002</v>
      </c>
      <c r="GG38" s="126">
        <v>22.089</v>
      </c>
      <c r="GH38" s="126">
        <v>21.973</v>
      </c>
      <c r="GI38" s="126">
        <v>20.243000000000002</v>
      </c>
      <c r="GJ38" s="126">
        <f t="shared" si="101"/>
        <v>64.305</v>
      </c>
      <c r="GK38" s="126">
        <v>19.658</v>
      </c>
      <c r="GL38" s="126">
        <v>16.158</v>
      </c>
      <c r="GM38" s="126">
        <v>12.991999999999999</v>
      </c>
      <c r="GN38" s="126">
        <f t="shared" si="102"/>
        <v>48.808</v>
      </c>
      <c r="GO38" s="126">
        <v>12.666999999999998</v>
      </c>
      <c r="GP38" s="126">
        <v>13.931999999999999</v>
      </c>
      <c r="GQ38" s="126">
        <v>14.825</v>
      </c>
      <c r="GR38" s="126">
        <f t="shared" si="103"/>
        <v>41.42399999999999</v>
      </c>
      <c r="GS38" s="126">
        <v>19.911</v>
      </c>
      <c r="GT38" s="126">
        <v>20.787</v>
      </c>
      <c r="GU38" s="126">
        <v>18.948</v>
      </c>
      <c r="GV38" s="126">
        <f t="shared" si="104"/>
        <v>59.646</v>
      </c>
      <c r="GW38" s="129">
        <f t="shared" si="110"/>
        <v>214.183</v>
      </c>
      <c r="GX38" s="126">
        <v>22.819</v>
      </c>
      <c r="GY38" s="126">
        <v>20.856</v>
      </c>
      <c r="GZ38" s="126">
        <v>20.682</v>
      </c>
      <c r="HA38" s="126">
        <f t="shared" si="105"/>
        <v>64.357</v>
      </c>
      <c r="HB38" s="126">
        <v>18.733</v>
      </c>
      <c r="HC38" s="126">
        <v>16.339999999999996</v>
      </c>
      <c r="HD38" s="126">
        <v>13.396</v>
      </c>
      <c r="HE38" s="126">
        <f t="shared" si="106"/>
        <v>48.468999999999994</v>
      </c>
      <c r="HF38" s="126">
        <v>12.952000000000002</v>
      </c>
      <c r="HG38" s="126">
        <v>14.061</v>
      </c>
      <c r="HH38" s="126">
        <v>13.742</v>
      </c>
      <c r="HI38" s="126">
        <f t="shared" si="107"/>
        <v>40.755</v>
      </c>
    </row>
    <row r="39" spans="1:217" ht="14.25" outlineLevel="1">
      <c r="A39" t="s">
        <v>35</v>
      </c>
      <c r="B39" s="20">
        <v>181.866767</v>
      </c>
      <c r="C39" s="20">
        <v>160.894928</v>
      </c>
      <c r="D39" s="20">
        <v>169.446212</v>
      </c>
      <c r="E39" s="21">
        <f t="shared" si="13"/>
        <v>512.207907</v>
      </c>
      <c r="F39" s="20">
        <v>149.736611</v>
      </c>
      <c r="G39" s="20">
        <v>145.690479</v>
      </c>
      <c r="H39" s="20">
        <v>124.822123</v>
      </c>
      <c r="I39" s="21">
        <f t="shared" si="14"/>
        <v>420.24921300000005</v>
      </c>
      <c r="J39" s="20">
        <v>120.41560000000001</v>
      </c>
      <c r="K39" s="20">
        <v>128.1779</v>
      </c>
      <c r="L39" s="20">
        <v>129.18501600000002</v>
      </c>
      <c r="M39" s="21">
        <f t="shared" si="15"/>
        <v>377.778516</v>
      </c>
      <c r="N39" s="20">
        <v>151.65540000000001</v>
      </c>
      <c r="O39" s="20">
        <v>159.67479899999998</v>
      </c>
      <c r="P39" s="20">
        <v>187.055</v>
      </c>
      <c r="Q39" s="21">
        <f t="shared" si="16"/>
        <v>498.385199</v>
      </c>
      <c r="R39" s="56">
        <f t="shared" si="17"/>
        <v>1808.6208350000002</v>
      </c>
      <c r="S39" s="20">
        <v>186.00502600000002</v>
      </c>
      <c r="T39" s="20">
        <v>180.530225</v>
      </c>
      <c r="U39" s="20">
        <v>176.938464</v>
      </c>
      <c r="V39" s="21">
        <f t="shared" si="18"/>
        <v>543.4737150000001</v>
      </c>
      <c r="W39" s="20">
        <v>146.23402000000002</v>
      </c>
      <c r="X39" s="20">
        <v>139.595861</v>
      </c>
      <c r="Y39" s="20">
        <v>127.195409</v>
      </c>
      <c r="Z39" s="21">
        <f t="shared" si="19"/>
        <v>413.02529</v>
      </c>
      <c r="AA39" s="20">
        <v>127.49697400000001</v>
      </c>
      <c r="AB39" s="20">
        <v>116.99101200000001</v>
      </c>
      <c r="AC39" s="20">
        <v>107.71686600000001</v>
      </c>
      <c r="AD39" s="21">
        <f t="shared" si="20"/>
        <v>352.2048520000001</v>
      </c>
      <c r="AE39" s="20">
        <v>151.134145</v>
      </c>
      <c r="AF39" s="20">
        <v>163.3825</v>
      </c>
      <c r="AG39" s="20">
        <v>184.325</v>
      </c>
      <c r="AH39" s="21">
        <f t="shared" si="21"/>
        <v>498.84164499999997</v>
      </c>
      <c r="AI39" s="53">
        <f t="shared" si="108"/>
        <v>1807.5455020000002</v>
      </c>
      <c r="AJ39" s="20">
        <v>190.1712</v>
      </c>
      <c r="AK39" s="20">
        <v>167.571225</v>
      </c>
      <c r="AL39" s="20">
        <v>170.99722400000002</v>
      </c>
      <c r="AM39" s="21">
        <f t="shared" si="23"/>
        <v>528.7396490000001</v>
      </c>
      <c r="AN39" s="20">
        <v>151.448443</v>
      </c>
      <c r="AO39" s="20">
        <v>144.642694</v>
      </c>
      <c r="AP39" s="20">
        <v>122.986</v>
      </c>
      <c r="AQ39" s="21">
        <f t="shared" si="24"/>
        <v>419.077137</v>
      </c>
      <c r="AR39" s="20">
        <v>123.368591</v>
      </c>
      <c r="AS39" s="20">
        <v>129.54082599999998</v>
      </c>
      <c r="AT39" s="20">
        <v>132.041</v>
      </c>
      <c r="AU39" s="21">
        <f t="shared" si="25"/>
        <v>384.95041699999996</v>
      </c>
      <c r="AV39" s="20">
        <v>151.398918</v>
      </c>
      <c r="AW39" s="20">
        <v>156.841174</v>
      </c>
      <c r="AX39" s="20">
        <v>177.994304</v>
      </c>
      <c r="AY39" s="21">
        <f t="shared" si="26"/>
        <v>486.234396</v>
      </c>
      <c r="AZ39" s="53">
        <f t="shared" si="109"/>
        <v>1819.0015990000002</v>
      </c>
      <c r="BA39" s="20">
        <v>190.285663</v>
      </c>
      <c r="BB39" s="20">
        <v>166.68958700000002</v>
      </c>
      <c r="BC39" s="20">
        <v>168.46685300000001</v>
      </c>
      <c r="BD39" s="21">
        <f t="shared" si="28"/>
        <v>525.4421030000001</v>
      </c>
      <c r="BE39" s="20">
        <v>148.55879800000002</v>
      </c>
      <c r="BF39" s="20">
        <v>140.268568</v>
      </c>
      <c r="BG39" s="20">
        <v>131.07128</v>
      </c>
      <c r="BH39" s="21">
        <f t="shared" si="29"/>
        <v>419.898646</v>
      </c>
      <c r="BI39" s="6">
        <v>127.0519</v>
      </c>
      <c r="BJ39" s="6">
        <v>128.962483</v>
      </c>
      <c r="BK39" s="6">
        <v>134.924206</v>
      </c>
      <c r="BL39" s="21">
        <f t="shared" si="81"/>
        <v>390.938589</v>
      </c>
      <c r="BM39" s="20">
        <v>158.16687499999998</v>
      </c>
      <c r="BN39" s="20">
        <v>163.87917500000003</v>
      </c>
      <c r="BO39" s="20">
        <v>183.722208</v>
      </c>
      <c r="BP39" s="21">
        <f t="shared" si="82"/>
        <v>505.76825800000006</v>
      </c>
      <c r="BQ39" s="38">
        <f t="shared" si="83"/>
        <v>1842.047596</v>
      </c>
      <c r="BR39" s="47">
        <f>187.354+0.203449</f>
        <v>187.55744900000002</v>
      </c>
      <c r="BS39" s="47">
        <f>165.506+0.178464</f>
        <v>165.684464</v>
      </c>
      <c r="BT39" s="47">
        <f>164.797+0.178613</f>
        <v>164.975613</v>
      </c>
      <c r="BU39" s="21">
        <f t="shared" si="84"/>
        <v>518.217526</v>
      </c>
      <c r="BV39" s="47">
        <v>155.153772</v>
      </c>
      <c r="BW39" s="47">
        <v>149.38565100000002</v>
      </c>
      <c r="BX39" s="47">
        <v>135.187177</v>
      </c>
      <c r="BY39" s="21">
        <f t="shared" si="85"/>
        <v>439.7266000000001</v>
      </c>
      <c r="BZ39" s="47">
        <v>135.247</v>
      </c>
      <c r="CA39" s="47">
        <v>128.673</v>
      </c>
      <c r="CB39" s="47">
        <v>134.026</v>
      </c>
      <c r="CC39" s="21">
        <f t="shared" si="86"/>
        <v>397.946</v>
      </c>
      <c r="CD39" s="47">
        <v>149.15064</v>
      </c>
      <c r="CE39" s="47">
        <v>165.484543</v>
      </c>
      <c r="CF39" s="47">
        <v>185.91014900000002</v>
      </c>
      <c r="CG39" s="21">
        <f t="shared" si="87"/>
        <v>500.54533200000003</v>
      </c>
      <c r="CH39" s="38">
        <f t="shared" si="42"/>
        <v>1856.435458</v>
      </c>
      <c r="CI39" s="12">
        <v>193.37427699999998</v>
      </c>
      <c r="CJ39" s="12">
        <v>180.905978</v>
      </c>
      <c r="CK39" s="12">
        <v>174.440716</v>
      </c>
      <c r="CL39" s="12">
        <f t="shared" si="72"/>
        <v>548.720971</v>
      </c>
      <c r="CM39" s="12">
        <v>160.74760300000003</v>
      </c>
      <c r="CN39" s="12">
        <v>150.571873</v>
      </c>
      <c r="CO39" s="12">
        <v>138.642256</v>
      </c>
      <c r="CP39" s="12">
        <f t="shared" si="31"/>
        <v>449.961732</v>
      </c>
      <c r="CQ39" s="12">
        <v>130.62</v>
      </c>
      <c r="CR39" s="12">
        <v>135.747</v>
      </c>
      <c r="CS39" s="12">
        <v>144.265</v>
      </c>
      <c r="CT39" s="12">
        <f t="shared" si="32"/>
        <v>410.632</v>
      </c>
      <c r="CU39" s="12">
        <v>169.787524</v>
      </c>
      <c r="CV39" s="12">
        <v>179.25588</v>
      </c>
      <c r="CW39" s="12">
        <v>200.46714</v>
      </c>
      <c r="CX39" s="12">
        <v>549.510544</v>
      </c>
      <c r="CY39" s="113">
        <f t="shared" si="33"/>
        <v>1958.825247</v>
      </c>
      <c r="CZ39" s="12">
        <v>197.379178</v>
      </c>
      <c r="DA39" s="12">
        <v>171.703821</v>
      </c>
      <c r="DB39" s="12">
        <v>175.37624799999998</v>
      </c>
      <c r="DC39" s="12">
        <f t="shared" si="34"/>
        <v>544.459247</v>
      </c>
      <c r="DD39" s="12">
        <f>'[3]1.1.Отпуск э.э с шин'!$IA$46</f>
        <v>159.870102</v>
      </c>
      <c r="DE39" s="12">
        <f>'[3]1.1.Отпуск э.э с шин'!$ID$46</f>
        <v>152.20408600000002</v>
      </c>
      <c r="DF39" s="12">
        <f>'[3]1.1.Отпуск э.э с шин'!$IG$46</f>
        <v>145.532391</v>
      </c>
      <c r="DG39" s="12">
        <f t="shared" si="44"/>
        <v>457.606579</v>
      </c>
      <c r="DH39" s="12">
        <f>'[4]1.1.Отпуск э.э с шин'!$IP$46</f>
        <v>132.515415</v>
      </c>
      <c r="DI39" s="12">
        <f>'[4]1.1.Отпуск э.э с шин'!$IS$46</f>
        <v>133.023179</v>
      </c>
      <c r="DJ39" s="12">
        <f>'[4]1.1.Отпуск э.э с шин'!$IV$46</f>
        <v>138.626333</v>
      </c>
      <c r="DK39" s="12">
        <f t="shared" si="35"/>
        <v>404.164927</v>
      </c>
      <c r="DL39" s="12">
        <v>169.240302</v>
      </c>
      <c r="DM39" s="12">
        <v>175.241489</v>
      </c>
      <c r="DN39" s="12">
        <v>200.440529</v>
      </c>
      <c r="DO39" s="20">
        <f t="shared" si="36"/>
        <v>544.92232</v>
      </c>
      <c r="DP39" s="38">
        <f t="shared" si="37"/>
        <v>1951.153073</v>
      </c>
      <c r="DQ39" s="12">
        <v>196.714125</v>
      </c>
      <c r="DR39" s="12">
        <v>182.882019</v>
      </c>
      <c r="DS39" s="12">
        <v>184.007694</v>
      </c>
      <c r="DT39" s="12">
        <f t="shared" si="38"/>
        <v>563.603838</v>
      </c>
      <c r="DU39" s="12">
        <v>165.02007899999998</v>
      </c>
      <c r="DV39" s="12">
        <v>157.47974900000003</v>
      </c>
      <c r="DW39" s="12">
        <v>147.790728</v>
      </c>
      <c r="DX39" s="12">
        <f t="shared" si="77"/>
        <v>470.290556</v>
      </c>
      <c r="DY39" s="12">
        <v>143.96855100000002</v>
      </c>
      <c r="DZ39" s="12">
        <v>138.311025</v>
      </c>
      <c r="EA39" s="12">
        <v>142.131877</v>
      </c>
      <c r="EB39" s="12">
        <f t="shared" si="39"/>
        <v>424.41145300000005</v>
      </c>
      <c r="EC39" s="12">
        <v>160.731</v>
      </c>
      <c r="ED39" s="12">
        <v>175.647</v>
      </c>
      <c r="EE39" s="12">
        <v>207.02599999999998</v>
      </c>
      <c r="EF39" s="12">
        <f t="shared" si="40"/>
        <v>543.404</v>
      </c>
      <c r="EG39" s="22">
        <f t="shared" si="41"/>
        <v>2001.709847</v>
      </c>
      <c r="EH39" s="12">
        <v>210.41500000000002</v>
      </c>
      <c r="EI39" s="12">
        <v>191.305</v>
      </c>
      <c r="EJ39" s="12">
        <v>192.265</v>
      </c>
      <c r="EK39" s="12">
        <f t="shared" si="88"/>
        <v>593.985</v>
      </c>
      <c r="EL39" s="12">
        <v>171.087</v>
      </c>
      <c r="EM39" s="12">
        <v>155.862</v>
      </c>
      <c r="EN39" s="12">
        <v>151.679</v>
      </c>
      <c r="EO39" s="12">
        <f t="shared" si="89"/>
        <v>478.62799999999993</v>
      </c>
      <c r="EP39" s="12">
        <v>142.03300000000002</v>
      </c>
      <c r="EQ39" s="12">
        <v>139.60199999999998</v>
      </c>
      <c r="ER39" s="12">
        <v>148.805</v>
      </c>
      <c r="ES39" s="12">
        <f t="shared" si="90"/>
        <v>430.44</v>
      </c>
      <c r="ET39" s="12">
        <v>162.106</v>
      </c>
      <c r="EU39" s="12">
        <v>189.49099999999999</v>
      </c>
      <c r="EV39" s="12">
        <v>223.543</v>
      </c>
      <c r="EW39" s="12">
        <f t="shared" si="91"/>
        <v>575.14</v>
      </c>
      <c r="EX39" s="22">
        <f t="shared" si="92"/>
        <v>2078.1929999999998</v>
      </c>
      <c r="EY39" s="126">
        <v>224.043521</v>
      </c>
      <c r="EZ39" s="126">
        <v>207.42738500000004</v>
      </c>
      <c r="FA39" s="126">
        <v>200.97212</v>
      </c>
      <c r="FB39" s="126">
        <f t="shared" si="93"/>
        <v>632.443026</v>
      </c>
      <c r="FC39" s="126">
        <v>178.04409099999998</v>
      </c>
      <c r="FD39" s="126">
        <v>168.38081200000002</v>
      </c>
      <c r="FE39" s="126">
        <v>156.90264000000002</v>
      </c>
      <c r="FF39" s="126">
        <f t="shared" si="94"/>
        <v>503.327543</v>
      </c>
      <c r="FG39" s="126">
        <v>146.92182600000004</v>
      </c>
      <c r="FH39" s="126">
        <v>148.68155700000003</v>
      </c>
      <c r="FI39" s="126">
        <v>149.323015</v>
      </c>
      <c r="FJ39" s="126">
        <f t="shared" si="95"/>
        <v>444.92639800000006</v>
      </c>
      <c r="FK39" s="126">
        <v>172.774</v>
      </c>
      <c r="FL39" s="126">
        <v>190.199</v>
      </c>
      <c r="FM39" s="126">
        <v>223.95</v>
      </c>
      <c r="FN39" s="126">
        <f t="shared" si="96"/>
        <v>586.923</v>
      </c>
      <c r="FO39" s="129">
        <f t="shared" si="11"/>
        <v>2167.619967</v>
      </c>
      <c r="FP39" s="126">
        <v>233.558</v>
      </c>
      <c r="FQ39" s="126">
        <v>202.2</v>
      </c>
      <c r="FR39" s="126">
        <v>203.004</v>
      </c>
      <c r="FS39" s="126">
        <f t="shared" si="97"/>
        <v>638.762</v>
      </c>
      <c r="FT39" s="126">
        <v>181.112</v>
      </c>
      <c r="FU39" s="126">
        <v>172.81699999999998</v>
      </c>
      <c r="FV39" s="126">
        <v>147.07800000000003</v>
      </c>
      <c r="FW39" s="126">
        <f t="shared" si="98"/>
        <v>501.007</v>
      </c>
      <c r="FX39" s="126">
        <v>142.798</v>
      </c>
      <c r="FY39" s="126">
        <v>144.092</v>
      </c>
      <c r="FZ39" s="126">
        <v>149.685</v>
      </c>
      <c r="GA39" s="126">
        <f t="shared" si="99"/>
        <v>436.575</v>
      </c>
      <c r="GB39" s="126">
        <v>178.09</v>
      </c>
      <c r="GC39" s="126">
        <v>188.40099999999998</v>
      </c>
      <c r="GD39" s="126">
        <v>220.221</v>
      </c>
      <c r="GE39" s="126">
        <f t="shared" si="100"/>
        <v>586.712</v>
      </c>
      <c r="GF39" s="129">
        <f t="shared" si="12"/>
        <v>2163.056</v>
      </c>
      <c r="GG39" s="126">
        <v>226.49</v>
      </c>
      <c r="GH39" s="126">
        <v>206.29500000000002</v>
      </c>
      <c r="GI39" s="126">
        <v>209.38199999999998</v>
      </c>
      <c r="GJ39" s="126">
        <f t="shared" si="101"/>
        <v>642.167</v>
      </c>
      <c r="GK39" s="126">
        <v>183.97199999999998</v>
      </c>
      <c r="GL39" s="126">
        <v>172.77</v>
      </c>
      <c r="GM39" s="126">
        <v>159.33</v>
      </c>
      <c r="GN39" s="126">
        <f t="shared" si="102"/>
        <v>516.072</v>
      </c>
      <c r="GO39" s="126">
        <v>144.35000000000002</v>
      </c>
      <c r="GP39" s="126">
        <v>149.838</v>
      </c>
      <c r="GQ39" s="126">
        <v>149.161</v>
      </c>
      <c r="GR39" s="126">
        <f t="shared" si="103"/>
        <v>443.349</v>
      </c>
      <c r="GS39" s="126">
        <v>178.706</v>
      </c>
      <c r="GT39" s="126">
        <v>194.12000000000003</v>
      </c>
      <c r="GU39" s="126">
        <v>229.77599999999998</v>
      </c>
      <c r="GV39" s="126">
        <f t="shared" si="104"/>
        <v>602.602</v>
      </c>
      <c r="GW39" s="129">
        <f t="shared" si="110"/>
        <v>2204.19</v>
      </c>
      <c r="GX39" s="126">
        <v>239.89299999999997</v>
      </c>
      <c r="GY39" s="126">
        <v>217.94100000000003</v>
      </c>
      <c r="GZ39" s="126">
        <v>208.594</v>
      </c>
      <c r="HA39" s="126">
        <f t="shared" si="105"/>
        <v>666.428</v>
      </c>
      <c r="HB39" s="126">
        <v>187.89499999999998</v>
      </c>
      <c r="HC39" s="126">
        <v>177.301</v>
      </c>
      <c r="HD39" s="126">
        <v>152.26000000000002</v>
      </c>
      <c r="HE39" s="126">
        <f t="shared" si="106"/>
        <v>517.456</v>
      </c>
      <c r="HF39" s="126">
        <v>148.26899999999998</v>
      </c>
      <c r="HG39" s="126">
        <v>153.29999999999998</v>
      </c>
      <c r="HH39" s="126">
        <v>152.115</v>
      </c>
      <c r="HI39" s="126">
        <f t="shared" si="107"/>
        <v>453.68399999999997</v>
      </c>
    </row>
    <row r="40" spans="1:217" ht="14.25" outlineLevel="1">
      <c r="A40" t="s">
        <v>36</v>
      </c>
      <c r="B40" s="20">
        <v>75.61</v>
      </c>
      <c r="C40" s="20">
        <v>69.53995</v>
      </c>
      <c r="D40" s="20">
        <v>73.73649</v>
      </c>
      <c r="E40" s="21">
        <f t="shared" si="13"/>
        <v>218.88644</v>
      </c>
      <c r="F40" s="20">
        <v>64.82045</v>
      </c>
      <c r="G40" s="20">
        <v>56.9791</v>
      </c>
      <c r="H40" s="20">
        <v>47.73019</v>
      </c>
      <c r="I40" s="21">
        <f t="shared" si="14"/>
        <v>169.52974</v>
      </c>
      <c r="J40" s="20">
        <v>42.26462</v>
      </c>
      <c r="K40" s="20">
        <v>51.16817</v>
      </c>
      <c r="L40" s="20">
        <v>66.842091</v>
      </c>
      <c r="M40" s="21">
        <f t="shared" si="15"/>
        <v>160.274881</v>
      </c>
      <c r="N40" s="20">
        <v>73.981631</v>
      </c>
      <c r="O40" s="20">
        <v>78.24276</v>
      </c>
      <c r="P40" s="20">
        <v>82.194</v>
      </c>
      <c r="Q40" s="21">
        <f t="shared" si="16"/>
        <v>234.41839099999999</v>
      </c>
      <c r="R40" s="36">
        <f t="shared" si="17"/>
        <v>783.1094519999999</v>
      </c>
      <c r="S40" s="20">
        <v>81.05250500000001</v>
      </c>
      <c r="T40" s="20">
        <v>72.55466</v>
      </c>
      <c r="U40" s="20">
        <v>78.3682</v>
      </c>
      <c r="V40" s="21">
        <f t="shared" si="18"/>
        <v>231.975365</v>
      </c>
      <c r="W40" s="20">
        <v>70.90574</v>
      </c>
      <c r="X40" s="20">
        <v>56.723749999999995</v>
      </c>
      <c r="Y40" s="20">
        <v>44.81783</v>
      </c>
      <c r="Z40" s="21">
        <f t="shared" si="19"/>
        <v>172.44732</v>
      </c>
      <c r="AA40" s="20">
        <v>46.53051</v>
      </c>
      <c r="AB40" s="20">
        <v>53.43275</v>
      </c>
      <c r="AC40" s="20">
        <v>60.995507</v>
      </c>
      <c r="AD40" s="21">
        <f t="shared" si="20"/>
        <v>160.958767</v>
      </c>
      <c r="AE40" s="20">
        <v>76.579211</v>
      </c>
      <c r="AF40" s="20">
        <v>77.68121</v>
      </c>
      <c r="AG40" s="20">
        <v>79.876</v>
      </c>
      <c r="AH40" s="21">
        <f t="shared" si="21"/>
        <v>234.136421</v>
      </c>
      <c r="AI40" s="38">
        <f t="shared" si="108"/>
        <v>799.517873</v>
      </c>
      <c r="AJ40" s="20">
        <v>45.574124999999995</v>
      </c>
      <c r="AK40" s="20">
        <v>38.263742</v>
      </c>
      <c r="AL40" s="20">
        <v>43.298</v>
      </c>
      <c r="AM40" s="21">
        <f t="shared" si="23"/>
        <v>127.13586699999999</v>
      </c>
      <c r="AN40" s="20">
        <v>24.566000000000003</v>
      </c>
      <c r="AO40" s="20">
        <v>26.29995</v>
      </c>
      <c r="AP40" s="20">
        <v>21.257713</v>
      </c>
      <c r="AQ40" s="21">
        <f t="shared" si="24"/>
        <v>72.123663</v>
      </c>
      <c r="AR40" s="20">
        <v>30.809822999999998</v>
      </c>
      <c r="AS40" s="20">
        <v>33.312662</v>
      </c>
      <c r="AT40" s="20">
        <v>35.035183</v>
      </c>
      <c r="AU40" s="21">
        <f t="shared" si="25"/>
        <v>99.157668</v>
      </c>
      <c r="AV40" s="20">
        <v>28.03293</v>
      </c>
      <c r="AW40" s="20">
        <v>28.20531</v>
      </c>
      <c r="AX40" s="20">
        <v>30.34152</v>
      </c>
      <c r="AY40" s="21">
        <f t="shared" si="26"/>
        <v>86.57976000000001</v>
      </c>
      <c r="AZ40" s="38">
        <f t="shared" si="109"/>
        <v>384.996958</v>
      </c>
      <c r="BA40" s="20">
        <v>32.366163</v>
      </c>
      <c r="BB40" s="20">
        <v>31.2714537</v>
      </c>
      <c r="BC40" s="20">
        <v>30.052874</v>
      </c>
      <c r="BD40" s="21">
        <f t="shared" si="28"/>
        <v>93.6904907</v>
      </c>
      <c r="BE40" s="20">
        <v>27.180659</v>
      </c>
      <c r="BF40" s="20">
        <v>25.725735999999998</v>
      </c>
      <c r="BG40" s="20">
        <v>20.197853000000002</v>
      </c>
      <c r="BH40" s="21">
        <f t="shared" si="29"/>
        <v>73.104248</v>
      </c>
      <c r="BI40" s="6">
        <v>17.225919</v>
      </c>
      <c r="BJ40" s="6">
        <v>19.375874</v>
      </c>
      <c r="BK40" s="6">
        <v>33.85393</v>
      </c>
      <c r="BL40" s="21">
        <f t="shared" si="81"/>
        <v>70.455723</v>
      </c>
      <c r="BM40" s="20">
        <v>44.222556999999995</v>
      </c>
      <c r="BN40" s="20">
        <v>50.294011</v>
      </c>
      <c r="BO40" s="20">
        <v>54.59614500000001</v>
      </c>
      <c r="BP40" s="21">
        <f t="shared" si="82"/>
        <v>149.11271299999999</v>
      </c>
      <c r="BQ40" s="38">
        <f t="shared" si="83"/>
        <v>386.3631747</v>
      </c>
      <c r="BR40" s="47">
        <v>71.618291</v>
      </c>
      <c r="BS40" s="47">
        <v>41.721903000000005</v>
      </c>
      <c r="BT40" s="47">
        <v>33.886046</v>
      </c>
      <c r="BU40" s="21">
        <f t="shared" si="84"/>
        <v>147.22624</v>
      </c>
      <c r="BV40" s="47">
        <v>36.286063000000006</v>
      </c>
      <c r="BW40" s="47">
        <v>25.134373000000004</v>
      </c>
      <c r="BX40" s="47">
        <v>17.932059000000002</v>
      </c>
      <c r="BY40" s="21">
        <f t="shared" si="85"/>
        <v>79.352495</v>
      </c>
      <c r="BZ40" s="47">
        <v>17.346545</v>
      </c>
      <c r="CA40" s="47">
        <v>32.1203</v>
      </c>
      <c r="CB40" s="47">
        <v>21.165810999999998</v>
      </c>
      <c r="CC40" s="21">
        <f t="shared" si="86"/>
        <v>70.632656</v>
      </c>
      <c r="CD40" s="47">
        <v>44.47482000000001</v>
      </c>
      <c r="CE40" s="47">
        <v>35.701616</v>
      </c>
      <c r="CF40" s="47">
        <v>31.274198999999996</v>
      </c>
      <c r="CG40" s="21">
        <f t="shared" si="87"/>
        <v>111.450635</v>
      </c>
      <c r="CH40" s="38">
        <f t="shared" si="42"/>
        <v>408.66202599999997</v>
      </c>
      <c r="CI40" s="12">
        <v>23.884809999999998</v>
      </c>
      <c r="CJ40" s="12">
        <v>21.576411999999998</v>
      </c>
      <c r="CK40" s="12">
        <v>23.052345000000003</v>
      </c>
      <c r="CL40" s="12">
        <f t="shared" si="72"/>
        <v>68.513567</v>
      </c>
      <c r="CM40" s="12">
        <v>13.900577</v>
      </c>
      <c r="CN40" s="12">
        <v>15.47062</v>
      </c>
      <c r="CO40" s="12">
        <v>11.15361</v>
      </c>
      <c r="CP40" s="12">
        <f t="shared" si="31"/>
        <v>40.524807</v>
      </c>
      <c r="CQ40" s="12">
        <v>5.839684999999999</v>
      </c>
      <c r="CR40" s="12">
        <v>16.042097</v>
      </c>
      <c r="CS40" s="12">
        <v>23.800662000000003</v>
      </c>
      <c r="CT40" s="12">
        <f t="shared" si="32"/>
        <v>45.682444000000004</v>
      </c>
      <c r="CU40" s="12">
        <v>27.727522</v>
      </c>
      <c r="CV40" s="12">
        <v>33.450395</v>
      </c>
      <c r="CW40" s="12">
        <v>28.743747</v>
      </c>
      <c r="CX40" s="12">
        <v>89.92166399999999</v>
      </c>
      <c r="CY40" s="113">
        <f t="shared" si="33"/>
        <v>244.642482</v>
      </c>
      <c r="CZ40" s="12">
        <v>25.449840000000002</v>
      </c>
      <c r="DA40" s="12">
        <v>20.957501999999998</v>
      </c>
      <c r="DB40" s="12">
        <v>15.962223999999999</v>
      </c>
      <c r="DC40" s="12">
        <f t="shared" si="34"/>
        <v>62.369566</v>
      </c>
      <c r="DD40" s="12">
        <f>'[3]1.1.Отпуск э.э с шин'!$IA$66</f>
        <v>17.30951</v>
      </c>
      <c r="DE40" s="12">
        <f>'[3]1.1.Отпуск э.э с шин'!$ID$66</f>
        <v>16.785583</v>
      </c>
      <c r="DF40" s="12">
        <f>'[3]1.1.Отпуск э.э с шин'!$IG$66</f>
        <v>8.139012000000001</v>
      </c>
      <c r="DG40" s="12">
        <f t="shared" si="44"/>
        <v>42.234105</v>
      </c>
      <c r="DH40" s="12">
        <f>'[4]1.1.Отпуск э.э с шин'!$IP$66</f>
        <v>6.14885</v>
      </c>
      <c r="DI40" s="12">
        <f>'[4]1.1.Отпуск э.э с шин'!$IS$66</f>
        <v>8.229388</v>
      </c>
      <c r="DJ40" s="12">
        <f>'[4]1.1.Отпуск э.э с шин'!$IV$66</f>
        <v>34.172949</v>
      </c>
      <c r="DK40" s="12">
        <f t="shared" si="35"/>
        <v>48.551187</v>
      </c>
      <c r="DL40" s="12">
        <v>20.596744</v>
      </c>
      <c r="DM40" s="12">
        <v>15.955172000000001</v>
      </c>
      <c r="DN40" s="22">
        <v>17.860241000000002</v>
      </c>
      <c r="DO40" s="20">
        <f t="shared" si="36"/>
        <v>54.41215700000001</v>
      </c>
      <c r="DP40" s="38">
        <f t="shared" si="37"/>
        <v>207.567015</v>
      </c>
      <c r="DQ40" s="12">
        <v>20.030899</v>
      </c>
      <c r="DR40" s="12">
        <v>19.6884</v>
      </c>
      <c r="DS40" s="12">
        <v>15.946731</v>
      </c>
      <c r="DT40" s="12">
        <f t="shared" si="38"/>
        <v>55.666030000000006</v>
      </c>
      <c r="DU40" s="12">
        <v>18.149164</v>
      </c>
      <c r="DV40" s="12">
        <v>16.403343</v>
      </c>
      <c r="DW40" s="12">
        <v>8.356896</v>
      </c>
      <c r="DX40" s="12">
        <f t="shared" si="77"/>
        <v>42.909403</v>
      </c>
      <c r="DY40" s="12">
        <v>21.674987</v>
      </c>
      <c r="DZ40" s="12">
        <v>7.628424</v>
      </c>
      <c r="EA40" s="12">
        <v>14.154256</v>
      </c>
      <c r="EB40" s="12">
        <f t="shared" si="39"/>
        <v>43.457667</v>
      </c>
      <c r="EC40" s="12">
        <v>15.548877000000001</v>
      </c>
      <c r="ED40" s="12">
        <v>16.03464</v>
      </c>
      <c r="EE40" s="12">
        <v>17.017657</v>
      </c>
      <c r="EF40" s="12">
        <f t="shared" si="40"/>
        <v>48.601174</v>
      </c>
      <c r="EG40" s="22">
        <f t="shared" si="41"/>
        <v>190.634274</v>
      </c>
      <c r="EH40" s="12">
        <v>19.150789</v>
      </c>
      <c r="EI40" s="12">
        <v>16.726336</v>
      </c>
      <c r="EJ40" s="12">
        <v>16.940464000000002</v>
      </c>
      <c r="EK40" s="12">
        <f t="shared" si="88"/>
        <v>52.817589</v>
      </c>
      <c r="EL40" s="12">
        <v>15.058232</v>
      </c>
      <c r="EM40" s="12">
        <v>18.331573</v>
      </c>
      <c r="EN40" s="12">
        <v>11.529306000000002</v>
      </c>
      <c r="EO40" s="12">
        <f t="shared" si="89"/>
        <v>44.919111</v>
      </c>
      <c r="EP40" s="12">
        <v>6.886106</v>
      </c>
      <c r="EQ40" s="12">
        <v>7.444393</v>
      </c>
      <c r="ER40" s="12">
        <v>15.153062</v>
      </c>
      <c r="ES40" s="12">
        <f t="shared" si="90"/>
        <v>29.483561</v>
      </c>
      <c r="ET40" s="12">
        <v>18.729517</v>
      </c>
      <c r="EU40" s="12">
        <v>17.414617</v>
      </c>
      <c r="EV40" s="12">
        <v>17.997612</v>
      </c>
      <c r="EW40" s="12">
        <f t="shared" si="91"/>
        <v>54.141746</v>
      </c>
      <c r="EX40" s="22">
        <f t="shared" si="92"/>
        <v>181.362007</v>
      </c>
      <c r="EY40" s="126">
        <v>17.432628</v>
      </c>
      <c r="EZ40" s="126">
        <v>15.484022</v>
      </c>
      <c r="FA40" s="126">
        <v>13.759364999999999</v>
      </c>
      <c r="FB40" s="126">
        <f t="shared" si="93"/>
        <v>46.67601500000001</v>
      </c>
      <c r="FC40" s="126">
        <v>16.037979999999997</v>
      </c>
      <c r="FD40" s="126">
        <v>12.543499999999998</v>
      </c>
      <c r="FE40" s="126">
        <v>14.06026</v>
      </c>
      <c r="FF40" s="126">
        <f t="shared" si="94"/>
        <v>42.64174</v>
      </c>
      <c r="FG40" s="126">
        <v>8.531641</v>
      </c>
      <c r="FH40" s="126">
        <v>6.650786</v>
      </c>
      <c r="FI40" s="126">
        <v>10.390982999999999</v>
      </c>
      <c r="FJ40" s="126">
        <f t="shared" si="95"/>
        <v>25.57341</v>
      </c>
      <c r="FK40" s="126">
        <v>13.886377</v>
      </c>
      <c r="FL40" s="126">
        <v>14.018236</v>
      </c>
      <c r="FM40" s="126">
        <v>17.426915</v>
      </c>
      <c r="FN40" s="126">
        <f t="shared" si="96"/>
        <v>45.331528</v>
      </c>
      <c r="FO40" s="129">
        <f t="shared" si="11"/>
        <v>160.222693</v>
      </c>
      <c r="FP40" s="126">
        <v>20.722548</v>
      </c>
      <c r="FQ40" s="126">
        <v>21.450333</v>
      </c>
      <c r="FR40" s="126">
        <v>14.505688000000001</v>
      </c>
      <c r="FS40" s="126">
        <f t="shared" si="97"/>
        <v>56.678569</v>
      </c>
      <c r="FT40" s="126">
        <v>13.574331</v>
      </c>
      <c r="FU40" s="126">
        <v>10.655113</v>
      </c>
      <c r="FV40" s="126">
        <v>8.652068</v>
      </c>
      <c r="FW40" s="126">
        <f t="shared" si="98"/>
        <v>32.881512</v>
      </c>
      <c r="FX40" s="126">
        <v>9.294952</v>
      </c>
      <c r="FY40" s="126">
        <v>15.210472</v>
      </c>
      <c r="FZ40" s="126">
        <v>12.730513</v>
      </c>
      <c r="GA40" s="126">
        <f t="shared" si="99"/>
        <v>37.235937</v>
      </c>
      <c r="GB40" s="126">
        <v>13.105947</v>
      </c>
      <c r="GC40" s="126">
        <v>23.113540999999998</v>
      </c>
      <c r="GD40" s="126">
        <v>23.869315999999998</v>
      </c>
      <c r="GE40" s="126">
        <f t="shared" si="100"/>
        <v>60.088803999999996</v>
      </c>
      <c r="GF40" s="129">
        <f t="shared" si="12"/>
        <v>186.88482199999999</v>
      </c>
      <c r="GG40" s="126">
        <v>17.88436</v>
      </c>
      <c r="GH40" s="126">
        <v>18.840435</v>
      </c>
      <c r="GI40" s="126">
        <v>16.986174</v>
      </c>
      <c r="GJ40" s="126">
        <f t="shared" si="101"/>
        <v>53.710969</v>
      </c>
      <c r="GK40" s="126">
        <v>14.332951999999999</v>
      </c>
      <c r="GL40" s="126">
        <v>10.981285</v>
      </c>
      <c r="GM40" s="126">
        <v>7.857325</v>
      </c>
      <c r="GN40" s="126">
        <f t="shared" si="102"/>
        <v>33.171562</v>
      </c>
      <c r="GO40" s="126">
        <v>6.948923</v>
      </c>
      <c r="GP40" s="126">
        <v>9.998591000000001</v>
      </c>
      <c r="GQ40" s="126">
        <v>11.159768</v>
      </c>
      <c r="GR40" s="126">
        <f t="shared" si="103"/>
        <v>28.107282</v>
      </c>
      <c r="GS40" s="126">
        <v>12.348181</v>
      </c>
      <c r="GT40" s="126">
        <v>21.366386</v>
      </c>
      <c r="GU40" s="126">
        <v>24.359994</v>
      </c>
      <c r="GV40" s="126">
        <f t="shared" si="104"/>
        <v>58.074561</v>
      </c>
      <c r="GW40" s="129">
        <f t="shared" si="110"/>
        <v>173.064374</v>
      </c>
      <c r="GX40" s="126">
        <v>23.148804</v>
      </c>
      <c r="GY40" s="126">
        <v>18.283911</v>
      </c>
      <c r="GZ40" s="126">
        <v>20.291794</v>
      </c>
      <c r="HA40" s="126">
        <f t="shared" si="105"/>
        <v>61.724509</v>
      </c>
      <c r="HB40" s="126">
        <v>18.612319</v>
      </c>
      <c r="HC40" s="126">
        <v>12.955025000000001</v>
      </c>
      <c r="HD40" s="126">
        <v>9.167005</v>
      </c>
      <c r="HE40" s="126">
        <f t="shared" si="106"/>
        <v>40.734348999999995</v>
      </c>
      <c r="HF40" s="126">
        <v>8.227820000000001</v>
      </c>
      <c r="HG40" s="126">
        <v>8.006342</v>
      </c>
      <c r="HH40" s="126">
        <v>12.466194999999999</v>
      </c>
      <c r="HI40" s="126">
        <f t="shared" si="107"/>
        <v>28.700357</v>
      </c>
    </row>
    <row r="41" spans="1:217" ht="14.25">
      <c r="A41" s="17" t="s">
        <v>27</v>
      </c>
      <c r="B41" s="19">
        <f>B42</f>
        <v>0</v>
      </c>
      <c r="C41" s="19">
        <f>C42</f>
        <v>0</v>
      </c>
      <c r="D41" s="19">
        <f>D42</f>
        <v>0</v>
      </c>
      <c r="E41" s="2">
        <f>B41+C41+D41</f>
        <v>0</v>
      </c>
      <c r="F41" s="8">
        <f>F42</f>
        <v>0</v>
      </c>
      <c r="G41" s="8">
        <f>G42</f>
        <v>0</v>
      </c>
      <c r="H41" s="8">
        <f>H42</f>
        <v>0</v>
      </c>
      <c r="I41" s="2">
        <f>F41+G41+H41</f>
        <v>0</v>
      </c>
      <c r="J41" s="18">
        <f>J42</f>
        <v>0</v>
      </c>
      <c r="K41" s="18">
        <f>K42</f>
        <v>0</v>
      </c>
      <c r="L41" s="18">
        <f>L42</f>
        <v>0</v>
      </c>
      <c r="M41" s="2">
        <f>J41+K41+L41</f>
        <v>0</v>
      </c>
      <c r="N41" s="18">
        <f>N42</f>
        <v>0</v>
      </c>
      <c r="O41" s="18">
        <f>O42</f>
        <v>0</v>
      </c>
      <c r="P41" s="18">
        <f>P42</f>
        <v>0</v>
      </c>
      <c r="Q41" s="2">
        <f>N41+O41+P41</f>
        <v>0</v>
      </c>
      <c r="R41" s="35">
        <f>E41+I41+M41+Q41</f>
        <v>0</v>
      </c>
      <c r="S41" s="8">
        <v>16.769</v>
      </c>
      <c r="T41" s="8">
        <v>16.475</v>
      </c>
      <c r="U41" s="8">
        <v>19.8672052</v>
      </c>
      <c r="V41" s="2">
        <f>S41+T41+U41</f>
        <v>53.1112052</v>
      </c>
      <c r="W41" s="8">
        <f>W42</f>
        <v>0</v>
      </c>
      <c r="X41" s="8">
        <f>X42</f>
        <v>0</v>
      </c>
      <c r="Y41" s="8">
        <f>Y42</f>
        <v>0</v>
      </c>
      <c r="Z41" s="2">
        <f>W41+X41+Y41</f>
        <v>0</v>
      </c>
      <c r="AA41" s="18">
        <f>AA42</f>
        <v>0</v>
      </c>
      <c r="AB41" s="18">
        <f>AB42</f>
        <v>0</v>
      </c>
      <c r="AC41" s="18">
        <f>AC42</f>
        <v>0</v>
      </c>
      <c r="AD41" s="2">
        <f>AA41+AB41+AC41</f>
        <v>0</v>
      </c>
      <c r="AE41" s="18">
        <f>AE42</f>
        <v>0</v>
      </c>
      <c r="AF41" s="18">
        <f>AF42</f>
        <v>0</v>
      </c>
      <c r="AG41" s="18">
        <f>AG42</f>
        <v>0</v>
      </c>
      <c r="AH41" s="2">
        <f>AE41+AF41+AG41</f>
        <v>0</v>
      </c>
      <c r="AI41" s="35">
        <f>V41+Z41+AD41+AH41</f>
        <v>53.1112052</v>
      </c>
      <c r="AJ41" s="8">
        <f>AJ42</f>
        <v>0</v>
      </c>
      <c r="AK41" s="8">
        <f>AK42</f>
        <v>0</v>
      </c>
      <c r="AL41" s="8">
        <f>AL42</f>
        <v>0</v>
      </c>
      <c r="AM41" s="2">
        <f>AJ41+AK41+AL41</f>
        <v>0</v>
      </c>
      <c r="AN41" s="8">
        <f>AN42</f>
        <v>0</v>
      </c>
      <c r="AO41" s="8">
        <f>AO42</f>
        <v>0</v>
      </c>
      <c r="AP41" s="8">
        <f>AP42</f>
        <v>0</v>
      </c>
      <c r="AQ41" s="2">
        <f>AN41+AO41+AP41</f>
        <v>0</v>
      </c>
      <c r="AR41" s="8">
        <f>AR42</f>
        <v>0</v>
      </c>
      <c r="AS41" s="8">
        <f>AS42</f>
        <v>0</v>
      </c>
      <c r="AT41" s="8">
        <f>AT42</f>
        <v>0</v>
      </c>
      <c r="AU41" s="2">
        <f>AR41+AS41+AT41</f>
        <v>0</v>
      </c>
      <c r="AV41" s="8">
        <f>AV42</f>
        <v>0</v>
      </c>
      <c r="AW41" s="8">
        <f>AW42</f>
        <v>0</v>
      </c>
      <c r="AX41" s="8">
        <f>AX42</f>
        <v>0</v>
      </c>
      <c r="AY41" s="2">
        <f>AV41+AW41+AX41</f>
        <v>0</v>
      </c>
      <c r="AZ41" s="35">
        <f>AM41+AQ41+AU41+AY41</f>
        <v>0</v>
      </c>
      <c r="BA41" s="8">
        <f>BA42</f>
        <v>0</v>
      </c>
      <c r="BB41" s="8">
        <f>BB42</f>
        <v>0</v>
      </c>
      <c r="BC41" s="8">
        <f>BC42</f>
        <v>0</v>
      </c>
      <c r="BD41" s="2">
        <f>BA41+BB41+BC41</f>
        <v>0</v>
      </c>
      <c r="BE41" s="8">
        <f>BE42</f>
        <v>0</v>
      </c>
      <c r="BF41" s="8">
        <f>BF42</f>
        <v>0</v>
      </c>
      <c r="BG41" s="8">
        <f>BG42</f>
        <v>0</v>
      </c>
      <c r="BH41" s="2">
        <f>BE41+BF41+BG41</f>
        <v>0</v>
      </c>
      <c r="BI41" s="8">
        <f>BI42</f>
        <v>0</v>
      </c>
      <c r="BJ41" s="8">
        <f>BJ42</f>
        <v>0</v>
      </c>
      <c r="BK41" s="8">
        <f>BK42</f>
        <v>0</v>
      </c>
      <c r="BL41" s="2">
        <f>BI41+BJ41+BK41</f>
        <v>0</v>
      </c>
      <c r="BM41" s="8">
        <f>BM42</f>
        <v>0</v>
      </c>
      <c r="BN41" s="8">
        <f>BN42</f>
        <v>0</v>
      </c>
      <c r="BO41" s="8">
        <f>BO42</f>
        <v>0</v>
      </c>
      <c r="BP41" s="2">
        <f>BM41+BN41+BO41</f>
        <v>0</v>
      </c>
      <c r="BQ41" s="35">
        <f>BP41+BL41+BH41+BD41</f>
        <v>0</v>
      </c>
      <c r="BR41" s="8">
        <f>BR42</f>
        <v>0</v>
      </c>
      <c r="BS41" s="8">
        <f>BS42</f>
        <v>0</v>
      </c>
      <c r="BT41" s="8">
        <f>BT42</f>
        <v>0</v>
      </c>
      <c r="BU41" s="2">
        <f>BR41+BS41+BT41</f>
        <v>0</v>
      </c>
      <c r="BV41" s="8">
        <f>BV42</f>
        <v>0</v>
      </c>
      <c r="BW41" s="8">
        <f>BW42</f>
        <v>0</v>
      </c>
      <c r="BX41" s="8">
        <f>BX42</f>
        <v>0</v>
      </c>
      <c r="BY41" s="2">
        <f>BV41+BW41+BX41</f>
        <v>0</v>
      </c>
      <c r="BZ41" s="8">
        <f>BZ42</f>
        <v>0</v>
      </c>
      <c r="CA41" s="8">
        <f>CA42</f>
        <v>0</v>
      </c>
      <c r="CB41" s="8">
        <f>CB42</f>
        <v>0</v>
      </c>
      <c r="CC41" s="2">
        <f>BZ41+CA41+CB41</f>
        <v>0</v>
      </c>
      <c r="CD41" s="8">
        <f>CD42</f>
        <v>0</v>
      </c>
      <c r="CE41" s="8">
        <f>CE42</f>
        <v>0</v>
      </c>
      <c r="CF41" s="8">
        <f>CF42</f>
        <v>0</v>
      </c>
      <c r="CG41" s="2">
        <f>CD41+CE41+CF41</f>
        <v>0</v>
      </c>
      <c r="CH41" s="35">
        <f>CG41+CC41+BY41+BU41</f>
        <v>0</v>
      </c>
      <c r="CI41" s="83">
        <f>CI42</f>
        <v>0</v>
      </c>
      <c r="CJ41" s="83">
        <f>CJ42</f>
        <v>0</v>
      </c>
      <c r="CK41" s="83">
        <f>CK42</f>
        <v>0</v>
      </c>
      <c r="CL41" s="83">
        <f t="shared" si="72"/>
        <v>0</v>
      </c>
      <c r="CM41" s="83">
        <f>CM42</f>
        <v>0</v>
      </c>
      <c r="CN41" s="83">
        <f>CN42</f>
        <v>0</v>
      </c>
      <c r="CO41" s="83">
        <f>CO42</f>
        <v>0</v>
      </c>
      <c r="CP41" s="83">
        <f t="shared" si="31"/>
        <v>0</v>
      </c>
      <c r="CQ41" s="83">
        <f>CQ42</f>
        <v>0</v>
      </c>
      <c r="CR41" s="83">
        <f>CR42</f>
        <v>0</v>
      </c>
      <c r="CS41" s="83">
        <f>CS42</f>
        <v>0</v>
      </c>
      <c r="CT41" s="83">
        <f t="shared" si="32"/>
        <v>0</v>
      </c>
      <c r="CU41" s="83">
        <f>CU42</f>
        <v>0</v>
      </c>
      <c r="CV41" s="83">
        <f>CV42</f>
        <v>0</v>
      </c>
      <c r="CW41" s="83">
        <f>CW42</f>
        <v>0</v>
      </c>
      <c r="CX41" s="84">
        <f t="shared" si="51"/>
        <v>0</v>
      </c>
      <c r="CY41" s="89">
        <f t="shared" si="33"/>
        <v>0</v>
      </c>
      <c r="CZ41" s="83">
        <f>CZ42</f>
        <v>0</v>
      </c>
      <c r="DA41" s="83">
        <f>DA42</f>
        <v>0</v>
      </c>
      <c r="DB41" s="83">
        <f>DB42</f>
        <v>0</v>
      </c>
      <c r="DC41" s="83">
        <f t="shared" si="34"/>
        <v>0</v>
      </c>
      <c r="DD41" s="83">
        <f>DD42</f>
        <v>0</v>
      </c>
      <c r="DE41" s="83">
        <f>DE42</f>
        <v>0</v>
      </c>
      <c r="DF41" s="83">
        <f>DF42</f>
        <v>0</v>
      </c>
      <c r="DG41" s="83">
        <f t="shared" si="44"/>
        <v>0</v>
      </c>
      <c r="DH41" s="83">
        <v>89.206</v>
      </c>
      <c r="DI41" s="83">
        <v>86.306</v>
      </c>
      <c r="DJ41" s="83">
        <v>22.427</v>
      </c>
      <c r="DK41" s="83">
        <f t="shared" si="35"/>
        <v>197.939</v>
      </c>
      <c r="DL41" s="83">
        <f>DL42</f>
        <v>0</v>
      </c>
      <c r="DM41" s="83">
        <f>DM42</f>
        <v>0</v>
      </c>
      <c r="DN41" s="83">
        <f>DN42</f>
        <v>0</v>
      </c>
      <c r="DO41" s="101">
        <f t="shared" si="36"/>
        <v>0</v>
      </c>
      <c r="DP41" s="100">
        <f t="shared" si="37"/>
        <v>197.939</v>
      </c>
      <c r="DQ41" s="62">
        <f>DQ42</f>
        <v>0</v>
      </c>
      <c r="DR41" s="62">
        <f>DR42</f>
        <v>0</v>
      </c>
      <c r="DS41" s="62">
        <f>DS42</f>
        <v>0</v>
      </c>
      <c r="DT41" s="63">
        <f t="shared" si="38"/>
        <v>0</v>
      </c>
      <c r="DU41" s="63">
        <f>DU42</f>
        <v>0</v>
      </c>
      <c r="DV41" s="63">
        <f>DV42</f>
        <v>0</v>
      </c>
      <c r="DW41" s="63">
        <f>DW42</f>
        <v>0</v>
      </c>
      <c r="DX41" s="63">
        <f t="shared" si="77"/>
        <v>0</v>
      </c>
      <c r="DY41" s="63">
        <f>DY42</f>
        <v>0</v>
      </c>
      <c r="DZ41" s="63">
        <f>DZ42</f>
        <v>0</v>
      </c>
      <c r="EA41" s="63">
        <f>EA42</f>
        <v>0</v>
      </c>
      <c r="EB41" s="63">
        <f t="shared" si="39"/>
        <v>0</v>
      </c>
      <c r="EC41" s="63">
        <f>EC42</f>
        <v>0</v>
      </c>
      <c r="ED41" s="63">
        <f>ED42</f>
        <v>0</v>
      </c>
      <c r="EE41" s="63">
        <f>EE42</f>
        <v>0</v>
      </c>
      <c r="EF41" s="63">
        <f t="shared" si="40"/>
        <v>0</v>
      </c>
      <c r="EG41" s="63">
        <f t="shared" si="41"/>
        <v>0</v>
      </c>
      <c r="EH41" s="62">
        <f>EH42</f>
        <v>0</v>
      </c>
      <c r="EI41" s="62">
        <f>EI42</f>
        <v>0</v>
      </c>
      <c r="EJ41" s="62">
        <f>EJ42</f>
        <v>0</v>
      </c>
      <c r="EK41" s="63">
        <f>EH41+EI41+EJ41</f>
        <v>0</v>
      </c>
      <c r="EL41" s="62">
        <f>EL42</f>
        <v>0</v>
      </c>
      <c r="EM41" s="62">
        <f>EM42</f>
        <v>0</v>
      </c>
      <c r="EN41" s="62">
        <f>EN42</f>
        <v>0</v>
      </c>
      <c r="EO41" s="63">
        <f>EL41+EM41+EN41</f>
        <v>0</v>
      </c>
      <c r="EP41" s="62">
        <f>EP42</f>
        <v>0</v>
      </c>
      <c r="EQ41" s="62">
        <f>EQ42</f>
        <v>0</v>
      </c>
      <c r="ER41" s="62">
        <f>ER42</f>
        <v>0</v>
      </c>
      <c r="ES41" s="63">
        <f>EP41+EQ41+ER41</f>
        <v>0</v>
      </c>
      <c r="ET41" s="62">
        <f>ET42</f>
        <v>0</v>
      </c>
      <c r="EU41" s="62">
        <f>EU42</f>
        <v>0</v>
      </c>
      <c r="EV41" s="62">
        <f>EV42</f>
        <v>0</v>
      </c>
      <c r="EW41" s="63">
        <f>SUM(ET41:EV41)</f>
        <v>0</v>
      </c>
      <c r="EX41" s="63">
        <f>EK41+EO41+ES41+EW41</f>
        <v>0</v>
      </c>
      <c r="EY41" s="127">
        <f>EY42</f>
        <v>0</v>
      </c>
      <c r="EZ41" s="127">
        <f>EZ42</f>
        <v>0</v>
      </c>
      <c r="FA41" s="127">
        <f>FA42</f>
        <v>0</v>
      </c>
      <c r="FB41" s="128">
        <f>EY41+EZ41+FA41</f>
        <v>0</v>
      </c>
      <c r="FC41" s="127">
        <f>FC42</f>
        <v>0</v>
      </c>
      <c r="FD41" s="127">
        <f>FD42</f>
        <v>0</v>
      </c>
      <c r="FE41" s="127">
        <f>FE42</f>
        <v>0</v>
      </c>
      <c r="FF41" s="128">
        <f>FC41+FD41+FE41</f>
        <v>0</v>
      </c>
      <c r="FG41" s="127">
        <f>FG42</f>
        <v>0</v>
      </c>
      <c r="FH41" s="127">
        <f>FH42</f>
        <v>0</v>
      </c>
      <c r="FI41" s="127">
        <f>FI42</f>
        <v>0</v>
      </c>
      <c r="FJ41" s="128">
        <f>FG41+FH41+FI41</f>
        <v>0</v>
      </c>
      <c r="FK41" s="127">
        <f>FK42</f>
        <v>0</v>
      </c>
      <c r="FL41" s="127">
        <f>FL42</f>
        <v>0</v>
      </c>
      <c r="FM41" s="127">
        <f>FM42</f>
        <v>0</v>
      </c>
      <c r="FN41" s="128">
        <f>FK41+FL41+FM41</f>
        <v>0</v>
      </c>
      <c r="FO41" s="128">
        <f>FB41+FF41+FJ41+FN41</f>
        <v>0</v>
      </c>
      <c r="FP41" s="127">
        <f>FP42</f>
        <v>0</v>
      </c>
      <c r="FQ41" s="127">
        <f>FQ42</f>
        <v>0</v>
      </c>
      <c r="FR41" s="127">
        <f>FR42</f>
        <v>0</v>
      </c>
      <c r="FS41" s="128">
        <f>FP41+FQ41+FR41</f>
        <v>0</v>
      </c>
      <c r="FT41" s="127">
        <f>FT42</f>
        <v>0</v>
      </c>
      <c r="FU41" s="127">
        <f>FU42</f>
        <v>0</v>
      </c>
      <c r="FV41" s="127">
        <f>FV42</f>
        <v>0</v>
      </c>
      <c r="FW41" s="128">
        <f>FT41+FU41+FV41</f>
        <v>0</v>
      </c>
      <c r="FX41" s="127">
        <f>FX42</f>
        <v>0</v>
      </c>
      <c r="FY41" s="127">
        <f>FY42</f>
        <v>0</v>
      </c>
      <c r="FZ41" s="127">
        <f>FZ42</f>
        <v>0</v>
      </c>
      <c r="GA41" s="128">
        <f>FX41+FY41+FZ41</f>
        <v>0</v>
      </c>
      <c r="GB41" s="127">
        <f>GB42</f>
        <v>0</v>
      </c>
      <c r="GC41" s="127">
        <f>GC42</f>
        <v>0</v>
      </c>
      <c r="GD41" s="127">
        <f>GD42</f>
        <v>0</v>
      </c>
      <c r="GE41" s="128">
        <f>GB41+GC41+GD41</f>
        <v>0</v>
      </c>
      <c r="GF41" s="128">
        <f>FS41+FW41+GA41+GE41</f>
        <v>0</v>
      </c>
      <c r="GG41" s="127">
        <f>GG42</f>
        <v>0</v>
      </c>
      <c r="GH41" s="127">
        <f>GH42</f>
        <v>0</v>
      </c>
      <c r="GI41" s="127">
        <f>GI42</f>
        <v>0</v>
      </c>
      <c r="GJ41" s="128">
        <f>GG41+GH41+GI41</f>
        <v>0</v>
      </c>
      <c r="GK41" s="127">
        <f>GK42</f>
        <v>0</v>
      </c>
      <c r="GL41" s="127">
        <f>GL42</f>
        <v>0</v>
      </c>
      <c r="GM41" s="127">
        <f>GM42</f>
        <v>0</v>
      </c>
      <c r="GN41" s="128">
        <f>GK41+GL41+GM41</f>
        <v>0</v>
      </c>
      <c r="GO41" s="127">
        <f>GO42</f>
        <v>0</v>
      </c>
      <c r="GP41" s="127">
        <f>GP42</f>
        <v>0</v>
      </c>
      <c r="GQ41" s="127">
        <f>GQ42</f>
        <v>0</v>
      </c>
      <c r="GR41" s="128">
        <f>GO41+GP41+GQ41</f>
        <v>0</v>
      </c>
      <c r="GS41" s="127">
        <f>GS42</f>
        <v>0</v>
      </c>
      <c r="GT41" s="127">
        <f>GT42</f>
        <v>0</v>
      </c>
      <c r="GU41" s="127">
        <f>GU42</f>
        <v>0</v>
      </c>
      <c r="GV41" s="128">
        <f>GS41+GT41+GU41</f>
        <v>0</v>
      </c>
      <c r="GW41" s="128">
        <f t="shared" si="110"/>
        <v>0</v>
      </c>
      <c r="GX41" s="127">
        <f>GX42</f>
        <v>0</v>
      </c>
      <c r="GY41" s="127">
        <f>GY42</f>
        <v>0</v>
      </c>
      <c r="GZ41" s="127">
        <f>GZ42</f>
        <v>0</v>
      </c>
      <c r="HA41" s="128">
        <f>GX41+GY41+GZ41</f>
        <v>0</v>
      </c>
      <c r="HB41" s="127">
        <f>HB42</f>
        <v>0</v>
      </c>
      <c r="HC41" s="127">
        <f>HC42</f>
        <v>0</v>
      </c>
      <c r="HD41" s="127">
        <f>HD42</f>
        <v>0</v>
      </c>
      <c r="HE41" s="128">
        <f>HB41+HC41+HD41</f>
        <v>0</v>
      </c>
      <c r="HF41" s="127">
        <f>HF42</f>
        <v>0</v>
      </c>
      <c r="HG41" s="127">
        <f>HG42</f>
        <v>0</v>
      </c>
      <c r="HH41" s="127">
        <f>HH42</f>
        <v>0</v>
      </c>
      <c r="HI41" s="128">
        <f>HF41+HG41+HH41</f>
        <v>0</v>
      </c>
    </row>
    <row r="42" spans="1:217" ht="14.25" outlineLevel="1">
      <c r="A42" s="11"/>
      <c r="B42" s="7"/>
      <c r="C42" s="7"/>
      <c r="D42" s="7"/>
      <c r="E42" s="21"/>
      <c r="F42" s="6"/>
      <c r="G42" s="6"/>
      <c r="H42" s="6"/>
      <c r="I42" s="21"/>
      <c r="J42" s="6"/>
      <c r="K42" s="6"/>
      <c r="L42" s="6"/>
      <c r="M42" s="21"/>
      <c r="N42" s="20"/>
      <c r="O42" s="20"/>
      <c r="P42" s="20"/>
      <c r="Q42" s="21"/>
      <c r="R42" s="21"/>
      <c r="S42" s="6"/>
      <c r="T42" s="20"/>
      <c r="U42" s="20"/>
      <c r="V42" s="21"/>
      <c r="W42" s="20"/>
      <c r="X42" s="20"/>
      <c r="Y42" s="20"/>
      <c r="Z42" s="21"/>
      <c r="AA42" s="24"/>
      <c r="AB42" s="24"/>
      <c r="AC42" s="24"/>
      <c r="AD42" s="21"/>
      <c r="AE42" s="20"/>
      <c r="AF42" s="20"/>
      <c r="AG42" s="20"/>
      <c r="AH42" s="21"/>
      <c r="AI42" s="23"/>
      <c r="AJ42" s="6"/>
      <c r="AK42" s="6"/>
      <c r="AL42" s="6"/>
      <c r="AM42" s="21"/>
      <c r="AN42" s="6"/>
      <c r="AO42" s="6"/>
      <c r="AP42" s="6"/>
      <c r="AQ42" s="21"/>
      <c r="AR42" s="6"/>
      <c r="AS42" s="6"/>
      <c r="AT42" s="6"/>
      <c r="AU42" s="21"/>
      <c r="AV42" s="6"/>
      <c r="AW42" s="6"/>
      <c r="AX42" s="6"/>
      <c r="AY42" s="21"/>
      <c r="AZ42" s="23"/>
      <c r="BA42" s="6"/>
      <c r="BB42" s="6"/>
      <c r="BC42" s="6"/>
      <c r="BD42" s="21"/>
      <c r="BE42" s="6"/>
      <c r="BF42" s="6"/>
      <c r="BG42" s="6"/>
      <c r="BH42" s="21"/>
      <c r="BI42" s="6"/>
      <c r="BJ42" s="6"/>
      <c r="BK42" s="6"/>
      <c r="BL42" s="21"/>
      <c r="BM42" s="6"/>
      <c r="BN42" s="6"/>
      <c r="BO42" s="6"/>
      <c r="BP42" s="21"/>
      <c r="BQ42" s="23"/>
      <c r="BR42" s="6"/>
      <c r="BS42" s="6"/>
      <c r="BT42" s="6"/>
      <c r="BU42" s="21"/>
      <c r="BV42" s="6"/>
      <c r="BW42" s="6"/>
      <c r="BX42" s="6"/>
      <c r="BY42" s="21"/>
      <c r="BZ42" s="6"/>
      <c r="CA42" s="6"/>
      <c r="CB42" s="6"/>
      <c r="CC42" s="21"/>
      <c r="CD42" s="6"/>
      <c r="CE42" s="6"/>
      <c r="CF42" s="6"/>
      <c r="CG42" s="21"/>
      <c r="CH42" s="23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3"/>
      <c r="CZ42" s="20"/>
      <c r="DA42" s="20"/>
      <c r="DB42" s="20"/>
      <c r="DC42" s="20"/>
      <c r="DD42" s="20"/>
      <c r="DE42" s="20"/>
      <c r="DF42" s="20"/>
      <c r="DG42" s="20"/>
      <c r="DH42" s="142"/>
      <c r="DI42" s="142"/>
      <c r="DJ42" s="142"/>
      <c r="DK42" s="142"/>
      <c r="DL42" s="20"/>
      <c r="DM42" s="20"/>
      <c r="DN42" s="20"/>
      <c r="DO42" s="20"/>
      <c r="DP42" s="23"/>
      <c r="DQ42" s="145"/>
      <c r="DR42" s="145"/>
      <c r="DS42" s="20"/>
      <c r="DT42" s="20"/>
      <c r="DU42" s="20"/>
      <c r="DV42" s="20"/>
      <c r="DW42" s="20"/>
      <c r="DX42" s="20"/>
      <c r="DY42" s="142"/>
      <c r="DZ42" s="142"/>
      <c r="EA42" s="142"/>
      <c r="EB42" s="20"/>
      <c r="EC42" s="20"/>
      <c r="ED42" s="20"/>
      <c r="EE42" s="20"/>
      <c r="EF42" s="20"/>
      <c r="EG42" s="23"/>
      <c r="EH42" s="142"/>
      <c r="EI42" s="142"/>
      <c r="EJ42" s="142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3"/>
      <c r="EY42" s="147"/>
      <c r="EZ42" s="147"/>
      <c r="FA42" s="148"/>
      <c r="FB42" s="148"/>
      <c r="FC42" s="147"/>
      <c r="FD42" s="147"/>
      <c r="FE42" s="148"/>
      <c r="FF42" s="148"/>
      <c r="FG42" s="147"/>
      <c r="FH42" s="147"/>
      <c r="FI42" s="148"/>
      <c r="FJ42" s="148"/>
      <c r="FK42" s="147"/>
      <c r="FL42" s="147"/>
      <c r="FM42" s="148"/>
      <c r="FN42" s="148"/>
      <c r="FO42" s="149"/>
      <c r="FP42" s="147"/>
      <c r="FQ42" s="147"/>
      <c r="FR42" s="148"/>
      <c r="FS42" s="148"/>
      <c r="FT42" s="147"/>
      <c r="FU42" s="147"/>
      <c r="FV42" s="148"/>
      <c r="FW42" s="148"/>
      <c r="FX42" s="147"/>
      <c r="FY42" s="147"/>
      <c r="FZ42" s="148"/>
      <c r="GA42" s="148"/>
      <c r="GB42" s="147"/>
      <c r="GC42" s="147"/>
      <c r="GD42" s="148"/>
      <c r="GE42" s="148"/>
      <c r="GF42" s="149"/>
      <c r="GG42" s="147"/>
      <c r="GH42" s="147"/>
      <c r="GI42" s="148"/>
      <c r="GJ42" s="148"/>
      <c r="GK42" s="147"/>
      <c r="GL42" s="147"/>
      <c r="GM42" s="148"/>
      <c r="GN42" s="148"/>
      <c r="GO42" s="147"/>
      <c r="GP42" s="147"/>
      <c r="GQ42" s="148"/>
      <c r="GR42" s="148"/>
      <c r="GS42" s="147"/>
      <c r="GT42" s="147"/>
      <c r="GU42" s="148"/>
      <c r="GV42" s="148"/>
      <c r="GW42" s="149"/>
      <c r="GX42" s="147"/>
      <c r="GY42" s="147"/>
      <c r="GZ42" s="148"/>
      <c r="HA42" s="148"/>
      <c r="HB42" s="147"/>
      <c r="HC42" s="147"/>
      <c r="HD42" s="148"/>
      <c r="HE42" s="148"/>
      <c r="HF42" s="147"/>
      <c r="HG42" s="147"/>
      <c r="HH42" s="148"/>
      <c r="HI42" s="148"/>
    </row>
    <row r="43" spans="1:217" ht="14.25">
      <c r="A43" s="1" t="s">
        <v>37</v>
      </c>
      <c r="B43" s="5">
        <f aca="true" t="shared" si="111" ref="B43:AG43">B4+B11+B14+B24+B41+B30</f>
        <v>8595.072146999999</v>
      </c>
      <c r="C43" s="5">
        <f t="shared" si="111"/>
        <v>7779.052268000001</v>
      </c>
      <c r="D43" s="5">
        <f t="shared" si="111"/>
        <v>8276.080762000001</v>
      </c>
      <c r="E43" s="2">
        <f t="shared" si="111"/>
        <v>24650.205177000003</v>
      </c>
      <c r="F43" s="2">
        <f t="shared" si="111"/>
        <v>8477.790753</v>
      </c>
      <c r="G43" s="2">
        <f t="shared" si="111"/>
        <v>10246.792007999999</v>
      </c>
      <c r="H43" s="2">
        <f t="shared" si="111"/>
        <v>8573.500047</v>
      </c>
      <c r="I43" s="2">
        <f t="shared" si="111"/>
        <v>27298.082808</v>
      </c>
      <c r="J43" s="2">
        <f t="shared" si="111"/>
        <v>8486.704097</v>
      </c>
      <c r="K43" s="2">
        <f t="shared" si="111"/>
        <v>8205.37099</v>
      </c>
      <c r="L43" s="2">
        <f t="shared" si="111"/>
        <v>7771.031877000001</v>
      </c>
      <c r="M43" s="2">
        <f t="shared" si="111"/>
        <v>24463.106964</v>
      </c>
      <c r="N43" s="18">
        <f t="shared" si="111"/>
        <v>8011.104184999999</v>
      </c>
      <c r="O43" s="18">
        <f t="shared" si="111"/>
        <v>8633.854726000001</v>
      </c>
      <c r="P43" s="18">
        <f t="shared" si="111"/>
        <v>9266.171464</v>
      </c>
      <c r="Q43" s="2">
        <f t="shared" si="111"/>
        <v>25911.130374999997</v>
      </c>
      <c r="R43" s="35">
        <f t="shared" si="111"/>
        <v>102322.52532399999</v>
      </c>
      <c r="S43" s="2">
        <f t="shared" si="111"/>
        <v>9268.473932</v>
      </c>
      <c r="T43" s="2">
        <f t="shared" si="111"/>
        <v>8573.197371</v>
      </c>
      <c r="U43" s="2">
        <f t="shared" si="111"/>
        <v>8359.903905199999</v>
      </c>
      <c r="V43" s="2">
        <f t="shared" si="111"/>
        <v>26201.5752082</v>
      </c>
      <c r="W43" s="2">
        <f t="shared" si="111"/>
        <v>8597.869741999999</v>
      </c>
      <c r="X43" s="2">
        <f t="shared" si="111"/>
        <v>10519.518740000001</v>
      </c>
      <c r="Y43" s="2">
        <f t="shared" si="111"/>
        <v>9092.647196999998</v>
      </c>
      <c r="Z43" s="2">
        <f t="shared" si="111"/>
        <v>28210.035678999997</v>
      </c>
      <c r="AA43" s="2">
        <f t="shared" si="111"/>
        <v>7897.783144000001</v>
      </c>
      <c r="AB43" s="2">
        <f t="shared" si="111"/>
        <v>7721.427438</v>
      </c>
      <c r="AC43" s="2">
        <f t="shared" si="111"/>
        <v>7339.873887</v>
      </c>
      <c r="AD43" s="2">
        <f t="shared" si="111"/>
        <v>22959.084469</v>
      </c>
      <c r="AE43" s="2">
        <f t="shared" si="111"/>
        <v>8679.646278</v>
      </c>
      <c r="AF43" s="2">
        <f t="shared" si="111"/>
        <v>9859.641594</v>
      </c>
      <c r="AG43" s="2">
        <f t="shared" si="111"/>
        <v>11017.745239999998</v>
      </c>
      <c r="AH43" s="2">
        <f aca="true" t="shared" si="112" ref="AH43:BP43">AH4+AH11+AH14+AH24+AH41+AH30</f>
        <v>29557.033112</v>
      </c>
      <c r="AI43" s="35">
        <f t="shared" si="112"/>
        <v>106927.72846819999</v>
      </c>
      <c r="AJ43" s="2">
        <f t="shared" si="112"/>
        <v>10137.447657</v>
      </c>
      <c r="AK43" s="2">
        <f t="shared" si="112"/>
        <v>9505.672411</v>
      </c>
      <c r="AL43" s="2">
        <f t="shared" si="112"/>
        <v>9923.646816</v>
      </c>
      <c r="AM43" s="2">
        <f t="shared" si="112"/>
        <v>29566.766884</v>
      </c>
      <c r="AN43" s="14">
        <f t="shared" si="112"/>
        <v>10132.783584</v>
      </c>
      <c r="AO43" s="14">
        <f t="shared" si="112"/>
        <v>11488.254504</v>
      </c>
      <c r="AP43" s="14">
        <f t="shared" si="112"/>
        <v>10904.508894</v>
      </c>
      <c r="AQ43" s="14">
        <f t="shared" si="112"/>
        <v>32525.546982000003</v>
      </c>
      <c r="AR43" s="14">
        <f t="shared" si="112"/>
        <v>9616.530165</v>
      </c>
      <c r="AS43" s="14">
        <f t="shared" si="112"/>
        <v>9151.452188</v>
      </c>
      <c r="AT43" s="14">
        <f t="shared" si="112"/>
        <v>8626.187032000002</v>
      </c>
      <c r="AU43" s="14">
        <f t="shared" si="112"/>
        <v>27394.169384999994</v>
      </c>
      <c r="AV43" s="14">
        <f t="shared" si="112"/>
        <v>9282.250144000001</v>
      </c>
      <c r="AW43" s="14">
        <f t="shared" si="112"/>
        <v>9633.044486</v>
      </c>
      <c r="AX43" s="14">
        <f t="shared" si="112"/>
        <v>10421.814504</v>
      </c>
      <c r="AY43" s="14">
        <f t="shared" si="112"/>
        <v>29337.109134000006</v>
      </c>
      <c r="AZ43" s="35">
        <f t="shared" si="112"/>
        <v>118823.59238500003</v>
      </c>
      <c r="BA43" s="2">
        <f t="shared" si="112"/>
        <v>10454.067634</v>
      </c>
      <c r="BB43" s="2">
        <f t="shared" si="112"/>
        <v>9383.505984700001</v>
      </c>
      <c r="BC43" s="2">
        <f t="shared" si="112"/>
        <v>9753.404352</v>
      </c>
      <c r="BD43" s="2">
        <f t="shared" si="112"/>
        <v>29590.977970700005</v>
      </c>
      <c r="BE43" s="14">
        <f t="shared" si="112"/>
        <v>9486.860933</v>
      </c>
      <c r="BF43" s="14">
        <f t="shared" si="112"/>
        <v>10302.306493</v>
      </c>
      <c r="BG43" s="14">
        <f t="shared" si="112"/>
        <v>8803.730567</v>
      </c>
      <c r="BH43" s="14">
        <f t="shared" si="112"/>
        <v>28592.897993</v>
      </c>
      <c r="BI43" s="14">
        <f t="shared" si="112"/>
        <v>8981.889631000002</v>
      </c>
      <c r="BJ43" s="14">
        <f t="shared" si="112"/>
        <v>7866.511276</v>
      </c>
      <c r="BK43" s="14">
        <f t="shared" si="112"/>
        <v>7770.832920000001</v>
      </c>
      <c r="BL43" s="14">
        <f t="shared" si="112"/>
        <v>24619.233827000004</v>
      </c>
      <c r="BM43" s="14">
        <f t="shared" si="112"/>
        <v>8078.429767999999</v>
      </c>
      <c r="BN43" s="14">
        <f t="shared" si="112"/>
        <v>8200.072585</v>
      </c>
      <c r="BO43" s="14">
        <f t="shared" si="112"/>
        <v>9199.333235</v>
      </c>
      <c r="BP43" s="14">
        <f t="shared" si="112"/>
        <v>25477.835588</v>
      </c>
      <c r="BQ43" s="35">
        <f>BP43+BL43+BH43+BD43</f>
        <v>108280.94537870001</v>
      </c>
      <c r="BR43" s="2">
        <f aca="true" t="shared" si="113" ref="BR43:CG43">BR4+BR11+BR14+BR24+BR41+BR30</f>
        <v>8999.889219</v>
      </c>
      <c r="BS43" s="2">
        <f t="shared" si="113"/>
        <v>7915.037206000001</v>
      </c>
      <c r="BT43" s="2">
        <f t="shared" si="113"/>
        <v>8130.452673</v>
      </c>
      <c r="BU43" s="2">
        <f t="shared" si="113"/>
        <v>25045.379097999998</v>
      </c>
      <c r="BV43" s="2">
        <f t="shared" si="113"/>
        <v>7973.764114</v>
      </c>
      <c r="BW43" s="2">
        <f t="shared" si="113"/>
        <v>11467.666989</v>
      </c>
      <c r="BX43" s="2">
        <f t="shared" si="113"/>
        <v>9800.289696</v>
      </c>
      <c r="BY43" s="2">
        <f t="shared" si="113"/>
        <v>29241.720799000002</v>
      </c>
      <c r="BZ43" s="2">
        <f t="shared" si="113"/>
        <v>8760.245003</v>
      </c>
      <c r="CA43" s="2">
        <f t="shared" si="113"/>
        <v>8498.512857</v>
      </c>
      <c r="CB43" s="2">
        <f t="shared" si="113"/>
        <v>8002.415766000001</v>
      </c>
      <c r="CC43" s="2">
        <f t="shared" si="113"/>
        <v>25261.173626000003</v>
      </c>
      <c r="CD43" s="2">
        <f t="shared" si="113"/>
        <v>9860.910616999998</v>
      </c>
      <c r="CE43" s="2">
        <f t="shared" si="113"/>
        <v>9220.408368</v>
      </c>
      <c r="CF43" s="2">
        <f t="shared" si="113"/>
        <v>10040.615972</v>
      </c>
      <c r="CG43" s="2">
        <f t="shared" si="113"/>
        <v>29121.934957</v>
      </c>
      <c r="CH43" s="35">
        <f>CG43+CC43+BY43+BU43</f>
        <v>108670.20848</v>
      </c>
      <c r="CI43" s="83">
        <f>CI4+CI11+CI14+CI24+CI30+CI41</f>
        <v>9872.342866</v>
      </c>
      <c r="CJ43" s="83">
        <f>CJ4+CJ11+CJ14+CJ24+CJ30+CJ41</f>
        <v>9436.236346</v>
      </c>
      <c r="CK43" s="83">
        <f>CK4+CK11+CK14+CK24+CK30+CK41</f>
        <v>9805.937597</v>
      </c>
      <c r="CL43" s="83">
        <f t="shared" si="72"/>
        <v>29114.516809</v>
      </c>
      <c r="CM43" s="83">
        <f>CM4+CM11+CM14+CM24+CM30+CM41</f>
        <v>10180.32363</v>
      </c>
      <c r="CN43" s="83">
        <f>CN4+CN11+CN14+CN24+CN30+CN41</f>
        <v>10730.657728999999</v>
      </c>
      <c r="CO43" s="83">
        <f>CO4+CO11+CO14+CO24+CO30+CO41</f>
        <v>10181.875521</v>
      </c>
      <c r="CP43" s="83">
        <f t="shared" si="31"/>
        <v>31092.85688</v>
      </c>
      <c r="CQ43" s="83">
        <f>CQ4+CQ11+CQ14+CQ24+CQ30+CQ41</f>
        <v>10380.640384999999</v>
      </c>
      <c r="CR43" s="83">
        <f>CR4+CR11+CR14+CR24+CR30+CR41</f>
        <v>10158.082021</v>
      </c>
      <c r="CS43" s="83">
        <f>CS4+CS11+CS14+CS24+CS30+CS41</f>
        <v>9450.435403</v>
      </c>
      <c r="CT43" s="83">
        <f t="shared" si="32"/>
        <v>29989.157809</v>
      </c>
      <c r="CU43" s="83">
        <f>CU4+CU11+CU14+CU24+CU30+CU41</f>
        <v>9925.326232</v>
      </c>
      <c r="CV43" s="83">
        <f>CV4+CV11+CV14+CV24+CV30+CV41</f>
        <v>9491.861218000002</v>
      </c>
      <c r="CW43" s="83">
        <f>CW4+CW11+CW14+CW24+CW30+CW41</f>
        <v>9807.140678</v>
      </c>
      <c r="CX43" s="83">
        <f t="shared" si="51"/>
        <v>29224.328128</v>
      </c>
      <c r="CY43" s="89">
        <f t="shared" si="33"/>
        <v>119420.85962599999</v>
      </c>
      <c r="CZ43" s="83">
        <f aca="true" t="shared" si="114" ref="CZ43:DF43">CZ4+CZ11+CZ14+CZ24+CZ30+CZ41</f>
        <v>9454.062634</v>
      </c>
      <c r="DA43" s="83">
        <f t="shared" si="114"/>
        <v>8604.269180000001</v>
      </c>
      <c r="DB43" s="83">
        <f t="shared" si="114"/>
        <v>9548.636986000001</v>
      </c>
      <c r="DC43" s="83">
        <f t="shared" si="114"/>
        <v>27606.968800000002</v>
      </c>
      <c r="DD43" s="83">
        <f t="shared" si="114"/>
        <v>9715.864087999998</v>
      </c>
      <c r="DE43" s="83">
        <f t="shared" si="114"/>
        <v>12032.250973</v>
      </c>
      <c r="DF43" s="83">
        <f t="shared" si="114"/>
        <v>11376.626151</v>
      </c>
      <c r="DG43" s="83">
        <f t="shared" si="44"/>
        <v>33124.74121199999</v>
      </c>
      <c r="DH43" s="83">
        <f>DH4+DH11+DH14+DH24+DH30+DH41</f>
        <v>10456.162243</v>
      </c>
      <c r="DI43" s="83">
        <f>DI4+DI11+DI14+DI24+DI30+DI41</f>
        <v>9669.445487</v>
      </c>
      <c r="DJ43" s="83">
        <f>DJ4+DJ11+DJ14+DJ24+DJ30+DJ41</f>
        <v>9941.73036</v>
      </c>
      <c r="DK43" s="83">
        <f t="shared" si="35"/>
        <v>30067.338090000005</v>
      </c>
      <c r="DL43" s="83">
        <f>DL4+DL11+DL14+DL24+DL30+DL41</f>
        <v>9778.905449</v>
      </c>
      <c r="DM43" s="83">
        <f>DM4+DM11+DM14+DM24+DM30+DM41</f>
        <v>10076.043058</v>
      </c>
      <c r="DN43" s="83">
        <f>DN4+DN11+DN14+DN24+DN30+DN41</f>
        <v>11011.147775999998</v>
      </c>
      <c r="DO43" s="99">
        <f t="shared" si="36"/>
        <v>30866.096283</v>
      </c>
      <c r="DP43" s="100">
        <f t="shared" si="37"/>
        <v>121665.14438499999</v>
      </c>
      <c r="DQ43" s="62">
        <f aca="true" t="shared" si="115" ref="DQ43:DW43">DQ4+DQ11+DQ14+DQ24+DQ30+DQ41</f>
        <v>10455.08736</v>
      </c>
      <c r="DR43" s="62">
        <f t="shared" si="115"/>
        <v>9264.588166000001</v>
      </c>
      <c r="DS43" s="62">
        <f t="shared" si="115"/>
        <v>10452.075845</v>
      </c>
      <c r="DT43" s="62">
        <f t="shared" si="115"/>
        <v>30171.751371</v>
      </c>
      <c r="DU43" s="62">
        <f t="shared" si="115"/>
        <v>10566.345761</v>
      </c>
      <c r="DV43" s="62">
        <f t="shared" si="115"/>
        <v>11709.611789999999</v>
      </c>
      <c r="DW43" s="62">
        <f t="shared" si="115"/>
        <v>11992.318169999999</v>
      </c>
      <c r="DX43" s="62">
        <f t="shared" si="77"/>
        <v>34268.275721</v>
      </c>
      <c r="DY43" s="62">
        <f>DY4+DY11+DY14+DY24+DY30+DY41</f>
        <v>10492.887764</v>
      </c>
      <c r="DZ43" s="62">
        <f>DZ4+DZ11+DZ14+DZ24+DZ30+DZ41</f>
        <v>10831.240506</v>
      </c>
      <c r="EA43" s="62">
        <f>EA4+EA11+EA14+EA24+EA30+EA41</f>
        <v>9792.079314</v>
      </c>
      <c r="EB43" s="62">
        <f t="shared" si="39"/>
        <v>31116.207584000003</v>
      </c>
      <c r="EC43" s="62">
        <f>EC4+EC11+EC14+EC24+EC30+EC41</f>
        <v>10004.373124999998</v>
      </c>
      <c r="ED43" s="62">
        <f>ED4+ED11+ED14+ED24+ED30+ED41</f>
        <v>9245.935701</v>
      </c>
      <c r="EE43" s="62">
        <f>EE4+EE11+EE14+EE24+EE30+EE41</f>
        <v>10209.510468999999</v>
      </c>
      <c r="EF43" s="62">
        <f t="shared" si="40"/>
        <v>29459.819295</v>
      </c>
      <c r="EG43" s="62">
        <f t="shared" si="41"/>
        <v>125016.05397099999</v>
      </c>
      <c r="EH43" s="62">
        <f aca="true" t="shared" si="116" ref="EH43:EV43">EH4+EH11+EH14+EH24+EH30+EH41</f>
        <v>9088.485356</v>
      </c>
      <c r="EI43" s="62">
        <f t="shared" si="116"/>
        <v>7991.7284420000005</v>
      </c>
      <c r="EJ43" s="62">
        <f t="shared" si="116"/>
        <v>8832.371859</v>
      </c>
      <c r="EK43" s="62">
        <f t="shared" si="116"/>
        <v>25912.585657</v>
      </c>
      <c r="EL43" s="62">
        <f t="shared" si="116"/>
        <v>8856.247921</v>
      </c>
      <c r="EM43" s="62">
        <f t="shared" si="116"/>
        <v>9574.562770999999</v>
      </c>
      <c r="EN43" s="62">
        <f t="shared" si="116"/>
        <v>8796.172068</v>
      </c>
      <c r="EO43" s="62">
        <f t="shared" si="116"/>
        <v>27226.98276</v>
      </c>
      <c r="EP43" s="62">
        <f t="shared" si="116"/>
        <v>9754.384405</v>
      </c>
      <c r="EQ43" s="62">
        <f t="shared" si="116"/>
        <v>10908.685818</v>
      </c>
      <c r="ER43" s="62">
        <f t="shared" si="116"/>
        <v>10326.153854</v>
      </c>
      <c r="ES43" s="62">
        <f t="shared" si="116"/>
        <v>30989.224076999995</v>
      </c>
      <c r="ET43" s="62">
        <f t="shared" si="116"/>
        <v>9965.574377</v>
      </c>
      <c r="EU43" s="62">
        <f t="shared" si="116"/>
        <v>11548.963937</v>
      </c>
      <c r="EV43" s="62">
        <f t="shared" si="116"/>
        <v>10585.427835</v>
      </c>
      <c r="EW43" s="62">
        <f>SUM(ET43:EV43)</f>
        <v>32099.966149</v>
      </c>
      <c r="EX43" s="62">
        <f>EK43+EO43+ES43+EW43</f>
        <v>116228.758643</v>
      </c>
      <c r="EY43" s="127">
        <f aca="true" t="shared" si="117" ref="EY43:FF43">EY4+EY11+EY14+EY24+EY30+EY41</f>
        <v>10588.484081</v>
      </c>
      <c r="EZ43" s="127">
        <f t="shared" si="117"/>
        <v>10043.708805999999</v>
      </c>
      <c r="FA43" s="127">
        <f t="shared" si="117"/>
        <v>10806.292496000002</v>
      </c>
      <c r="FB43" s="127">
        <f t="shared" si="117"/>
        <v>31438.485383</v>
      </c>
      <c r="FC43" s="127">
        <f t="shared" si="117"/>
        <v>10924.067441000001</v>
      </c>
      <c r="FD43" s="127">
        <f t="shared" si="117"/>
        <v>12542.157454999999</v>
      </c>
      <c r="FE43" s="127">
        <f t="shared" si="117"/>
        <v>11642.602176</v>
      </c>
      <c r="FF43" s="127">
        <f t="shared" si="117"/>
        <v>35108.827072</v>
      </c>
      <c r="FG43" s="127">
        <f aca="true" t="shared" si="118" ref="FG43:FN43">FG4+FG11+FG14+FG24+FG30+FG41</f>
        <v>9826.782372</v>
      </c>
      <c r="FH43" s="127">
        <f t="shared" si="118"/>
        <v>9400.891114</v>
      </c>
      <c r="FI43" s="127">
        <f t="shared" si="118"/>
        <v>10681.942566000002</v>
      </c>
      <c r="FJ43" s="127">
        <f t="shared" si="118"/>
        <v>29909.616052</v>
      </c>
      <c r="FK43" s="127">
        <f t="shared" si="118"/>
        <v>10321.8437417</v>
      </c>
      <c r="FL43" s="127">
        <f t="shared" si="118"/>
        <v>9728.825291</v>
      </c>
      <c r="FM43" s="127">
        <f t="shared" si="118"/>
        <v>9824.465460999998</v>
      </c>
      <c r="FN43" s="127">
        <f t="shared" si="118"/>
        <v>29875.134493699996</v>
      </c>
      <c r="FO43" s="127">
        <f>FB43+FF43+FJ43+FN43</f>
        <v>126332.0630007</v>
      </c>
      <c r="FP43" s="127">
        <f aca="true" t="shared" si="119" ref="FP43:FW43">FP4+FP11+FP14+FP24+FP30+FP41</f>
        <v>9289.798545999998</v>
      </c>
      <c r="FQ43" s="127">
        <f t="shared" si="119"/>
        <v>8467.638930000001</v>
      </c>
      <c r="FR43" s="127">
        <f t="shared" si="119"/>
        <v>9297.517568</v>
      </c>
      <c r="FS43" s="127">
        <f t="shared" si="119"/>
        <v>27054.955044000002</v>
      </c>
      <c r="FT43" s="127">
        <f t="shared" si="119"/>
        <v>9600.354656</v>
      </c>
      <c r="FU43" s="127">
        <f t="shared" si="119"/>
        <v>13136.284276999999</v>
      </c>
      <c r="FV43" s="127">
        <f t="shared" si="119"/>
        <v>11504.833810000002</v>
      </c>
      <c r="FW43" s="127">
        <f t="shared" si="119"/>
        <v>34241.472743</v>
      </c>
      <c r="FX43" s="127">
        <f aca="true" t="shared" si="120" ref="FX43:GE43">FX4+FX11+FX14+FX24+FX30+FX41</f>
        <v>11014.582916</v>
      </c>
      <c r="FY43" s="127">
        <f t="shared" si="120"/>
        <v>10955.197844</v>
      </c>
      <c r="FZ43" s="127">
        <f t="shared" si="120"/>
        <v>9890.222318</v>
      </c>
      <c r="GA43" s="127">
        <f t="shared" si="120"/>
        <v>31860.003077999998</v>
      </c>
      <c r="GB43" s="127">
        <f t="shared" si="120"/>
        <v>9855.139917</v>
      </c>
      <c r="GC43" s="127">
        <f t="shared" si="120"/>
        <v>9148.023418</v>
      </c>
      <c r="GD43" s="127">
        <f t="shared" si="120"/>
        <v>9792.2946949</v>
      </c>
      <c r="GE43" s="127">
        <f t="shared" si="120"/>
        <v>28795.4580299</v>
      </c>
      <c r="GF43" s="127">
        <f>FS43+FW43+GA43+GE43</f>
        <v>121951.88889490001</v>
      </c>
      <c r="GG43" s="127">
        <f aca="true" t="shared" si="121" ref="GG43:GN43">GG4+GG11+GG14+GG24+GG30+GG41</f>
        <v>9789.331784999998</v>
      </c>
      <c r="GH43" s="127">
        <f t="shared" si="121"/>
        <v>8496.630403</v>
      </c>
      <c r="GI43" s="127">
        <f t="shared" si="121"/>
        <v>9504.331785</v>
      </c>
      <c r="GJ43" s="127">
        <f t="shared" si="121"/>
        <v>27790.293972999996</v>
      </c>
      <c r="GK43" s="127">
        <f t="shared" si="121"/>
        <v>9731.547434</v>
      </c>
      <c r="GL43" s="127">
        <f t="shared" si="121"/>
        <v>11489.311346850001</v>
      </c>
      <c r="GM43" s="127">
        <f t="shared" si="121"/>
        <v>10993.697586999999</v>
      </c>
      <c r="GN43" s="127">
        <f t="shared" si="121"/>
        <v>32214.55636785</v>
      </c>
      <c r="GO43" s="127">
        <f aca="true" t="shared" si="122" ref="GO43:GV43">GO4+GO11+GO14+GO24+GO30+GO41</f>
        <v>9183.864215</v>
      </c>
      <c r="GP43" s="127">
        <f t="shared" si="122"/>
        <v>8456.9166425</v>
      </c>
      <c r="GQ43" s="127">
        <f t="shared" si="122"/>
        <v>7703.322222000001</v>
      </c>
      <c r="GR43" s="127">
        <f t="shared" si="122"/>
        <v>25344.1030795</v>
      </c>
      <c r="GS43" s="127">
        <f t="shared" si="122"/>
        <v>8159.515174000002</v>
      </c>
      <c r="GT43" s="127">
        <f t="shared" si="122"/>
        <v>8347.532836</v>
      </c>
      <c r="GU43" s="127">
        <f t="shared" si="122"/>
        <v>9217.950012999998</v>
      </c>
      <c r="GV43" s="127">
        <f t="shared" si="122"/>
        <v>25724.998023</v>
      </c>
      <c r="GW43" s="127">
        <f>GJ43+GN43+GR43+GV43</f>
        <v>111073.95144335</v>
      </c>
      <c r="GX43" s="127">
        <f aca="true" t="shared" si="123" ref="GX43:HE43">GX4+GX11+GX14+GX24+GX30+GX41</f>
        <v>9525.763497</v>
      </c>
      <c r="GY43" s="127">
        <f t="shared" si="123"/>
        <v>8648.270854</v>
      </c>
      <c r="GZ43" s="127">
        <f t="shared" si="123"/>
        <v>9128.281382000001</v>
      </c>
      <c r="HA43" s="127">
        <f t="shared" si="123"/>
        <v>27302.315733</v>
      </c>
      <c r="HB43" s="127">
        <f t="shared" si="123"/>
        <v>10991.073662</v>
      </c>
      <c r="HC43" s="127">
        <f t="shared" si="123"/>
        <v>11619.151726</v>
      </c>
      <c r="HD43" s="127">
        <f t="shared" si="123"/>
        <v>9959.348564</v>
      </c>
      <c r="HE43" s="127">
        <f t="shared" si="123"/>
        <v>32569.573952</v>
      </c>
      <c r="HF43" s="127">
        <f>HF4+HF11+HF14+HF24+HF30+HF41</f>
        <v>9814.573579</v>
      </c>
      <c r="HG43" s="127">
        <f>HG4+HG11+HG14+HG24+HG30+HG41</f>
        <v>9470.161651999999</v>
      </c>
      <c r="HH43" s="127">
        <f>HH4+HH11+HH14+HH24+HH30+HH41</f>
        <v>8984.741526999998</v>
      </c>
      <c r="HI43" s="127">
        <f>HI4+HI11+HI14+HI24+HI30+HI41</f>
        <v>28269.476758000004</v>
      </c>
    </row>
    <row r="44" spans="1:217" ht="14.25">
      <c r="A44" s="25" t="s">
        <v>38</v>
      </c>
      <c r="B44" s="28">
        <f>B4+B11+B14+B24+B41</f>
        <v>5634.662103</v>
      </c>
      <c r="C44" s="28">
        <f>C4+C11+C14+C24+C41</f>
        <v>5180.6718900000005</v>
      </c>
      <c r="D44" s="28">
        <f>D4+D11+D14+D24+D41</f>
        <v>5641.694060000001</v>
      </c>
      <c r="E44" s="26">
        <f t="shared" si="13"/>
        <v>16457.028053</v>
      </c>
      <c r="F44" s="26">
        <f aca="true" t="shared" si="124" ref="F44:P44">F4+F11+F14+F24+F41</f>
        <v>6375.775191999999</v>
      </c>
      <c r="G44" s="26">
        <f t="shared" si="124"/>
        <v>8335.022428999999</v>
      </c>
      <c r="H44" s="26">
        <f t="shared" si="124"/>
        <v>6999.990734</v>
      </c>
      <c r="I44" s="26">
        <f t="shared" si="124"/>
        <v>21710.788355</v>
      </c>
      <c r="J44" s="26">
        <f t="shared" si="124"/>
        <v>6911.178718</v>
      </c>
      <c r="K44" s="26">
        <f t="shared" si="124"/>
        <v>6574.343408</v>
      </c>
      <c r="L44" s="26">
        <f t="shared" si="124"/>
        <v>5985.546015000001</v>
      </c>
      <c r="M44" s="26">
        <f t="shared" si="124"/>
        <v>19471.068141</v>
      </c>
      <c r="N44" s="26">
        <f t="shared" si="124"/>
        <v>5771.5957929999995</v>
      </c>
      <c r="O44" s="26">
        <f t="shared" si="124"/>
        <v>6067.385836</v>
      </c>
      <c r="P44" s="26">
        <f t="shared" si="124"/>
        <v>6153.363675</v>
      </c>
      <c r="Q44" s="26">
        <f>SUM(N44:P44)</f>
        <v>17992.345304</v>
      </c>
      <c r="R44" s="37">
        <f t="shared" si="17"/>
        <v>75631.229853</v>
      </c>
      <c r="S44" s="26">
        <f>S4+S11+S14+S24+S41</f>
        <v>6007.183436000001</v>
      </c>
      <c r="T44" s="26">
        <f>T4+T11+T14+T24+T41</f>
        <v>5650.879721</v>
      </c>
      <c r="U44" s="26">
        <f>U4+U11+U14+U24+U41</f>
        <v>5562.9704092</v>
      </c>
      <c r="V44" s="26">
        <f>S44+T44+U44</f>
        <v>17221.0335662</v>
      </c>
      <c r="W44" s="26">
        <f>W4+W11+W14+W24+W41</f>
        <v>6219.4537439999995</v>
      </c>
      <c r="X44" s="26">
        <f>X4+X11+X14+X24+X41</f>
        <v>8541.074368000001</v>
      </c>
      <c r="Y44" s="26">
        <f>Y4+Y11+Y14+Y24+Y41</f>
        <v>7398.604912</v>
      </c>
      <c r="Z44" s="26">
        <f>SUM(W44:Y44)</f>
        <v>22159.133024</v>
      </c>
      <c r="AA44" s="26">
        <f aca="true" t="shared" si="125" ref="AA44:AH44">AA4+AA11+AA14+AA24+AA41</f>
        <v>6182.511977000001</v>
      </c>
      <c r="AB44" s="26">
        <f t="shared" si="125"/>
        <v>5923.855818</v>
      </c>
      <c r="AC44" s="26">
        <f t="shared" si="125"/>
        <v>5663.812347</v>
      </c>
      <c r="AD44" s="26">
        <f t="shared" si="125"/>
        <v>17770.180142</v>
      </c>
      <c r="AE44" s="26">
        <f t="shared" si="125"/>
        <v>6653.33057</v>
      </c>
      <c r="AF44" s="26">
        <f t="shared" si="125"/>
        <v>7323.032308</v>
      </c>
      <c r="AG44" s="26">
        <f t="shared" si="125"/>
        <v>7911.461239999999</v>
      </c>
      <c r="AH44" s="26">
        <f t="shared" si="125"/>
        <v>21887.824118</v>
      </c>
      <c r="AI44" s="37">
        <f t="shared" si="22"/>
        <v>79038.1708502</v>
      </c>
      <c r="AJ44" s="27">
        <f aca="true" t="shared" si="126" ref="AJ44:AY44">AJ43-AJ30</f>
        <v>7056.479076</v>
      </c>
      <c r="AK44" s="27">
        <f t="shared" si="126"/>
        <v>6846.545754</v>
      </c>
      <c r="AL44" s="27">
        <f t="shared" si="126"/>
        <v>7109.731591999999</v>
      </c>
      <c r="AM44" s="27">
        <f t="shared" si="126"/>
        <v>21012.756422</v>
      </c>
      <c r="AN44" s="27">
        <f t="shared" si="126"/>
        <v>7741.706319000001</v>
      </c>
      <c r="AO44" s="27">
        <f t="shared" si="126"/>
        <v>9559.090418</v>
      </c>
      <c r="AP44" s="27">
        <f t="shared" si="126"/>
        <v>9373.114581</v>
      </c>
      <c r="AQ44" s="27">
        <f t="shared" si="126"/>
        <v>26673.911318000002</v>
      </c>
      <c r="AR44" s="27">
        <f t="shared" si="126"/>
        <v>8047.543176</v>
      </c>
      <c r="AS44" s="27">
        <f t="shared" si="126"/>
        <v>7605.066371999999</v>
      </c>
      <c r="AT44" s="27">
        <f t="shared" si="126"/>
        <v>6991.924849000002</v>
      </c>
      <c r="AU44" s="27">
        <f t="shared" si="126"/>
        <v>22644.534396999996</v>
      </c>
      <c r="AV44" s="27">
        <f t="shared" si="126"/>
        <v>7132.5377290000015</v>
      </c>
      <c r="AW44" s="27">
        <f t="shared" si="126"/>
        <v>7255.864881000001</v>
      </c>
      <c r="AX44" s="27">
        <f t="shared" si="126"/>
        <v>7610.645803</v>
      </c>
      <c r="AY44" s="27">
        <f t="shared" si="126"/>
        <v>21999.048413000004</v>
      </c>
      <c r="AZ44" s="37">
        <f t="shared" si="27"/>
        <v>92330.25055</v>
      </c>
      <c r="BA44" s="27">
        <f aca="true" t="shared" si="127" ref="BA44:BP44">BA43-BA30</f>
        <v>7605.075462000001</v>
      </c>
      <c r="BB44" s="27">
        <f t="shared" si="127"/>
        <v>6874.8924990000005</v>
      </c>
      <c r="BC44" s="27">
        <f t="shared" si="127"/>
        <v>7202.553442</v>
      </c>
      <c r="BD44" s="27">
        <f t="shared" si="127"/>
        <v>21682.521403000006</v>
      </c>
      <c r="BE44" s="27">
        <f t="shared" si="127"/>
        <v>7476.9305779999995</v>
      </c>
      <c r="BF44" s="27">
        <f t="shared" si="127"/>
        <v>8360.056362</v>
      </c>
      <c r="BG44" s="27">
        <f t="shared" si="127"/>
        <v>7186.327807000001</v>
      </c>
      <c r="BH44" s="27">
        <f t="shared" si="127"/>
        <v>23023.314746999997</v>
      </c>
      <c r="BI44" s="27">
        <f t="shared" si="127"/>
        <v>7271.5122390000015</v>
      </c>
      <c r="BJ44" s="27">
        <f t="shared" si="127"/>
        <v>6225.847974</v>
      </c>
      <c r="BK44" s="27">
        <f t="shared" si="127"/>
        <v>5944.012204000001</v>
      </c>
      <c r="BL44" s="27">
        <f t="shared" si="127"/>
        <v>19441.372417000002</v>
      </c>
      <c r="BM44" s="27">
        <f t="shared" si="127"/>
        <v>5533.407370999999</v>
      </c>
      <c r="BN44" s="27">
        <f t="shared" si="127"/>
        <v>5297.329524999999</v>
      </c>
      <c r="BO44" s="27">
        <f t="shared" si="127"/>
        <v>5680.320518</v>
      </c>
      <c r="BP44" s="27">
        <f t="shared" si="127"/>
        <v>16511.057414000003</v>
      </c>
      <c r="BQ44" s="27">
        <f>BP44+BL44+BH44+BD44</f>
        <v>80658.265981</v>
      </c>
      <c r="BR44" s="27">
        <f aca="true" t="shared" si="128" ref="BR44:CG44">BR43-BR30</f>
        <v>5557.442122</v>
      </c>
      <c r="BS44" s="27">
        <f t="shared" si="128"/>
        <v>4950.109469000001</v>
      </c>
      <c r="BT44" s="27">
        <f t="shared" si="128"/>
        <v>5177.4493139999995</v>
      </c>
      <c r="BU44" s="27">
        <f t="shared" si="128"/>
        <v>15685.000904999997</v>
      </c>
      <c r="BV44" s="27">
        <f t="shared" si="128"/>
        <v>5442.119866999999</v>
      </c>
      <c r="BW44" s="27">
        <f t="shared" si="128"/>
        <v>9357.14494</v>
      </c>
      <c r="BX44" s="27">
        <f t="shared" si="128"/>
        <v>7947.521368</v>
      </c>
      <c r="BY44" s="27">
        <f t="shared" si="128"/>
        <v>22746.786175</v>
      </c>
      <c r="BZ44" s="27">
        <f t="shared" si="128"/>
        <v>6947.9276389999995</v>
      </c>
      <c r="CA44" s="27">
        <f t="shared" si="128"/>
        <v>6552.629746</v>
      </c>
      <c r="CB44" s="27">
        <f t="shared" si="128"/>
        <v>5993.966849</v>
      </c>
      <c r="CC44" s="27">
        <f t="shared" si="128"/>
        <v>19494.524234000004</v>
      </c>
      <c r="CD44" s="27">
        <f t="shared" si="128"/>
        <v>7476.599278999998</v>
      </c>
      <c r="CE44" s="27">
        <f t="shared" si="128"/>
        <v>6279.634578000001</v>
      </c>
      <c r="CF44" s="27">
        <f t="shared" si="128"/>
        <v>6724.908189999999</v>
      </c>
      <c r="CG44" s="27">
        <f t="shared" si="128"/>
        <v>20481.142047</v>
      </c>
      <c r="CH44" s="37">
        <f>CG44+CC44+BY44+BU44</f>
        <v>78407.453361</v>
      </c>
      <c r="CI44" s="85">
        <f>CI43-CI30</f>
        <v>6586.796456</v>
      </c>
      <c r="CJ44" s="85">
        <f>CJ43-CJ30</f>
        <v>6447.860837</v>
      </c>
      <c r="CK44" s="85">
        <f>CK43-CK30</f>
        <v>7025.352680999999</v>
      </c>
      <c r="CL44" s="85">
        <f>CL43-CL30</f>
        <v>20060.009974</v>
      </c>
      <c r="CM44" s="85">
        <f>CM4+CM11+CM14+CM24+CM41</f>
        <v>7883.345306</v>
      </c>
      <c r="CN44" s="85">
        <f>CN4+CN11+CN14+CN24+CN41</f>
        <v>8443.071408</v>
      </c>
      <c r="CO44" s="85">
        <f>CO4+CO11+CO14+CO24+CO41</f>
        <v>8585.604411</v>
      </c>
      <c r="CP44" s="85">
        <f t="shared" si="31"/>
        <v>24912.021125</v>
      </c>
      <c r="CQ44" s="85">
        <f>SUM(CQ4+CQ11+CQ14+CQ24+CQ41)</f>
        <v>8888.223721999999</v>
      </c>
      <c r="CR44" s="85">
        <f>SUM(CR4+CR11+CR14+CR24+CR41)</f>
        <v>8580.687575</v>
      </c>
      <c r="CS44" s="85">
        <f>SUM(CS4+CS11+CS14+CS24+CS41)</f>
        <v>7846.906343</v>
      </c>
      <c r="CT44" s="85">
        <f t="shared" si="32"/>
        <v>25315.817639999997</v>
      </c>
      <c r="CU44" s="85">
        <f>CU4+CU11+CU14+CU24+CU41</f>
        <v>7670.477548</v>
      </c>
      <c r="CV44" s="85">
        <f>CV4+CV11+CV14+CV24+CV41</f>
        <v>6597.719425000001</v>
      </c>
      <c r="CW44" s="85">
        <f>CW4+CW11+CW14+CW24+CW41</f>
        <v>6788.640611999999</v>
      </c>
      <c r="CX44" s="85">
        <f>CX4+CX11+CX14+CX24+CX41</f>
        <v>21056.837585</v>
      </c>
      <c r="CY44" s="91">
        <f t="shared" si="33"/>
        <v>91344.686324</v>
      </c>
      <c r="CZ44" s="85">
        <f aca="true" t="shared" si="129" ref="CZ44:DF44">CZ43-CZ30</f>
        <v>6452.2805579999995</v>
      </c>
      <c r="DA44" s="85">
        <f t="shared" si="129"/>
        <v>5980.451395</v>
      </c>
      <c r="DB44" s="85">
        <f t="shared" si="129"/>
        <v>6978.480683000002</v>
      </c>
      <c r="DC44" s="85">
        <f t="shared" si="129"/>
        <v>19411.212636000004</v>
      </c>
      <c r="DD44" s="85">
        <f t="shared" si="129"/>
        <v>7248.526372999999</v>
      </c>
      <c r="DE44" s="85">
        <f t="shared" si="129"/>
        <v>9976.291439</v>
      </c>
      <c r="DF44" s="85">
        <f t="shared" si="129"/>
        <v>9488.543021</v>
      </c>
      <c r="DG44" s="85">
        <f t="shared" si="44"/>
        <v>26713.360833</v>
      </c>
      <c r="DH44" s="85">
        <f>DH43-DH30</f>
        <v>8696.921180000001</v>
      </c>
      <c r="DI44" s="85">
        <f>DI43-DI30</f>
        <v>7714.133790000001</v>
      </c>
      <c r="DJ44" s="85">
        <f>DJ43-DJ30</f>
        <v>7933.448146</v>
      </c>
      <c r="DK44" s="85">
        <f t="shared" si="35"/>
        <v>24344.503116</v>
      </c>
      <c r="DL44" s="85">
        <f>DL43-DL30</f>
        <v>7308.603926000001</v>
      </c>
      <c r="DM44" s="85">
        <f>DM43-DM30</f>
        <v>7168.061677999999</v>
      </c>
      <c r="DN44" s="85">
        <f>DN43-DN30</f>
        <v>7566.954187999999</v>
      </c>
      <c r="DO44" s="102">
        <f t="shared" si="36"/>
        <v>22043.619791999998</v>
      </c>
      <c r="DP44" s="103">
        <f t="shared" si="37"/>
        <v>92512.696377</v>
      </c>
      <c r="DQ44" s="81">
        <f aca="true" t="shared" si="130" ref="DQ44:DW44">DQ43-DQ30</f>
        <v>7003.530492</v>
      </c>
      <c r="DR44" s="81">
        <f t="shared" si="130"/>
        <v>6275.852410000001</v>
      </c>
      <c r="DS44" s="81">
        <f t="shared" si="130"/>
        <v>7635.766</v>
      </c>
      <c r="DT44" s="81">
        <f t="shared" si="130"/>
        <v>20915.148902</v>
      </c>
      <c r="DU44" s="81">
        <f t="shared" si="130"/>
        <v>8166.959464</v>
      </c>
      <c r="DV44" s="81">
        <f t="shared" si="130"/>
        <v>9584.201374999999</v>
      </c>
      <c r="DW44" s="81">
        <f t="shared" si="130"/>
        <v>9879.401684999999</v>
      </c>
      <c r="DX44" s="81">
        <f t="shared" si="77"/>
        <v>27630.562523999994</v>
      </c>
      <c r="DY44" s="81">
        <f>DY43-DY30</f>
        <v>8463.659692</v>
      </c>
      <c r="DZ44" s="81">
        <f>DZ43-DZ30</f>
        <v>8993.205806</v>
      </c>
      <c r="EA44" s="81">
        <f>EA43-EA30</f>
        <v>7697.614306</v>
      </c>
      <c r="EB44" s="81">
        <f t="shared" si="39"/>
        <v>25154.479804</v>
      </c>
      <c r="EC44" s="81">
        <f>EC4+EC11+EC14+EC24+EC41</f>
        <v>7513.009999999999</v>
      </c>
      <c r="ED44" s="81">
        <f>ED4+ED11+ED14+ED24+ED41</f>
        <v>6382.450000000001</v>
      </c>
      <c r="EE44" s="81">
        <f>EE4+EE11+EE14+EE24+EE41</f>
        <v>6753.629999999999</v>
      </c>
      <c r="EF44" s="81">
        <f t="shared" si="40"/>
        <v>20649.089999999997</v>
      </c>
      <c r="EG44" s="81">
        <f t="shared" si="41"/>
        <v>94349.28123</v>
      </c>
      <c r="EH44" s="81">
        <f aca="true" t="shared" si="131" ref="EH44:EV44">EH43-EH30</f>
        <v>6033.046466</v>
      </c>
      <c r="EI44" s="81">
        <f t="shared" si="131"/>
        <v>5368.738346</v>
      </c>
      <c r="EJ44" s="81">
        <f t="shared" si="131"/>
        <v>6402.935472000001</v>
      </c>
      <c r="EK44" s="81">
        <f t="shared" si="131"/>
        <v>17804.720284</v>
      </c>
      <c r="EL44" s="81">
        <f t="shared" si="131"/>
        <v>6665.350107</v>
      </c>
      <c r="EM44" s="81">
        <f t="shared" si="131"/>
        <v>7706.698988999999</v>
      </c>
      <c r="EN44" s="81">
        <f t="shared" si="131"/>
        <v>7109.64301</v>
      </c>
      <c r="EO44" s="81">
        <f t="shared" si="131"/>
        <v>21481.692106</v>
      </c>
      <c r="EP44" s="81">
        <f t="shared" si="131"/>
        <v>8117.001883000001</v>
      </c>
      <c r="EQ44" s="81">
        <f t="shared" si="131"/>
        <v>9313.379848</v>
      </c>
      <c r="ER44" s="81">
        <f t="shared" si="131"/>
        <v>8651.343647</v>
      </c>
      <c r="ES44" s="81">
        <f t="shared" si="131"/>
        <v>26081.725377999996</v>
      </c>
      <c r="ET44" s="81">
        <f t="shared" si="131"/>
        <v>7968.957429000001</v>
      </c>
      <c r="EU44" s="81">
        <f t="shared" si="131"/>
        <v>9046.927445000001</v>
      </c>
      <c r="EV44" s="81">
        <f t="shared" si="131"/>
        <v>7632.84735</v>
      </c>
      <c r="EW44" s="81">
        <f>SUM(ET44:EV44)</f>
        <v>24648.732224000003</v>
      </c>
      <c r="EX44" s="81">
        <f>EK44+EO44+ES44+EW44</f>
        <v>90016.86999199999</v>
      </c>
      <c r="EY44" s="133">
        <f aca="true" t="shared" si="132" ref="EY44:FF44">EY43-EY30</f>
        <v>7736.279438000001</v>
      </c>
      <c r="EZ44" s="133">
        <f t="shared" si="132"/>
        <v>7527.545712999999</v>
      </c>
      <c r="FA44" s="133">
        <f t="shared" si="132"/>
        <v>8412.494905000003</v>
      </c>
      <c r="FB44" s="133">
        <f t="shared" si="132"/>
        <v>23676.320056</v>
      </c>
      <c r="FC44" s="133">
        <f t="shared" si="132"/>
        <v>8833.687788000001</v>
      </c>
      <c r="FD44" s="133">
        <f t="shared" si="132"/>
        <v>10535.509562</v>
      </c>
      <c r="FE44" s="133">
        <f t="shared" si="132"/>
        <v>9841.21647</v>
      </c>
      <c r="FF44" s="133">
        <f t="shared" si="132"/>
        <v>29210.41382</v>
      </c>
      <c r="FG44" s="133">
        <f aca="true" t="shared" si="133" ref="FG44:FN44">FG43-FG30</f>
        <v>7954.613609999999</v>
      </c>
      <c r="FH44" s="133">
        <f t="shared" si="133"/>
        <v>7671.001252</v>
      </c>
      <c r="FI44" s="133">
        <f t="shared" si="133"/>
        <v>8980.774853000003</v>
      </c>
      <c r="FJ44" s="133">
        <f t="shared" si="133"/>
        <v>24606.389715</v>
      </c>
      <c r="FK44" s="133">
        <f t="shared" si="133"/>
        <v>8428.9480597</v>
      </c>
      <c r="FL44" s="133">
        <f t="shared" si="133"/>
        <v>7389.976637</v>
      </c>
      <c r="FM44" s="133">
        <f t="shared" si="133"/>
        <v>6971.756732999998</v>
      </c>
      <c r="FN44" s="133">
        <f t="shared" si="133"/>
        <v>22790.681429699995</v>
      </c>
      <c r="FO44" s="133">
        <f>FB44+FF44+FJ44+FN44</f>
        <v>100283.80502069999</v>
      </c>
      <c r="FP44" s="133">
        <f aca="true" t="shared" si="134" ref="FP44:FW44">FP43-FP30</f>
        <v>6253.617974999998</v>
      </c>
      <c r="FQ44" s="133">
        <f t="shared" si="134"/>
        <v>5892.143732000001</v>
      </c>
      <c r="FR44" s="133">
        <f t="shared" si="134"/>
        <v>6618.493743999999</v>
      </c>
      <c r="FS44" s="133">
        <f t="shared" si="134"/>
        <v>18764.255451000005</v>
      </c>
      <c r="FT44" s="133">
        <f t="shared" si="134"/>
        <v>7368.879674</v>
      </c>
      <c r="FU44" s="133">
        <f t="shared" si="134"/>
        <v>11318.975986999998</v>
      </c>
      <c r="FV44" s="133">
        <f t="shared" si="134"/>
        <v>10046.773014000002</v>
      </c>
      <c r="FW44" s="133">
        <f t="shared" si="134"/>
        <v>28734.628675</v>
      </c>
      <c r="FX44" s="133">
        <f aca="true" t="shared" si="135" ref="FX44:GE44">FX43-FX30</f>
        <v>9527.736022</v>
      </c>
      <c r="FY44" s="133">
        <f t="shared" si="135"/>
        <v>9424.949794</v>
      </c>
      <c r="FZ44" s="133">
        <f t="shared" si="135"/>
        <v>8257.417167</v>
      </c>
      <c r="GA44" s="133">
        <f t="shared" si="135"/>
        <v>27210.102982999997</v>
      </c>
      <c r="GB44" s="133">
        <f t="shared" si="135"/>
        <v>7609.880966000001</v>
      </c>
      <c r="GC44" s="133">
        <f t="shared" si="135"/>
        <v>6586.587328</v>
      </c>
      <c r="GD44" s="133">
        <f t="shared" si="135"/>
        <v>6698.6700019</v>
      </c>
      <c r="GE44" s="133">
        <f t="shared" si="135"/>
        <v>20895.1382959</v>
      </c>
      <c r="GF44" s="133">
        <f>FS44+FW44+GA44+GE44</f>
        <v>95604.12540490001</v>
      </c>
      <c r="GG44" s="133">
        <f aca="true" t="shared" si="136" ref="GG44:GN44">GG43-GG30</f>
        <v>6673.977275999999</v>
      </c>
      <c r="GH44" s="133">
        <f t="shared" si="136"/>
        <v>5728.572403999999</v>
      </c>
      <c r="GI44" s="133">
        <f t="shared" si="136"/>
        <v>6730.822895</v>
      </c>
      <c r="GJ44" s="133">
        <f t="shared" si="136"/>
        <v>19133.372574999998</v>
      </c>
      <c r="GK44" s="133">
        <f t="shared" si="136"/>
        <v>7447.968899</v>
      </c>
      <c r="GL44" s="133">
        <f t="shared" si="136"/>
        <v>9430.07375685</v>
      </c>
      <c r="GM44" s="133">
        <f t="shared" si="136"/>
        <v>9401.784291</v>
      </c>
      <c r="GN44" s="133">
        <f t="shared" si="136"/>
        <v>26279.82694685</v>
      </c>
      <c r="GO44" s="133">
        <f aca="true" t="shared" si="137" ref="GO44:GV44">GO43-GO30</f>
        <v>7523.3173765</v>
      </c>
      <c r="GP44" s="133">
        <f t="shared" si="137"/>
        <v>6781.344386000001</v>
      </c>
      <c r="GQ44" s="133">
        <f t="shared" si="137"/>
        <v>6059.100391</v>
      </c>
      <c r="GR44" s="133">
        <f t="shared" si="137"/>
        <v>20363.7621535</v>
      </c>
      <c r="GS44" s="133">
        <f t="shared" si="137"/>
        <v>6069.766684000002</v>
      </c>
      <c r="GT44" s="133">
        <f t="shared" si="137"/>
        <v>5752.14235</v>
      </c>
      <c r="GU44" s="133">
        <f t="shared" si="137"/>
        <v>6154.952632999999</v>
      </c>
      <c r="GV44" s="133">
        <f t="shared" si="137"/>
        <v>17976.861667</v>
      </c>
      <c r="GW44" s="133">
        <f>GJ44+GN44+GR44+GV44</f>
        <v>83753.82334235</v>
      </c>
      <c r="GX44" s="133">
        <f aca="true" t="shared" si="138" ref="GX44:HE44">GX43-GX30</f>
        <v>6231.202814</v>
      </c>
      <c r="GY44" s="133">
        <f t="shared" si="138"/>
        <v>5814.144942000001</v>
      </c>
      <c r="GZ44" s="133">
        <f t="shared" si="138"/>
        <v>6147.578000000001</v>
      </c>
      <c r="HA44" s="133">
        <f t="shared" si="138"/>
        <v>18192.925756</v>
      </c>
      <c r="HB44" s="133">
        <f t="shared" si="138"/>
        <v>8411.169222</v>
      </c>
      <c r="HC44" s="133">
        <f t="shared" si="138"/>
        <v>9325.194233999999</v>
      </c>
      <c r="HD44" s="133">
        <f t="shared" si="138"/>
        <v>8120.828525</v>
      </c>
      <c r="HE44" s="133">
        <f t="shared" si="138"/>
        <v>25857.191980999996</v>
      </c>
      <c r="HF44" s="133">
        <f>HF43-HF30</f>
        <v>7954.3805569999995</v>
      </c>
      <c r="HG44" s="133">
        <f>HG43-HG30</f>
        <v>7532.967833999999</v>
      </c>
      <c r="HH44" s="133">
        <f>HH43-HH30</f>
        <v>6985.046745999999</v>
      </c>
      <c r="HI44" s="133">
        <f>HI43-HI30</f>
        <v>22472.395137000007</v>
      </c>
    </row>
    <row r="45" spans="1:217" ht="14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2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20"/>
      <c r="AN45" s="50"/>
      <c r="AO45" s="50"/>
      <c r="AP45" s="50"/>
      <c r="AQ45" s="2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20"/>
      <c r="BE45" s="50"/>
      <c r="BF45" s="50"/>
      <c r="BG45" s="50"/>
      <c r="BH45" s="20"/>
      <c r="BI45" s="50"/>
      <c r="BJ45" s="50"/>
      <c r="BK45" s="50"/>
      <c r="BL45" s="20"/>
      <c r="BM45" s="50"/>
      <c r="BN45" s="50"/>
      <c r="BO45" s="50"/>
      <c r="BP45" s="50"/>
      <c r="BQ45" s="50"/>
      <c r="BR45" s="50"/>
      <c r="BS45" s="50"/>
      <c r="BT45" s="50"/>
      <c r="BU45" s="20"/>
      <c r="BV45" s="50"/>
      <c r="BW45" s="50"/>
      <c r="BX45" s="50"/>
      <c r="BY45" s="20"/>
      <c r="BZ45" s="50"/>
      <c r="CA45" s="50"/>
      <c r="CB45" s="50"/>
      <c r="CC45" s="20"/>
      <c r="CD45" s="50"/>
      <c r="CE45" s="50"/>
      <c r="CF45" s="50"/>
      <c r="CG45" s="20"/>
      <c r="CH45" s="5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50"/>
      <c r="DI45" s="50"/>
      <c r="DJ45" s="50"/>
      <c r="DK45" s="5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20"/>
      <c r="EY45" s="148"/>
      <c r="EZ45" s="148"/>
      <c r="FA45" s="148"/>
      <c r="FB45" s="148"/>
      <c r="FC45" s="148"/>
      <c r="FD45" s="148"/>
      <c r="FE45" s="148"/>
      <c r="FF45" s="148"/>
      <c r="FG45" s="148"/>
      <c r="FH45" s="148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  <c r="GB45" s="148"/>
      <c r="GC45" s="148"/>
      <c r="GD45" s="148"/>
      <c r="GE45" s="148"/>
      <c r="GF45" s="148"/>
      <c r="GG45" s="148"/>
      <c r="GH45" s="148"/>
      <c r="GI45" s="148"/>
      <c r="GJ45" s="148"/>
      <c r="GK45" s="148"/>
      <c r="GL45" s="148"/>
      <c r="GM45" s="148"/>
      <c r="GN45" s="148"/>
      <c r="GO45" s="148"/>
      <c r="GP45" s="148"/>
      <c r="GQ45" s="148"/>
      <c r="GR45" s="148"/>
      <c r="GS45" s="148"/>
      <c r="GT45" s="148"/>
      <c r="GU45" s="148"/>
      <c r="GV45" s="148"/>
      <c r="GW45" s="148"/>
      <c r="GX45" s="148"/>
      <c r="GY45" s="148"/>
      <c r="GZ45" s="148"/>
      <c r="HA45" s="148"/>
      <c r="HB45" s="148"/>
      <c r="HC45" s="148"/>
      <c r="HD45" s="148"/>
      <c r="HE45" s="148"/>
      <c r="HF45" s="148"/>
      <c r="HG45" s="148"/>
      <c r="HH45" s="148"/>
      <c r="HI45" s="148"/>
    </row>
    <row r="46" spans="1:217" ht="14.25">
      <c r="A46" s="1" t="s">
        <v>56</v>
      </c>
      <c r="B46" s="19"/>
      <c r="C46" s="19"/>
      <c r="D46" s="19"/>
      <c r="E46" s="2"/>
      <c r="F46" s="8"/>
      <c r="G46" s="8"/>
      <c r="H46" s="8"/>
      <c r="I46" s="2"/>
      <c r="J46" s="18"/>
      <c r="K46" s="18"/>
      <c r="L46" s="18"/>
      <c r="M46" s="2"/>
      <c r="N46" s="18"/>
      <c r="O46" s="18"/>
      <c r="P46" s="18"/>
      <c r="Q46" s="2"/>
      <c r="R46" s="35"/>
      <c r="S46" s="8"/>
      <c r="T46" s="8"/>
      <c r="U46" s="8"/>
      <c r="V46" s="2"/>
      <c r="W46" s="8"/>
      <c r="X46" s="8"/>
      <c r="Y46" s="8"/>
      <c r="Z46" s="2"/>
      <c r="AA46" s="18"/>
      <c r="AB46" s="18"/>
      <c r="AC46" s="18"/>
      <c r="AD46" s="2"/>
      <c r="AE46" s="18"/>
      <c r="AF46" s="18"/>
      <c r="AG46" s="18">
        <f>AG47</f>
        <v>241.82</v>
      </c>
      <c r="AH46" s="2">
        <f>SUM(AE46:AG46)</f>
        <v>241.82</v>
      </c>
      <c r="AI46" s="35">
        <f>V46+Z46+AD46+AH46</f>
        <v>241.82</v>
      </c>
      <c r="AJ46" s="8">
        <f>AJ47</f>
        <v>283.35</v>
      </c>
      <c r="AK46" s="8">
        <f>AK47</f>
        <v>241.03</v>
      </c>
      <c r="AL46" s="8">
        <f>AL47</f>
        <v>268.06</v>
      </c>
      <c r="AM46" s="2">
        <f>AJ46+AK46+AL46</f>
        <v>792.44</v>
      </c>
      <c r="AN46" s="8">
        <f>AN47</f>
        <v>254.26</v>
      </c>
      <c r="AO46" s="8">
        <f>AO47</f>
        <v>271.48</v>
      </c>
      <c r="AP46" s="8">
        <f>AP47</f>
        <v>292.25</v>
      </c>
      <c r="AQ46" s="14">
        <f>SUM(AN46:AP46)</f>
        <v>817.99</v>
      </c>
      <c r="AR46" s="8">
        <f>AR47</f>
        <v>603.32</v>
      </c>
      <c r="AS46" s="8">
        <f>AS47</f>
        <v>480.55</v>
      </c>
      <c r="AT46" s="8">
        <f>AT47</f>
        <v>531.81</v>
      </c>
      <c r="AU46" s="14">
        <f>SUM(AR46:AT46)</f>
        <v>1615.68</v>
      </c>
      <c r="AV46" s="8">
        <f>AV47</f>
        <v>503</v>
      </c>
      <c r="AW46" s="8">
        <f>AW47</f>
        <v>612</v>
      </c>
      <c r="AX46" s="8">
        <f>AX47</f>
        <v>524</v>
      </c>
      <c r="AY46" s="14">
        <f>SUM(AV46:AX46)</f>
        <v>1639</v>
      </c>
      <c r="AZ46" s="35">
        <f>AM46+AQ46+AU46+AY46</f>
        <v>4865.110000000001</v>
      </c>
      <c r="BA46" s="8">
        <f>BA47</f>
        <v>562.256578</v>
      </c>
      <c r="BB46" s="8">
        <f>BB47</f>
        <v>528.948187</v>
      </c>
      <c r="BC46" s="8">
        <f>BC47</f>
        <v>585.194135</v>
      </c>
      <c r="BD46" s="2">
        <f>BA46+BB46+BC46</f>
        <v>1676.3989</v>
      </c>
      <c r="BE46" s="8">
        <f>BE47</f>
        <v>618.536</v>
      </c>
      <c r="BF46" s="8">
        <f>BF47</f>
        <v>938.972</v>
      </c>
      <c r="BG46" s="8">
        <f>BG47</f>
        <v>980.209</v>
      </c>
      <c r="BH46" s="14">
        <f>BE46+BF46+BG46</f>
        <v>2537.7169999999996</v>
      </c>
      <c r="BI46" s="8">
        <f>BI47</f>
        <v>501.928</v>
      </c>
      <c r="BJ46" s="8">
        <f>BJ47</f>
        <v>774.867</v>
      </c>
      <c r="BK46" s="8">
        <f>BK47</f>
        <v>794.728</v>
      </c>
      <c r="BL46" s="14">
        <f>BI46+BJ46+BK46</f>
        <v>2071.523</v>
      </c>
      <c r="BM46" s="8">
        <f>BM47</f>
        <v>741.992709</v>
      </c>
      <c r="BN46" s="8">
        <f>BN47</f>
        <v>608.348711</v>
      </c>
      <c r="BO46" s="8">
        <f>BO47</f>
        <v>670.908402</v>
      </c>
      <c r="BP46" s="14">
        <f>BM46+BN46+BO46</f>
        <v>2021.249822</v>
      </c>
      <c r="BQ46" s="35">
        <f>BP46+BL46+BH46+BD46</f>
        <v>8306.888722</v>
      </c>
      <c r="BR46" s="8">
        <f>BR47</f>
        <v>711.464</v>
      </c>
      <c r="BS46" s="8">
        <f>BS47</f>
        <v>655.817</v>
      </c>
      <c r="BT46" s="8">
        <f>BT47</f>
        <v>966.705</v>
      </c>
      <c r="BU46" s="2">
        <f>BR46+BS46+BT46</f>
        <v>2333.986</v>
      </c>
      <c r="BV46" s="8">
        <f>BV47</f>
        <v>1032.453</v>
      </c>
      <c r="BW46" s="8">
        <f>BW47</f>
        <v>1259.655</v>
      </c>
      <c r="BX46" s="8">
        <f>BX47</f>
        <v>1298.361</v>
      </c>
      <c r="BY46" s="2">
        <f>BV46+BW46+BX46</f>
        <v>3590.469</v>
      </c>
      <c r="BZ46" s="8">
        <f>BZ47</f>
        <v>1447.261</v>
      </c>
      <c r="CA46" s="8">
        <f>CA47</f>
        <v>1425.068</v>
      </c>
      <c r="CB46" s="8">
        <f>CB47</f>
        <v>1337.544</v>
      </c>
      <c r="CC46" s="2">
        <f>BZ46+CA46+CB46</f>
        <v>4209.873</v>
      </c>
      <c r="CD46" s="8">
        <f>CD47</f>
        <v>996.167</v>
      </c>
      <c r="CE46" s="8">
        <f>CE47</f>
        <v>912.054</v>
      </c>
      <c r="CF46" s="8">
        <f>CF47</f>
        <v>952.501</v>
      </c>
      <c r="CG46" s="2">
        <f>CD46+CE46+CF46</f>
        <v>2860.7219999999998</v>
      </c>
      <c r="CH46" s="35">
        <f>CG46+CC46+BY46+BU46</f>
        <v>12995.05</v>
      </c>
      <c r="CI46" s="83">
        <f>CI47</f>
        <v>969.624</v>
      </c>
      <c r="CJ46" s="83">
        <f>CJ47</f>
        <v>1033.895</v>
      </c>
      <c r="CK46" s="83">
        <f>CK47</f>
        <v>1099.223</v>
      </c>
      <c r="CL46" s="84">
        <f t="shared" si="72"/>
        <v>3102.742</v>
      </c>
      <c r="CM46" s="84">
        <f>CM47</f>
        <v>989.525</v>
      </c>
      <c r="CN46" s="84">
        <f>CN47</f>
        <v>1118.362</v>
      </c>
      <c r="CO46" s="84">
        <f>CO47</f>
        <v>1235.978</v>
      </c>
      <c r="CP46" s="84">
        <f t="shared" si="31"/>
        <v>3343.8650000000002</v>
      </c>
      <c r="CQ46" s="84">
        <f>CQ47</f>
        <v>1347.912</v>
      </c>
      <c r="CR46" s="84">
        <f>CR47</f>
        <v>1292.78</v>
      </c>
      <c r="CS46" s="84">
        <f>CS47</f>
        <v>1365.241</v>
      </c>
      <c r="CT46" s="84">
        <f t="shared" si="32"/>
        <v>4005.933</v>
      </c>
      <c r="CU46" s="84">
        <f>CU47</f>
        <v>1305.541458</v>
      </c>
      <c r="CV46" s="84">
        <f>CV47</f>
        <v>1042.8965409999998</v>
      </c>
      <c r="CW46" s="84">
        <f>CW47</f>
        <v>1077.195113</v>
      </c>
      <c r="CX46" s="84">
        <f>CU46+CV46+CW46</f>
        <v>3425.6331119999995</v>
      </c>
      <c r="CY46" s="89">
        <f t="shared" si="33"/>
        <v>13878.173112</v>
      </c>
      <c r="CZ46" s="83">
        <f>CZ47</f>
        <v>1076.024</v>
      </c>
      <c r="DA46" s="83">
        <f>DA47</f>
        <v>958.856</v>
      </c>
      <c r="DB46" s="83">
        <f>DB47</f>
        <v>1112.61</v>
      </c>
      <c r="DC46" s="83">
        <f>CZ46+DA46+DB46</f>
        <v>3147.49</v>
      </c>
      <c r="DD46" s="83">
        <f>DD47</f>
        <v>1062.904</v>
      </c>
      <c r="DE46" s="83">
        <f>DE47</f>
        <v>1155.152</v>
      </c>
      <c r="DF46" s="83">
        <f>DF47</f>
        <v>1332.508</v>
      </c>
      <c r="DG46" s="83">
        <f t="shared" si="44"/>
        <v>3550.5640000000003</v>
      </c>
      <c r="DH46" s="83">
        <v>1446.683</v>
      </c>
      <c r="DI46" s="83">
        <v>1312.833</v>
      </c>
      <c r="DJ46" s="83">
        <v>935.276</v>
      </c>
      <c r="DK46" s="83">
        <f t="shared" si="35"/>
        <v>3694.792</v>
      </c>
      <c r="DL46" s="83">
        <f>DL47</f>
        <v>943.636</v>
      </c>
      <c r="DM46" s="83">
        <f>DM47</f>
        <v>913.748</v>
      </c>
      <c r="DN46" s="83">
        <f>DN47</f>
        <v>942.37932</v>
      </c>
      <c r="DO46" s="99">
        <f t="shared" si="36"/>
        <v>2799.76332</v>
      </c>
      <c r="DP46" s="100">
        <f t="shared" si="37"/>
        <v>13192.60932</v>
      </c>
      <c r="DQ46" s="62">
        <f>DQ47</f>
        <v>942.855</v>
      </c>
      <c r="DR46" s="62">
        <f aca="true" t="shared" si="139" ref="DR46:DW46">DR47</f>
        <v>855.003</v>
      </c>
      <c r="DS46" s="62">
        <f t="shared" si="139"/>
        <v>978.618</v>
      </c>
      <c r="DT46" s="62">
        <f t="shared" si="139"/>
        <v>2776.476</v>
      </c>
      <c r="DU46" s="62">
        <f t="shared" si="139"/>
        <v>955.137</v>
      </c>
      <c r="DV46" s="62">
        <f t="shared" si="139"/>
        <v>1137.526</v>
      </c>
      <c r="DW46" s="62">
        <f t="shared" si="139"/>
        <v>1250.463</v>
      </c>
      <c r="DX46" s="63">
        <f>DU46+DV46+DW46</f>
        <v>3343.126</v>
      </c>
      <c r="DY46" s="63">
        <f>DY47</f>
        <v>1451.158</v>
      </c>
      <c r="DZ46" s="63">
        <f>DZ47</f>
        <v>1412.813</v>
      </c>
      <c r="EA46" s="63">
        <f>EA47</f>
        <v>1239.504</v>
      </c>
      <c r="EB46" s="63">
        <f>SUM(DY46:EA46)</f>
        <v>4103.475</v>
      </c>
      <c r="EC46" s="63">
        <f>EC47</f>
        <v>1083.92</v>
      </c>
      <c r="ED46" s="63">
        <f>ED47</f>
        <v>1047.48</v>
      </c>
      <c r="EE46" s="63">
        <f>EE47</f>
        <v>1166.6</v>
      </c>
      <c r="EF46" s="63">
        <f>EC46+ED46+EE46</f>
        <v>3298</v>
      </c>
      <c r="EG46" s="63">
        <f>DT46+DX46+EB46+EF46</f>
        <v>13521.077000000001</v>
      </c>
      <c r="EH46" s="62">
        <f aca="true" t="shared" si="140" ref="EH46:EV46">EH47</f>
        <v>5.37</v>
      </c>
      <c r="EI46" s="62">
        <f t="shared" si="140"/>
        <v>1256.94</v>
      </c>
      <c r="EJ46" s="62">
        <f t="shared" si="140"/>
        <v>1231.05</v>
      </c>
      <c r="EK46" s="62">
        <f t="shared" si="140"/>
        <v>2493.3599999999997</v>
      </c>
      <c r="EL46" s="62">
        <f t="shared" si="140"/>
        <v>1121.181</v>
      </c>
      <c r="EM46" s="62">
        <f t="shared" si="140"/>
        <v>1171.515</v>
      </c>
      <c r="EN46" s="62">
        <f t="shared" si="140"/>
        <v>1306.265</v>
      </c>
      <c r="EO46" s="62">
        <f t="shared" si="140"/>
        <v>3598.9610000000002</v>
      </c>
      <c r="EP46" s="62">
        <f t="shared" si="140"/>
        <v>1454.232</v>
      </c>
      <c r="EQ46" s="62">
        <f t="shared" si="140"/>
        <v>1485.99</v>
      </c>
      <c r="ER46" s="62">
        <f t="shared" si="140"/>
        <v>1467.95</v>
      </c>
      <c r="ES46" s="62">
        <f t="shared" si="140"/>
        <v>4408.172</v>
      </c>
      <c r="ET46" s="62">
        <f t="shared" si="140"/>
        <v>1433.739</v>
      </c>
      <c r="EU46" s="62">
        <f t="shared" si="140"/>
        <v>1429.83</v>
      </c>
      <c r="EV46" s="62">
        <f t="shared" si="140"/>
        <v>1429.342</v>
      </c>
      <c r="EW46" s="62">
        <f>SUM(ET46:EV46)</f>
        <v>4292.911</v>
      </c>
      <c r="EX46" s="63">
        <f>EK46+EO46+ES46+EW46</f>
        <v>14793.403999999999</v>
      </c>
      <c r="EY46" s="127">
        <f aca="true" t="shared" si="141" ref="EY46:HI46">EY47</f>
        <v>1436.709687</v>
      </c>
      <c r="EZ46" s="127">
        <f t="shared" si="141"/>
        <v>1547.474996</v>
      </c>
      <c r="FA46" s="127">
        <f t="shared" si="141"/>
        <v>1624.92184</v>
      </c>
      <c r="FB46" s="127">
        <f t="shared" si="141"/>
        <v>4609.106523</v>
      </c>
      <c r="FC46" s="127">
        <f t="shared" si="141"/>
        <v>1395.243773</v>
      </c>
      <c r="FD46" s="127">
        <f t="shared" si="141"/>
        <v>1420.616284</v>
      </c>
      <c r="FE46" s="127">
        <f t="shared" si="141"/>
        <v>1372.443627</v>
      </c>
      <c r="FF46" s="127">
        <f t="shared" si="141"/>
        <v>4188.303684</v>
      </c>
      <c r="FG46" s="127">
        <f t="shared" si="141"/>
        <v>1428.012563</v>
      </c>
      <c r="FH46" s="127">
        <f t="shared" si="141"/>
        <v>1455.714849</v>
      </c>
      <c r="FI46" s="127">
        <f t="shared" si="141"/>
        <v>1352.045583</v>
      </c>
      <c r="FJ46" s="127">
        <f t="shared" si="141"/>
        <v>4235.772995</v>
      </c>
      <c r="FK46" s="127">
        <f t="shared" si="141"/>
        <v>1443.668078</v>
      </c>
      <c r="FL46" s="127">
        <f t="shared" si="141"/>
        <v>1410.858421</v>
      </c>
      <c r="FM46" s="127">
        <f t="shared" si="141"/>
        <v>1661.38782</v>
      </c>
      <c r="FN46" s="127">
        <f t="shared" si="141"/>
        <v>4515.9143189999995</v>
      </c>
      <c r="FO46" s="128">
        <f>FB46+FF46+FJ46+FN46</f>
        <v>17549.097521</v>
      </c>
      <c r="FP46" s="127">
        <f t="shared" si="141"/>
        <v>1628.29527</v>
      </c>
      <c r="FQ46" s="127">
        <f t="shared" si="141"/>
        <v>1639.224522</v>
      </c>
      <c r="FR46" s="127">
        <f t="shared" si="141"/>
        <v>1788.625004</v>
      </c>
      <c r="FS46" s="127">
        <f t="shared" si="141"/>
        <v>5056.1447960000005</v>
      </c>
      <c r="FT46" s="127">
        <f t="shared" si="141"/>
        <v>1473.988124</v>
      </c>
      <c r="FU46" s="127">
        <f t="shared" si="141"/>
        <v>1510.693046</v>
      </c>
      <c r="FV46" s="127">
        <f t="shared" si="141"/>
        <v>1314.469433</v>
      </c>
      <c r="FW46" s="127">
        <f t="shared" si="141"/>
        <v>4299.150603</v>
      </c>
      <c r="FX46" s="127">
        <f t="shared" si="141"/>
        <v>987.88496</v>
      </c>
      <c r="FY46" s="127">
        <f t="shared" si="141"/>
        <v>989.077948</v>
      </c>
      <c r="FZ46" s="127">
        <f t="shared" si="141"/>
        <v>1119.942503</v>
      </c>
      <c r="GA46" s="127">
        <f t="shared" si="141"/>
        <v>3096.9054109999997</v>
      </c>
      <c r="GB46" s="127">
        <f t="shared" si="141"/>
        <v>1340.785891</v>
      </c>
      <c r="GC46" s="127">
        <f t="shared" si="141"/>
        <v>1641.703654</v>
      </c>
      <c r="GD46" s="127">
        <f t="shared" si="141"/>
        <v>1709.539553</v>
      </c>
      <c r="GE46" s="127">
        <f t="shared" si="141"/>
        <v>4692.029098</v>
      </c>
      <c r="GF46" s="128">
        <f>FS46+FW46+GA46+GE46</f>
        <v>17144.229908</v>
      </c>
      <c r="GG46" s="127">
        <f t="shared" si="141"/>
        <v>1649.42</v>
      </c>
      <c r="GH46" s="127">
        <f t="shared" si="141"/>
        <v>1685.95</v>
      </c>
      <c r="GI46" s="127">
        <f t="shared" si="141"/>
        <v>1764.67</v>
      </c>
      <c r="GJ46" s="127">
        <f t="shared" si="141"/>
        <v>5100.04</v>
      </c>
      <c r="GK46" s="127">
        <f t="shared" si="141"/>
        <v>1634.030832</v>
      </c>
      <c r="GL46" s="127">
        <f t="shared" si="141"/>
        <v>1620.134418</v>
      </c>
      <c r="GM46" s="127">
        <f t="shared" si="141"/>
        <v>1606.084768</v>
      </c>
      <c r="GN46" s="127">
        <f t="shared" si="141"/>
        <v>4860.250018</v>
      </c>
      <c r="GO46" s="127">
        <f t="shared" si="141"/>
        <v>1761.627432</v>
      </c>
      <c r="GP46" s="127">
        <f t="shared" si="141"/>
        <v>1734.578616</v>
      </c>
      <c r="GQ46" s="127">
        <f t="shared" si="141"/>
        <v>1716.649741</v>
      </c>
      <c r="GR46" s="127">
        <f t="shared" si="141"/>
        <v>5212.855789</v>
      </c>
      <c r="GS46" s="127">
        <f t="shared" si="141"/>
        <v>1740.547897</v>
      </c>
      <c r="GT46" s="127">
        <f t="shared" si="141"/>
        <v>1490.936789</v>
      </c>
      <c r="GU46" s="127">
        <f t="shared" si="141"/>
        <v>1635.677563</v>
      </c>
      <c r="GV46" s="127">
        <f t="shared" si="141"/>
        <v>4867.162249</v>
      </c>
      <c r="GW46" s="128">
        <f>GJ46+GN46+GR46+GV46</f>
        <v>20040.308056</v>
      </c>
      <c r="GX46" s="127">
        <f t="shared" si="141"/>
        <v>1627.8828600000002</v>
      </c>
      <c r="GY46" s="127">
        <f t="shared" si="141"/>
        <v>1468.01035</v>
      </c>
      <c r="GZ46" s="127">
        <f t="shared" si="141"/>
        <v>1548.145789</v>
      </c>
      <c r="HA46" s="127">
        <f t="shared" si="141"/>
        <v>4644.038999</v>
      </c>
      <c r="HB46" s="127">
        <f t="shared" si="141"/>
        <v>1394.668102</v>
      </c>
      <c r="HC46" s="127">
        <f t="shared" si="141"/>
        <v>1584.87606</v>
      </c>
      <c r="HD46" s="127">
        <f t="shared" si="141"/>
        <v>1678.706447</v>
      </c>
      <c r="HE46" s="127">
        <f t="shared" si="141"/>
        <v>4658.250609000001</v>
      </c>
      <c r="HF46" s="127">
        <f t="shared" si="141"/>
        <v>1719.09918</v>
      </c>
      <c r="HG46" s="127">
        <f t="shared" si="141"/>
        <v>1768.132859</v>
      </c>
      <c r="HH46" s="127">
        <f t="shared" si="141"/>
        <v>1741.38517</v>
      </c>
      <c r="HI46" s="127">
        <f t="shared" si="141"/>
        <v>5228.617209</v>
      </c>
    </row>
    <row r="47" spans="1:217" ht="14.25" outlineLevel="1">
      <c r="A47" s="11" t="s">
        <v>10</v>
      </c>
      <c r="B47" s="7"/>
      <c r="C47" s="7"/>
      <c r="D47" s="7"/>
      <c r="E47" s="21"/>
      <c r="F47" s="6"/>
      <c r="G47" s="6"/>
      <c r="H47" s="6"/>
      <c r="I47" s="21"/>
      <c r="J47" s="6"/>
      <c r="K47" s="6"/>
      <c r="L47" s="6"/>
      <c r="M47" s="21"/>
      <c r="N47" s="20"/>
      <c r="O47" s="20"/>
      <c r="P47" s="20"/>
      <c r="Q47" s="21"/>
      <c r="R47" s="36"/>
      <c r="S47" s="6"/>
      <c r="T47" s="20"/>
      <c r="U47" s="20"/>
      <c r="V47" s="23"/>
      <c r="W47" s="20"/>
      <c r="X47" s="20"/>
      <c r="Y47" s="20"/>
      <c r="Z47" s="23"/>
      <c r="AA47" s="24"/>
      <c r="AB47" s="24"/>
      <c r="AC47" s="24"/>
      <c r="AD47" s="23"/>
      <c r="AE47" s="20"/>
      <c r="AF47" s="20"/>
      <c r="AG47" s="20">
        <v>241.82</v>
      </c>
      <c r="AH47" s="23">
        <f>AG47</f>
        <v>241.82</v>
      </c>
      <c r="AI47" s="38">
        <f>AH47</f>
        <v>241.82</v>
      </c>
      <c r="AJ47" s="6">
        <v>283.35</v>
      </c>
      <c r="AK47" s="6">
        <v>241.03</v>
      </c>
      <c r="AL47" s="6">
        <v>268.06</v>
      </c>
      <c r="AM47" s="22">
        <f>AJ47+AK47+AL47</f>
        <v>792.44</v>
      </c>
      <c r="AN47" s="6">
        <v>254.26</v>
      </c>
      <c r="AO47" s="6">
        <v>271.48</v>
      </c>
      <c r="AP47" s="6">
        <v>292.25</v>
      </c>
      <c r="AQ47" s="22">
        <f>SUM(AN47:AP47)</f>
        <v>817.99</v>
      </c>
      <c r="AR47" s="6">
        <v>603.32</v>
      </c>
      <c r="AS47" s="6">
        <v>480.55</v>
      </c>
      <c r="AT47" s="6">
        <v>531.81</v>
      </c>
      <c r="AU47" s="22">
        <f>SUM(AR47:AT47)</f>
        <v>1615.68</v>
      </c>
      <c r="AV47" s="48">
        <v>503</v>
      </c>
      <c r="AW47" s="48">
        <v>612</v>
      </c>
      <c r="AX47" s="48">
        <v>524</v>
      </c>
      <c r="AY47" s="22">
        <f>SUM(AV47:AX47)</f>
        <v>1639</v>
      </c>
      <c r="AZ47" s="39">
        <f>AM47+AQ47+AU47+AY47</f>
        <v>4865.110000000001</v>
      </c>
      <c r="BA47" s="6">
        <v>562.256578</v>
      </c>
      <c r="BB47" s="6">
        <v>528.948187</v>
      </c>
      <c r="BC47" s="6">
        <v>585.194135</v>
      </c>
      <c r="BD47" s="22">
        <f>BA47+BB47+BC47</f>
        <v>1676.3989</v>
      </c>
      <c r="BE47" s="6">
        <v>618.536</v>
      </c>
      <c r="BF47" s="6">
        <v>938.972</v>
      </c>
      <c r="BG47" s="6">
        <v>980.209</v>
      </c>
      <c r="BH47" s="22">
        <f>BE47+BF47+BG47</f>
        <v>2537.7169999999996</v>
      </c>
      <c r="BI47" s="6">
        <v>501.928</v>
      </c>
      <c r="BJ47" s="6">
        <v>774.867</v>
      </c>
      <c r="BK47" s="6">
        <v>794.728</v>
      </c>
      <c r="BL47" s="22">
        <f>BI47+BJ47+BK47</f>
        <v>2071.523</v>
      </c>
      <c r="BM47" s="48">
        <v>741.992709</v>
      </c>
      <c r="BN47" s="48">
        <v>608.348711</v>
      </c>
      <c r="BO47" s="48">
        <v>670.908402</v>
      </c>
      <c r="BP47" s="22">
        <f>BM47+BN47+BO47</f>
        <v>2021.249822</v>
      </c>
      <c r="BQ47" s="38">
        <f>BP47+BL47+BH47+BD47</f>
        <v>8306.888722</v>
      </c>
      <c r="BR47" s="6">
        <v>711.464</v>
      </c>
      <c r="BS47" s="6">
        <v>655.817</v>
      </c>
      <c r="BT47" s="6">
        <v>966.705</v>
      </c>
      <c r="BU47" s="22">
        <f>BR47+BS47+BT47</f>
        <v>2333.986</v>
      </c>
      <c r="BV47" s="6">
        <v>1032.453</v>
      </c>
      <c r="BW47" s="6">
        <v>1259.655</v>
      </c>
      <c r="BX47" s="6">
        <v>1298.361</v>
      </c>
      <c r="BY47" s="22">
        <f>BV47+BW47+BX47</f>
        <v>3590.469</v>
      </c>
      <c r="BZ47" s="6">
        <v>1447.261</v>
      </c>
      <c r="CA47" s="6">
        <v>1425.068</v>
      </c>
      <c r="CB47" s="6">
        <v>1337.544</v>
      </c>
      <c r="CC47" s="22">
        <f>BZ47+CA47+CB47</f>
        <v>4209.873</v>
      </c>
      <c r="CD47" s="6">
        <v>996.167</v>
      </c>
      <c r="CE47" s="6">
        <v>912.054</v>
      </c>
      <c r="CF47" s="6">
        <v>952.501</v>
      </c>
      <c r="CG47" s="22">
        <f>CD47+CE47+CF47</f>
        <v>2860.7219999999998</v>
      </c>
      <c r="CH47" s="38">
        <f>CG47+CC47+BY47+BU47</f>
        <v>12995.05</v>
      </c>
      <c r="CI47" s="12">
        <v>969.624</v>
      </c>
      <c r="CJ47" s="12">
        <v>1033.895</v>
      </c>
      <c r="CK47" s="12">
        <v>1099.223</v>
      </c>
      <c r="CL47" s="12">
        <f t="shared" si="72"/>
        <v>3102.742</v>
      </c>
      <c r="CM47" s="12">
        <v>989.525</v>
      </c>
      <c r="CN47" s="12">
        <v>1118.362</v>
      </c>
      <c r="CO47" s="12">
        <v>1235.978</v>
      </c>
      <c r="CP47" s="12">
        <f t="shared" si="31"/>
        <v>3343.8650000000002</v>
      </c>
      <c r="CQ47" s="12">
        <v>1347.912</v>
      </c>
      <c r="CR47" s="12">
        <v>1292.78</v>
      </c>
      <c r="CS47" s="12">
        <v>1365.241</v>
      </c>
      <c r="CT47" s="12">
        <f t="shared" si="32"/>
        <v>4005.933</v>
      </c>
      <c r="CU47" s="12">
        <v>1305.541458</v>
      </c>
      <c r="CV47" s="12">
        <v>1042.8965409999998</v>
      </c>
      <c r="CW47" s="12">
        <v>1077.195113</v>
      </c>
      <c r="CX47" s="12">
        <f>CU47+CV47+CW47</f>
        <v>3425.6331119999995</v>
      </c>
      <c r="CY47" s="113">
        <f t="shared" si="33"/>
        <v>13878.173112</v>
      </c>
      <c r="CZ47" s="12">
        <v>1076.024</v>
      </c>
      <c r="DA47" s="12">
        <v>958.856</v>
      </c>
      <c r="DB47" s="12">
        <v>1112.61</v>
      </c>
      <c r="DC47" s="12">
        <f>CZ47+DA47+DB47</f>
        <v>3147.49</v>
      </c>
      <c r="DD47" s="61">
        <v>1062.904</v>
      </c>
      <c r="DE47" s="61">
        <v>1155.152</v>
      </c>
      <c r="DF47" s="61">
        <v>1332.508</v>
      </c>
      <c r="DG47" s="12">
        <f t="shared" si="44"/>
        <v>3550.5640000000003</v>
      </c>
      <c r="DH47" s="12">
        <v>1446.683</v>
      </c>
      <c r="DI47" s="12">
        <v>1312.833</v>
      </c>
      <c r="DJ47" s="12">
        <v>935.276</v>
      </c>
      <c r="DK47" s="12">
        <f t="shared" si="35"/>
        <v>3694.792</v>
      </c>
      <c r="DL47" s="12">
        <v>943.636</v>
      </c>
      <c r="DM47" s="12">
        <v>913.748</v>
      </c>
      <c r="DN47" s="12">
        <v>942.37932</v>
      </c>
      <c r="DO47" s="20">
        <f t="shared" si="36"/>
        <v>2799.76332</v>
      </c>
      <c r="DP47" s="38">
        <f t="shared" si="37"/>
        <v>13192.60932</v>
      </c>
      <c r="DQ47" s="12">
        <v>942.855</v>
      </c>
      <c r="DR47" s="12">
        <v>855.003</v>
      </c>
      <c r="DS47" s="12">
        <v>978.618</v>
      </c>
      <c r="DT47" s="12">
        <f>SUM(DQ47:DS47)</f>
        <v>2776.476</v>
      </c>
      <c r="DU47" s="87">
        <v>955.137</v>
      </c>
      <c r="DV47" s="87">
        <v>1137.526</v>
      </c>
      <c r="DW47" s="87">
        <v>1250.463</v>
      </c>
      <c r="DX47" s="12">
        <f>DU47+DV47+DW47</f>
        <v>3343.126</v>
      </c>
      <c r="DY47" s="12">
        <v>1451.158</v>
      </c>
      <c r="DZ47" s="12">
        <v>1412.813</v>
      </c>
      <c r="EA47" s="12">
        <v>1239.504</v>
      </c>
      <c r="EB47" s="12">
        <f>SUM(DY47:EA47)</f>
        <v>4103.475</v>
      </c>
      <c r="EC47" s="12">
        <v>1083.92</v>
      </c>
      <c r="ED47" s="12">
        <v>1047.48</v>
      </c>
      <c r="EE47" s="12">
        <v>1166.6</v>
      </c>
      <c r="EF47" s="12">
        <f>EC47+ED47+EE47</f>
        <v>3298</v>
      </c>
      <c r="EG47" s="22">
        <f>DT47+DX47+EB47+EF47</f>
        <v>13521.077000000001</v>
      </c>
      <c r="EH47" s="87">
        <v>5.37</v>
      </c>
      <c r="EI47" s="87">
        <v>1256.94</v>
      </c>
      <c r="EJ47" s="87">
        <v>1231.05</v>
      </c>
      <c r="EK47" s="12">
        <f>SUM(EH47:EJ47)</f>
        <v>2493.3599999999997</v>
      </c>
      <c r="EL47" s="12">
        <v>1121.181</v>
      </c>
      <c r="EM47" s="12">
        <v>1171.515</v>
      </c>
      <c r="EN47" s="12">
        <v>1306.265</v>
      </c>
      <c r="EO47" s="12">
        <f>SUM(EL47:EN47)</f>
        <v>3598.9610000000002</v>
      </c>
      <c r="EP47" s="12">
        <v>1454.232</v>
      </c>
      <c r="EQ47" s="12">
        <v>1485.99</v>
      </c>
      <c r="ER47" s="12">
        <v>1467.95</v>
      </c>
      <c r="ES47" s="12">
        <f>SUM(EP47:ER47)</f>
        <v>4408.172</v>
      </c>
      <c r="ET47" s="12">
        <v>1433.739</v>
      </c>
      <c r="EU47" s="12">
        <v>1429.83</v>
      </c>
      <c r="EV47" s="12">
        <v>1429.342</v>
      </c>
      <c r="EW47" s="12">
        <f>SUM(ET47:EV47)</f>
        <v>4292.911</v>
      </c>
      <c r="EX47" s="22">
        <f>EK47+EO47+ES47+EW47</f>
        <v>14793.403999999999</v>
      </c>
      <c r="EY47" s="126">
        <v>1436.709687</v>
      </c>
      <c r="EZ47" s="126">
        <v>1547.474996</v>
      </c>
      <c r="FA47" s="126">
        <v>1624.92184</v>
      </c>
      <c r="FB47" s="126">
        <f>SUM(EY47:FA47)</f>
        <v>4609.106523</v>
      </c>
      <c r="FC47" s="126">
        <v>1395.243773</v>
      </c>
      <c r="FD47" s="126">
        <v>1420.616284</v>
      </c>
      <c r="FE47" s="126">
        <v>1372.443627</v>
      </c>
      <c r="FF47" s="126">
        <f>SUM(FC47:FE47)</f>
        <v>4188.303684</v>
      </c>
      <c r="FG47" s="126">
        <v>1428.012563</v>
      </c>
      <c r="FH47" s="126">
        <v>1455.714849</v>
      </c>
      <c r="FI47" s="126">
        <v>1352.045583</v>
      </c>
      <c r="FJ47" s="126">
        <f>SUM(FG47:FI47)</f>
        <v>4235.772995</v>
      </c>
      <c r="FK47" s="126">
        <v>1443.668078</v>
      </c>
      <c r="FL47" s="126">
        <v>1410.858421</v>
      </c>
      <c r="FM47" s="126">
        <v>1661.38782</v>
      </c>
      <c r="FN47" s="126">
        <f>SUM(FK47:FM47)</f>
        <v>4515.9143189999995</v>
      </c>
      <c r="FO47" s="129">
        <f>FB47+FF47+FJ47+FN47</f>
        <v>17549.097521</v>
      </c>
      <c r="FP47" s="126">
        <v>1628.29527</v>
      </c>
      <c r="FQ47" s="126">
        <v>1639.224522</v>
      </c>
      <c r="FR47" s="126">
        <v>1788.625004</v>
      </c>
      <c r="FS47" s="126">
        <f>SUM(FP47:FR47)</f>
        <v>5056.1447960000005</v>
      </c>
      <c r="FT47" s="126">
        <v>1473.988124</v>
      </c>
      <c r="FU47" s="126">
        <v>1510.693046</v>
      </c>
      <c r="FV47" s="126">
        <v>1314.469433</v>
      </c>
      <c r="FW47" s="126">
        <f>SUM(FT47:FV47)</f>
        <v>4299.150603</v>
      </c>
      <c r="FX47" s="126">
        <v>987.88496</v>
      </c>
      <c r="FY47" s="126">
        <v>989.077948</v>
      </c>
      <c r="FZ47" s="126">
        <v>1119.942503</v>
      </c>
      <c r="GA47" s="126">
        <f>SUM(FX47:FZ47)</f>
        <v>3096.9054109999997</v>
      </c>
      <c r="GB47" s="126">
        <v>1340.785891</v>
      </c>
      <c r="GC47" s="126">
        <v>1641.703654</v>
      </c>
      <c r="GD47" s="126">
        <v>1709.539553</v>
      </c>
      <c r="GE47" s="126">
        <f>SUM(GB47:GD47)</f>
        <v>4692.029098</v>
      </c>
      <c r="GF47" s="129">
        <f>FS47+FW47+GA47+GE47</f>
        <v>17144.229908</v>
      </c>
      <c r="GG47" s="126">
        <v>1649.42</v>
      </c>
      <c r="GH47" s="126">
        <v>1685.95</v>
      </c>
      <c r="GI47" s="126">
        <v>1764.67</v>
      </c>
      <c r="GJ47" s="126">
        <f>SUM(GG47:GI47)</f>
        <v>5100.04</v>
      </c>
      <c r="GK47" s="126">
        <v>1634.030832</v>
      </c>
      <c r="GL47" s="126">
        <v>1620.134418</v>
      </c>
      <c r="GM47" s="126">
        <v>1606.084768</v>
      </c>
      <c r="GN47" s="126">
        <f>SUM(GK47:GM47)</f>
        <v>4860.250018</v>
      </c>
      <c r="GO47" s="126">
        <v>1761.627432</v>
      </c>
      <c r="GP47" s="126">
        <v>1734.578616</v>
      </c>
      <c r="GQ47" s="126">
        <v>1716.649741</v>
      </c>
      <c r="GR47" s="126">
        <f>SUM(GO47:GQ47)</f>
        <v>5212.855789</v>
      </c>
      <c r="GS47" s="126">
        <v>1740.547897</v>
      </c>
      <c r="GT47" s="126">
        <v>1490.936789</v>
      </c>
      <c r="GU47" s="126">
        <v>1635.677563</v>
      </c>
      <c r="GV47" s="126">
        <f>SUM(GS47:GU47)</f>
        <v>4867.162249</v>
      </c>
      <c r="GW47" s="129">
        <f>GJ47+GN47+GR47+GV47</f>
        <v>20040.308056</v>
      </c>
      <c r="GX47" s="126">
        <v>1627.8828600000002</v>
      </c>
      <c r="GY47" s="126">
        <v>1468.01035</v>
      </c>
      <c r="GZ47" s="126">
        <v>1548.145789</v>
      </c>
      <c r="HA47" s="126">
        <f>SUM(GX47:GZ47)</f>
        <v>4644.038999</v>
      </c>
      <c r="HB47" s="126">
        <v>1394.668102</v>
      </c>
      <c r="HC47" s="126">
        <v>1584.87606</v>
      </c>
      <c r="HD47" s="126">
        <v>1678.706447</v>
      </c>
      <c r="HE47" s="126">
        <f>SUM(HB47:HD47)</f>
        <v>4658.250609000001</v>
      </c>
      <c r="HF47" s="126">
        <v>1719.09918</v>
      </c>
      <c r="HG47" s="126">
        <v>1768.132859</v>
      </c>
      <c r="HH47" s="126">
        <v>1741.38517</v>
      </c>
      <c r="HI47" s="126">
        <f>SUM(HF47:HH47)</f>
        <v>5228.617209</v>
      </c>
    </row>
    <row r="48" spans="1:217" s="49" customFormat="1" ht="14.25">
      <c r="A48" s="11"/>
      <c r="B48" s="45"/>
      <c r="C48" s="45"/>
      <c r="D48" s="45"/>
      <c r="E48" s="46"/>
      <c r="F48" s="41"/>
      <c r="G48" s="41"/>
      <c r="H48" s="41"/>
      <c r="I48" s="46"/>
      <c r="J48" s="41"/>
      <c r="K48" s="41"/>
      <c r="L48" s="41"/>
      <c r="M48" s="46"/>
      <c r="N48" s="47"/>
      <c r="O48" s="47"/>
      <c r="P48" s="47"/>
      <c r="Q48" s="46"/>
      <c r="R48" s="46"/>
      <c r="S48" s="41"/>
      <c r="T48" s="47"/>
      <c r="U48" s="47"/>
      <c r="V48" s="46"/>
      <c r="W48" s="47"/>
      <c r="X48" s="47"/>
      <c r="Y48" s="47"/>
      <c r="Z48" s="46"/>
      <c r="AA48" s="41"/>
      <c r="AB48" s="41"/>
      <c r="AC48" s="41"/>
      <c r="AD48" s="46"/>
      <c r="AE48" s="47"/>
      <c r="AF48" s="47"/>
      <c r="AG48" s="47"/>
      <c r="AH48" s="46"/>
      <c r="AI48" s="46"/>
      <c r="AJ48" s="41"/>
      <c r="AK48" s="41"/>
      <c r="AL48" s="41"/>
      <c r="AM48" s="46"/>
      <c r="AN48" s="41"/>
      <c r="AO48" s="41"/>
      <c r="AP48" s="41"/>
      <c r="AQ48" s="46"/>
      <c r="AR48" s="41"/>
      <c r="AS48" s="41"/>
      <c r="AT48" s="41"/>
      <c r="AU48" s="46"/>
      <c r="AV48" s="47"/>
      <c r="AW48" s="47"/>
      <c r="AX48" s="47"/>
      <c r="AY48" s="57"/>
      <c r="AZ48" s="57"/>
      <c r="BA48" s="41"/>
      <c r="BB48" s="41"/>
      <c r="BC48" s="41"/>
      <c r="BD48" s="46"/>
      <c r="BE48" s="41"/>
      <c r="BF48" s="41"/>
      <c r="BG48" s="41"/>
      <c r="BH48" s="46"/>
      <c r="BI48" s="41"/>
      <c r="BJ48" s="41"/>
      <c r="BK48" s="41"/>
      <c r="BL48" s="46"/>
      <c r="BM48" s="47"/>
      <c r="BN48" s="47"/>
      <c r="BO48" s="47"/>
      <c r="BP48" s="57"/>
      <c r="BQ48" s="57"/>
      <c r="BR48" s="41"/>
      <c r="BS48" s="41"/>
      <c r="BT48" s="41"/>
      <c r="BU48" s="46"/>
      <c r="BV48" s="41"/>
      <c r="BW48" s="41"/>
      <c r="BX48" s="41"/>
      <c r="BY48" s="46"/>
      <c r="BZ48" s="41"/>
      <c r="CA48" s="41"/>
      <c r="CB48" s="41"/>
      <c r="CC48" s="46"/>
      <c r="CD48" s="41"/>
      <c r="CE48" s="41"/>
      <c r="CF48" s="41"/>
      <c r="CG48" s="46"/>
      <c r="CH48" s="150"/>
      <c r="CI48" s="47"/>
      <c r="CJ48" s="47"/>
      <c r="CK48" s="47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47"/>
      <c r="DA48" s="47"/>
      <c r="DB48" s="47"/>
      <c r="DC48" s="20"/>
      <c r="DD48" s="20"/>
      <c r="DE48" s="20"/>
      <c r="DF48" s="20"/>
      <c r="DG48" s="20"/>
      <c r="DH48" s="151"/>
      <c r="DI48" s="151"/>
      <c r="DJ48" s="151"/>
      <c r="DK48" s="151"/>
      <c r="DL48" s="20"/>
      <c r="DM48" s="20"/>
      <c r="DN48" s="20"/>
      <c r="DO48" s="20"/>
      <c r="DP48" s="20"/>
      <c r="DQ48" s="20"/>
      <c r="DR48" s="20"/>
      <c r="DS48" s="20"/>
      <c r="DT48" s="20"/>
      <c r="DU48" s="142"/>
      <c r="DV48" s="142"/>
      <c r="DW48" s="142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20"/>
      <c r="EY48" s="148"/>
      <c r="EZ48" s="148"/>
      <c r="FA48" s="152"/>
      <c r="FB48" s="152"/>
      <c r="FC48" s="148"/>
      <c r="FD48" s="148"/>
      <c r="FE48" s="152"/>
      <c r="FF48" s="152"/>
      <c r="FG48" s="148"/>
      <c r="FH48" s="148"/>
      <c r="FI48" s="152"/>
      <c r="FJ48" s="152"/>
      <c r="FK48" s="148"/>
      <c r="FL48" s="148"/>
      <c r="FM48" s="152"/>
      <c r="FN48" s="152"/>
      <c r="FO48" s="148"/>
      <c r="FP48" s="148"/>
      <c r="FQ48" s="148"/>
      <c r="FR48" s="152"/>
      <c r="FS48" s="152"/>
      <c r="FT48" s="148"/>
      <c r="FU48" s="148"/>
      <c r="FV48" s="152"/>
      <c r="FW48" s="152"/>
      <c r="FX48" s="148"/>
      <c r="FY48" s="148"/>
      <c r="FZ48" s="152"/>
      <c r="GA48" s="152"/>
      <c r="GB48" s="148"/>
      <c r="GC48" s="148"/>
      <c r="GD48" s="152"/>
      <c r="GE48" s="152"/>
      <c r="GF48" s="148"/>
      <c r="GG48" s="148"/>
      <c r="GH48" s="148"/>
      <c r="GI48" s="152"/>
      <c r="GJ48" s="152"/>
      <c r="GK48" s="148"/>
      <c r="GL48" s="148"/>
      <c r="GM48" s="152"/>
      <c r="GN48" s="152"/>
      <c r="GO48" s="148"/>
      <c r="GP48" s="148"/>
      <c r="GQ48" s="152"/>
      <c r="GR48" s="152"/>
      <c r="GS48" s="148"/>
      <c r="GT48" s="148"/>
      <c r="GU48" s="152"/>
      <c r="GV48" s="152"/>
      <c r="GW48" s="148"/>
      <c r="GX48" s="148"/>
      <c r="GY48" s="148"/>
      <c r="GZ48" s="152"/>
      <c r="HA48" s="152"/>
      <c r="HB48" s="148"/>
      <c r="HC48" s="148"/>
      <c r="HD48" s="152"/>
      <c r="HE48" s="152"/>
      <c r="HF48" s="148"/>
      <c r="HG48" s="148"/>
      <c r="HH48" s="152"/>
      <c r="HI48" s="152"/>
    </row>
    <row r="49" spans="1:217" ht="14.25">
      <c r="A49" s="153" t="s">
        <v>55</v>
      </c>
      <c r="B49" s="50"/>
      <c r="C49" s="50"/>
      <c r="D49" s="5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2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2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50"/>
      <c r="DI49" s="50"/>
      <c r="DJ49" s="50"/>
      <c r="DK49" s="50"/>
      <c r="DL49" s="20"/>
      <c r="DM49" s="20"/>
      <c r="DN49" s="20"/>
      <c r="DO49" s="20"/>
      <c r="DP49" s="20"/>
      <c r="DQ49" s="20"/>
      <c r="DR49" s="20"/>
      <c r="DS49" s="20"/>
      <c r="DT49" s="20"/>
      <c r="DU49" s="142"/>
      <c r="DV49" s="142"/>
      <c r="DW49" s="142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20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</row>
    <row r="50" spans="1:217" ht="14.25">
      <c r="A50" s="15" t="s">
        <v>72</v>
      </c>
      <c r="N50" s="12"/>
      <c r="O50" s="12"/>
      <c r="P50" s="12"/>
      <c r="Q50" s="12"/>
      <c r="R50" s="12"/>
      <c r="AX50" s="12"/>
      <c r="BO50" s="12"/>
      <c r="CH50" s="51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90"/>
      <c r="CZ50" s="12"/>
      <c r="DA50" s="12"/>
      <c r="DB50" s="12"/>
      <c r="DC50" s="12"/>
      <c r="DD50" s="12"/>
      <c r="DE50" s="12"/>
      <c r="DF50" s="12"/>
      <c r="DG50" s="12"/>
      <c r="DL50" s="12"/>
      <c r="DM50" s="12"/>
      <c r="DN50" s="12"/>
      <c r="DO50" s="20"/>
      <c r="DP50" s="59"/>
      <c r="DQ50" s="12"/>
      <c r="DR50" s="12"/>
      <c r="DS50" s="12"/>
      <c r="DT50" s="12"/>
      <c r="DU50" s="87"/>
      <c r="DV50" s="87"/>
      <c r="DW50" s="87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X50" s="12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6"/>
      <c r="FP50" s="126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</row>
    <row r="51" spans="1:217" ht="14.25">
      <c r="A51" s="50" t="s">
        <v>0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50"/>
      <c r="DI51" s="50"/>
      <c r="DJ51" s="50"/>
      <c r="DK51" s="50"/>
      <c r="DL51" s="20"/>
      <c r="DM51" s="20"/>
      <c r="DN51" s="20"/>
      <c r="DO51" s="20"/>
      <c r="DP51" s="20"/>
      <c r="DQ51" s="20"/>
      <c r="DR51" s="20"/>
      <c r="DS51" s="20"/>
      <c r="DT51" s="20"/>
      <c r="DU51" s="142"/>
      <c r="DV51" s="142"/>
      <c r="DW51" s="142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20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48"/>
      <c r="FR51" s="148"/>
      <c r="FS51" s="148"/>
      <c r="FT51" s="148"/>
      <c r="FU51" s="148"/>
      <c r="FV51" s="148"/>
      <c r="FW51" s="148"/>
      <c r="FX51" s="148"/>
      <c r="FY51" s="148"/>
      <c r="FZ51" s="148"/>
      <c r="GA51" s="148"/>
      <c r="GB51" s="148"/>
      <c r="GC51" s="148"/>
      <c r="GD51" s="148"/>
      <c r="GE51" s="148"/>
      <c r="GF51" s="148"/>
      <c r="GG51" s="148"/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  <c r="GZ51" s="148"/>
      <c r="HA51" s="148"/>
      <c r="HB51" s="148"/>
      <c r="HC51" s="148"/>
      <c r="HD51" s="148"/>
      <c r="HE51" s="148"/>
      <c r="HF51" s="148"/>
      <c r="HG51" s="148"/>
      <c r="HH51" s="148"/>
      <c r="HI51" s="148"/>
    </row>
    <row r="52" spans="1:217" ht="14.25">
      <c r="A52" s="1" t="s">
        <v>58</v>
      </c>
      <c r="B52" s="19"/>
      <c r="C52" s="19"/>
      <c r="D52" s="19"/>
      <c r="E52" s="2"/>
      <c r="F52" s="8"/>
      <c r="G52" s="8"/>
      <c r="H52" s="8"/>
      <c r="I52" s="2"/>
      <c r="J52" s="18"/>
      <c r="K52" s="18"/>
      <c r="L52" s="18"/>
      <c r="M52" s="2"/>
      <c r="N52" s="18"/>
      <c r="O52" s="18"/>
      <c r="P52" s="18"/>
      <c r="Q52" s="2"/>
      <c r="R52" s="35"/>
      <c r="S52" s="8"/>
      <c r="T52" s="8"/>
      <c r="U52" s="8"/>
      <c r="V52" s="2"/>
      <c r="W52" s="8"/>
      <c r="X52" s="8"/>
      <c r="Y52" s="8"/>
      <c r="Z52" s="2"/>
      <c r="AA52" s="18"/>
      <c r="AB52" s="18"/>
      <c r="AC52" s="18"/>
      <c r="AD52" s="2"/>
      <c r="AE52" s="18"/>
      <c r="AF52" s="18"/>
      <c r="AG52" s="18"/>
      <c r="AH52" s="2"/>
      <c r="AI52" s="35"/>
      <c r="AJ52" s="8">
        <f aca="true" t="shared" si="142" ref="AJ52:BO52">AJ44-AJ8+AJ55</f>
        <v>7300.604816</v>
      </c>
      <c r="AK52" s="8">
        <f t="shared" si="142"/>
        <v>7047.8025769999995</v>
      </c>
      <c r="AL52" s="8">
        <f t="shared" si="142"/>
        <v>7307.336448999999</v>
      </c>
      <c r="AM52" s="2">
        <f t="shared" si="142"/>
        <v>21655.743842</v>
      </c>
      <c r="AN52" s="8">
        <f t="shared" si="142"/>
        <v>7876.233717000001</v>
      </c>
      <c r="AO52" s="8">
        <f t="shared" si="142"/>
        <v>9633.926437999999</v>
      </c>
      <c r="AP52" s="8">
        <f t="shared" si="142"/>
        <v>9425.411309000001</v>
      </c>
      <c r="AQ52" s="14">
        <f t="shared" si="142"/>
        <v>26935.571464000004</v>
      </c>
      <c r="AR52" s="8">
        <f t="shared" si="142"/>
        <v>8092.902776000001</v>
      </c>
      <c r="AS52" s="8">
        <f t="shared" si="142"/>
        <v>7647.149141999999</v>
      </c>
      <c r="AT52" s="8">
        <f t="shared" si="142"/>
        <v>7082.6805490000015</v>
      </c>
      <c r="AU52" s="14">
        <f t="shared" si="142"/>
        <v>22822.732466999994</v>
      </c>
      <c r="AV52" s="8">
        <f t="shared" si="142"/>
        <v>7277.980419000001</v>
      </c>
      <c r="AW52" s="8">
        <f t="shared" si="142"/>
        <v>7438.590881000002</v>
      </c>
      <c r="AX52" s="8">
        <f t="shared" si="142"/>
        <v>7826.1108030000005</v>
      </c>
      <c r="AY52" s="14">
        <f t="shared" si="142"/>
        <v>22542.682103000003</v>
      </c>
      <c r="AZ52" s="35">
        <f t="shared" si="142"/>
        <v>93956.729876</v>
      </c>
      <c r="BA52" s="8">
        <f t="shared" si="142"/>
        <v>7853.737644000001</v>
      </c>
      <c r="BB52" s="8">
        <f t="shared" si="142"/>
        <v>7082.987875000001</v>
      </c>
      <c r="BC52" s="8">
        <f t="shared" si="142"/>
        <v>7366.928742</v>
      </c>
      <c r="BD52" s="2">
        <f t="shared" si="142"/>
        <v>22303.654261000007</v>
      </c>
      <c r="BE52" s="8">
        <f t="shared" si="142"/>
        <v>7598.732577999999</v>
      </c>
      <c r="BF52" s="8">
        <f t="shared" si="142"/>
        <v>8451.284902</v>
      </c>
      <c r="BG52" s="8">
        <f t="shared" si="142"/>
        <v>7234.084807000001</v>
      </c>
      <c r="BH52" s="14">
        <f t="shared" si="142"/>
        <v>23284.102286999998</v>
      </c>
      <c r="BI52" s="8">
        <f t="shared" si="142"/>
        <v>7311.854839000001</v>
      </c>
      <c r="BJ52" s="8">
        <f t="shared" si="142"/>
        <v>6291.096685</v>
      </c>
      <c r="BK52" s="8">
        <f t="shared" si="142"/>
        <v>6039.536374</v>
      </c>
      <c r="BL52" s="14">
        <f t="shared" si="142"/>
        <v>19642.487898</v>
      </c>
      <c r="BM52" s="14">
        <f t="shared" si="142"/>
        <v>5702.539856999999</v>
      </c>
      <c r="BN52" s="14">
        <f t="shared" si="142"/>
        <v>5502.716175</v>
      </c>
      <c r="BO52" s="14">
        <f t="shared" si="142"/>
        <v>5929.315518</v>
      </c>
      <c r="BP52" s="14">
        <f aca="true" t="shared" si="143" ref="BP52:CL52">BP44-BP8+BP55</f>
        <v>17134.571550000004</v>
      </c>
      <c r="BQ52" s="14">
        <f t="shared" si="143"/>
        <v>82364.81599599999</v>
      </c>
      <c r="BR52" s="8">
        <f t="shared" si="143"/>
        <v>5799.123942</v>
      </c>
      <c r="BS52" s="8">
        <f t="shared" si="143"/>
        <v>5141.838420000001</v>
      </c>
      <c r="BT52" s="8">
        <f t="shared" si="143"/>
        <v>5363.009389999999</v>
      </c>
      <c r="BU52" s="2">
        <f t="shared" si="143"/>
        <v>16303.971751999998</v>
      </c>
      <c r="BV52" s="8">
        <f t="shared" si="143"/>
        <v>5584.977867</v>
      </c>
      <c r="BW52" s="8">
        <f t="shared" si="143"/>
        <v>9460.01244</v>
      </c>
      <c r="BX52" s="8">
        <f t="shared" si="143"/>
        <v>8023.856368</v>
      </c>
      <c r="BY52" s="2">
        <f t="shared" si="143"/>
        <v>23068.846675</v>
      </c>
      <c r="BZ52" s="8">
        <f t="shared" si="143"/>
        <v>7011.474472999999</v>
      </c>
      <c r="CA52" s="8">
        <f t="shared" si="143"/>
        <v>6633.727674</v>
      </c>
      <c r="CB52" s="8">
        <f t="shared" si="143"/>
        <v>6101.074534</v>
      </c>
      <c r="CC52" s="2">
        <f t="shared" si="143"/>
        <v>19746.276681000007</v>
      </c>
      <c r="CD52" s="2">
        <f t="shared" si="143"/>
        <v>7440.812434999998</v>
      </c>
      <c r="CE52" s="2">
        <f t="shared" si="143"/>
        <v>6244.007177000001</v>
      </c>
      <c r="CF52" s="2">
        <f t="shared" si="143"/>
        <v>6689.888189999999</v>
      </c>
      <c r="CG52" s="2">
        <f t="shared" si="143"/>
        <v>20374.707802</v>
      </c>
      <c r="CH52" s="35">
        <f t="shared" si="143"/>
        <v>79493.80291</v>
      </c>
      <c r="CI52" s="83">
        <f t="shared" si="143"/>
        <v>6819.264747</v>
      </c>
      <c r="CJ52" s="83">
        <f t="shared" si="143"/>
        <v>6666.187869</v>
      </c>
      <c r="CK52" s="83">
        <f t="shared" si="143"/>
        <v>7199.102080999999</v>
      </c>
      <c r="CL52" s="83">
        <f t="shared" si="143"/>
        <v>20684.554697</v>
      </c>
      <c r="CM52" s="83">
        <f>CM4-CM8+CM11+CM14+CM24+CM41+CM55</f>
        <v>8015.260681000001</v>
      </c>
      <c r="CN52" s="83">
        <f>CN4-CN8+CN11+CN14+CN24+CN41+CN55</f>
        <v>8554.254308</v>
      </c>
      <c r="CO52" s="83">
        <f>CO4-CO8+CO11+CO14+CO24+CO41+CO55</f>
        <v>8649.279411</v>
      </c>
      <c r="CP52" s="83">
        <f>SUM(CM52:CO52)</f>
        <v>25218.7944</v>
      </c>
      <c r="CQ52" s="83">
        <f>CQ4-CQ8+CQ11+CQ14+CQ24+CQ41+CQ55</f>
        <v>8950.878945000002</v>
      </c>
      <c r="CR52" s="83">
        <f>CR4-CR8+CR11+CR14+CR24+CR41+CR55</f>
        <v>8667.043825</v>
      </c>
      <c r="CS52" s="83">
        <f>CS4-CS8+CS11+CS14+CS24+CS41+CS55</f>
        <v>7951.203839000002</v>
      </c>
      <c r="CT52" s="83">
        <f>SUM(CQ52:CS52)</f>
        <v>25569.126609000006</v>
      </c>
      <c r="CU52" s="83">
        <f aca="true" t="shared" si="144" ref="CU52:EA52">CU4-CU8+CU11+CU14+CU24+CU41+CU55</f>
        <v>7851.111901</v>
      </c>
      <c r="CV52" s="83">
        <f t="shared" si="144"/>
        <v>6823.812725000001</v>
      </c>
      <c r="CW52" s="83">
        <f t="shared" si="144"/>
        <v>7068.4215699999995</v>
      </c>
      <c r="CX52" s="83">
        <f t="shared" si="144"/>
        <v>20950.088196000004</v>
      </c>
      <c r="CY52" s="89">
        <f t="shared" si="144"/>
        <v>91736.014902</v>
      </c>
      <c r="CZ52" s="83">
        <f t="shared" si="144"/>
        <v>6702.344674</v>
      </c>
      <c r="DA52" s="83">
        <f t="shared" si="144"/>
        <v>6183.391754</v>
      </c>
      <c r="DB52" s="83">
        <f t="shared" si="144"/>
        <v>7146.659764</v>
      </c>
      <c r="DC52" s="83">
        <f t="shared" si="144"/>
        <v>20032.396192</v>
      </c>
      <c r="DD52" s="83">
        <f t="shared" si="144"/>
        <v>7383.608667</v>
      </c>
      <c r="DE52" s="83">
        <f t="shared" si="144"/>
        <v>10089.314371</v>
      </c>
      <c r="DF52" s="83">
        <f t="shared" si="144"/>
        <v>9547.782020999999</v>
      </c>
      <c r="DG52" s="83">
        <f t="shared" si="144"/>
        <v>27020.705059</v>
      </c>
      <c r="DH52" s="83">
        <f t="shared" si="144"/>
        <v>8758.723179999999</v>
      </c>
      <c r="DI52" s="83">
        <f t="shared" si="144"/>
        <v>7799.688789999999</v>
      </c>
      <c r="DJ52" s="83">
        <f t="shared" si="144"/>
        <v>8041.394146</v>
      </c>
      <c r="DK52" s="83">
        <f t="shared" si="144"/>
        <v>24599.806115999996</v>
      </c>
      <c r="DL52" s="83">
        <f t="shared" si="144"/>
        <v>7480.356729000001</v>
      </c>
      <c r="DM52" s="83">
        <f t="shared" si="144"/>
        <v>7396.932808</v>
      </c>
      <c r="DN52" s="83">
        <f t="shared" si="144"/>
        <v>7847.279729</v>
      </c>
      <c r="DO52" s="83">
        <f t="shared" si="144"/>
        <v>22724.569266</v>
      </c>
      <c r="DP52" s="83">
        <f t="shared" si="144"/>
        <v>94377.47663300001</v>
      </c>
      <c r="DQ52" s="82">
        <f t="shared" si="144"/>
        <v>7288.238358</v>
      </c>
      <c r="DR52" s="82">
        <f t="shared" si="144"/>
        <v>6522.151886000001</v>
      </c>
      <c r="DS52" s="82">
        <f t="shared" si="144"/>
        <v>7868.076056</v>
      </c>
      <c r="DT52" s="86">
        <f t="shared" si="144"/>
        <v>21678.4663</v>
      </c>
      <c r="DU52" s="82">
        <f t="shared" si="144"/>
        <v>8338.864428</v>
      </c>
      <c r="DV52" s="82">
        <f t="shared" si="144"/>
        <v>9722.982691000001</v>
      </c>
      <c r="DW52" s="82">
        <f t="shared" si="144"/>
        <v>9973.465844</v>
      </c>
      <c r="DX52" s="82">
        <f t="shared" si="144"/>
        <v>28035.312962999997</v>
      </c>
      <c r="DY52" s="82">
        <f t="shared" si="144"/>
        <v>8563.9053</v>
      </c>
      <c r="DZ52" s="82">
        <f t="shared" si="144"/>
        <v>9118.299003999999</v>
      </c>
      <c r="EA52" s="82">
        <f t="shared" si="144"/>
        <v>7835.49769</v>
      </c>
      <c r="EB52" s="86">
        <f aca="true" t="shared" si="145" ref="EB52:EB59">SUM(DY52:EA52)</f>
        <v>25517.701994</v>
      </c>
      <c r="EC52" s="82">
        <f>EC4-EC8+EC11+EC14+EC24+EC41+EC55</f>
        <v>7711.401</v>
      </c>
      <c r="ED52" s="82">
        <f>ED4-ED8+ED11+ED14+ED24+ED41+ED55</f>
        <v>6650.14</v>
      </c>
      <c r="EE52" s="82">
        <f>EE4-EE8+EE11+EE14+EE24+EE41+EE55</f>
        <v>7060.171999999999</v>
      </c>
      <c r="EF52" s="63">
        <f>EC52+ED52+EE52</f>
        <v>21421.713</v>
      </c>
      <c r="EG52" s="63">
        <f>DT52+DX52+EB52+EF52</f>
        <v>96653.194257</v>
      </c>
      <c r="EH52" s="82">
        <f>EH4+EH11+EH14+EH24+EH41+EH55+EH56</f>
        <v>6373.4442033333335</v>
      </c>
      <c r="EI52" s="82">
        <f>EI4+EI11+EI14+EI24+EI41+EI55+EI56</f>
        <v>5674.225835333334</v>
      </c>
      <c r="EJ52" s="82">
        <f>EJ4+EJ11+EJ14+EJ24+EJ41+EJ55+EJ56</f>
        <v>6679.131751333333</v>
      </c>
      <c r="EK52" s="86">
        <f>EK4+EK11+EK14+EK24+EK41+EK55+EK56</f>
        <v>18726.801789999998</v>
      </c>
      <c r="EL52" s="82">
        <f aca="true" t="shared" si="146" ref="EL52:EX52">EL4+EL11+EL14+EL24+EL41+EL55</f>
        <v>6887.798322000001</v>
      </c>
      <c r="EM52" s="82">
        <f t="shared" si="146"/>
        <v>7912.171807</v>
      </c>
      <c r="EN52" s="82">
        <f t="shared" si="146"/>
        <v>7243.087141999999</v>
      </c>
      <c r="EO52" s="86">
        <f t="shared" si="146"/>
        <v>22043.057270999998</v>
      </c>
      <c r="EP52" s="82">
        <f t="shared" si="146"/>
        <v>8232.847074</v>
      </c>
      <c r="EQ52" s="82">
        <f t="shared" si="146"/>
        <v>9434.109618</v>
      </c>
      <c r="ER52" s="82">
        <f t="shared" si="146"/>
        <v>8795.737071</v>
      </c>
      <c r="ES52" s="86">
        <f t="shared" si="146"/>
        <v>26462.693762999996</v>
      </c>
      <c r="ET52" s="82">
        <f t="shared" si="146"/>
        <v>8163.74091</v>
      </c>
      <c r="EU52" s="82">
        <f t="shared" si="146"/>
        <v>9286.995972</v>
      </c>
      <c r="EV52" s="82">
        <f t="shared" si="146"/>
        <v>7915.580264</v>
      </c>
      <c r="EW52" s="86">
        <f t="shared" si="146"/>
        <v>25366.317146</v>
      </c>
      <c r="EX52" s="63">
        <f t="shared" si="146"/>
        <v>92581.18996999999</v>
      </c>
      <c r="EY52" s="134">
        <f>EY4+EY11+EY14+EY24+EY41+EY55+EY56+EY57</f>
        <v>7994.438910000002</v>
      </c>
      <c r="EZ52" s="134">
        <f>EZ4+EZ11+EZ14+EZ24+EZ41+EZ55+EZ56+EZ57</f>
        <v>7759.91191</v>
      </c>
      <c r="FA52" s="134">
        <f>FA4+FA11+FA14+FA24+FA41+FA55+FA56+FA57</f>
        <v>8626.916225</v>
      </c>
      <c r="FB52" s="134">
        <f aca="true" t="shared" si="147" ref="FB52:FB59">SUM(EY52:FA52)</f>
        <v>24381.267045</v>
      </c>
      <c r="FC52" s="134">
        <f>FC4+FC11+FC14+FC24+FC41+FC55+FC56+FC57</f>
        <v>9016.109568000002</v>
      </c>
      <c r="FD52" s="134">
        <f>FD4+FD11+FD14+FD24+FD41+FD55+FD56+FD57</f>
        <v>10704.979881000001</v>
      </c>
      <c r="FE52" s="134">
        <f>FE4+FE11+FE14+FE24+FE41+FE55+FE56+FE57</f>
        <v>9984.49662</v>
      </c>
      <c r="FF52" s="134">
        <f aca="true" t="shared" si="148" ref="FF52:FF59">SUM(FC52:FE52)</f>
        <v>29705.586069000004</v>
      </c>
      <c r="FG52" s="134">
        <f>FG4+FG11+FG14+FG24+FG41+FG55+FG56+FG57</f>
        <v>8073.738076999999</v>
      </c>
      <c r="FH52" s="134">
        <f>FH4+FH11+FH14+FH24+FH41+FH55+FH56+FH57</f>
        <v>7793.538234000001</v>
      </c>
      <c r="FI52" s="134">
        <f>FI4+FI11+FI14+FI24+FI41+FI55+FI56+FI57</f>
        <v>9118.022463000001</v>
      </c>
      <c r="FJ52" s="134">
        <f aca="true" t="shared" si="149" ref="FJ52:FJ59">SUM(FG52:FI52)</f>
        <v>24985.298774000003</v>
      </c>
      <c r="FK52" s="134">
        <f>FK4+FK11+FK14+FK24+FK41+FK55+FK56+FK57</f>
        <v>8620.6540857</v>
      </c>
      <c r="FL52" s="134">
        <f>FL4+FL11+FL14+FL24+FL41+FL55+FL56+FL57</f>
        <v>7596.392199999999</v>
      </c>
      <c r="FM52" s="134">
        <f>FM4+FM11+FM14+FM24+FM41+FM55+FM56+FM57</f>
        <v>7247.943000999999</v>
      </c>
      <c r="FN52" s="134">
        <f aca="true" t="shared" si="150" ref="FN52:FN59">SUM(FK52:FM52)</f>
        <v>23464.989286699998</v>
      </c>
      <c r="FO52" s="128">
        <f>FO4+FO11+FO14+FO24+FO41+FO55</f>
        <v>102462.2698607</v>
      </c>
      <c r="FP52" s="134">
        <f>FP4+FP11+FP14+FP24+FP41+FP55+FP56+FP57</f>
        <v>6554.13405</v>
      </c>
      <c r="FQ52" s="134">
        <f>FQ4+FQ11+FQ14+FQ24+FQ41+FQ55+FQ56+FQ57</f>
        <v>6155.358382000001</v>
      </c>
      <c r="FR52" s="134">
        <f>FR4+FR11+FR14+FR24+FR41+FR55+FR56+FR57</f>
        <v>6866.122529</v>
      </c>
      <c r="FS52" s="134">
        <f aca="true" t="shared" si="151" ref="FS52:FS59">SUM(FP52:FR52)</f>
        <v>19575.614961</v>
      </c>
      <c r="FT52" s="134">
        <f>FT4+FT11+FT14+FT24+FT41+FT55+FT56+FT57</f>
        <v>7569.929010000001</v>
      </c>
      <c r="FU52" s="134">
        <f>FU4+FU11+FU14+FU24+FU41+FU55+FU56+FU57</f>
        <v>11524.406685999998</v>
      </c>
      <c r="FV52" s="134">
        <f>FV4+FV11+FV14+FV24+FV41+FV55+FV56+FV57</f>
        <v>10173.648478000003</v>
      </c>
      <c r="FW52" s="134">
        <f aca="true" t="shared" si="152" ref="FW52:FW59">SUM(FT52:FV52)</f>
        <v>29267.984174</v>
      </c>
      <c r="FX52" s="134">
        <f>FX4+FX11+FX14+FX24+FX41+FX55+FX56+FX57</f>
        <v>9648.916115</v>
      </c>
      <c r="FY52" s="134">
        <f>FY4+FY11+FY14+FY24+FY41+FY55+FY56+FY57</f>
        <v>9520.434657</v>
      </c>
      <c r="FZ52" s="134">
        <f>FZ4+FZ11+FZ14+FZ24+FZ41+FZ55+FZ56+FZ57</f>
        <v>8368.81491</v>
      </c>
      <c r="GA52" s="134">
        <f aca="true" t="shared" si="153" ref="GA52:GA59">SUM(FX52:FZ52)</f>
        <v>27538.165682</v>
      </c>
      <c r="GB52" s="134">
        <f>GB4+GB11+GB14+GB24+GB41+GB55+GB56+GB57</f>
        <v>7741.703837000001</v>
      </c>
      <c r="GC52" s="134">
        <f>GC4+GC11+GC14+GC24+GC41+GC55+GC56+GC57</f>
        <v>6772.578518</v>
      </c>
      <c r="GD52" s="134">
        <f>GD4+GD11+GD14+GD24+GD41+GD55+GD56+GD57</f>
        <v>6921.575588899999</v>
      </c>
      <c r="GE52" s="134">
        <f aca="true" t="shared" si="154" ref="GE52:GE59">SUM(GB52:GD52)</f>
        <v>21435.857943900002</v>
      </c>
      <c r="GF52" s="128">
        <f>GF4+GF11+GF14+GF24+GF41+GF55</f>
        <v>97738.9177109</v>
      </c>
      <c r="GG52" s="134">
        <f>GG4+GG11+GG14+GG24+GG41+GG55+GG56+GG57</f>
        <v>6886.910970999999</v>
      </c>
      <c r="GH52" s="134">
        <f>GH4+GH11+GH14+GH24+GH41+GH55+GH56+GH57</f>
        <v>5906.049375</v>
      </c>
      <c r="GI52" s="134">
        <f>GI4+GI11+GI14+GI24+GI41+GI55+GI56+GI57</f>
        <v>6912.480779</v>
      </c>
      <c r="GJ52" s="134">
        <f aca="true" t="shared" si="155" ref="GJ52:GJ59">SUM(GG52:GI52)</f>
        <v>19705.441125</v>
      </c>
      <c r="GK52" s="134">
        <f>GK4+GK11+GK14+GK24+GK41+GK55+GK56+GK57</f>
        <v>7568.774434999999</v>
      </c>
      <c r="GL52" s="134">
        <f>GL4+GL11+GL14+GL24+GL41+GL55+GL56+GL57</f>
        <v>9505.88280685</v>
      </c>
      <c r="GM52" s="134">
        <f>GM4+GM11+GM14+GM24+GM41+GM55+GM56+GM57</f>
        <v>9510.755694000001</v>
      </c>
      <c r="GN52" s="134">
        <f aca="true" t="shared" si="156" ref="GN52:GN59">SUM(GK52:GM52)</f>
        <v>26585.41293585</v>
      </c>
      <c r="GO52" s="134">
        <f>GO4+GO11+GO14+GO24+GO41+GO55+GO56+GO57</f>
        <v>7610.578089</v>
      </c>
      <c r="GP52" s="134">
        <f>GP4+GP11+GP14+GP24+GP41+GP55+GP56+GP57</f>
        <v>6893.8376395000005</v>
      </c>
      <c r="GQ52" s="134">
        <f>GQ4+GQ11+GQ14+GQ24+GQ41+GQ55+GQ56+GQ57</f>
        <v>6279.4576099999995</v>
      </c>
      <c r="GR52" s="134">
        <f aca="true" t="shared" si="157" ref="GR52:GR59">SUM(GO52:GQ52)</f>
        <v>20783.8733385</v>
      </c>
      <c r="GS52" s="134">
        <f>GS4+GS11+GS14+GS24+GS41+GS55+GS56+GS57</f>
        <v>6331.433958000001</v>
      </c>
      <c r="GT52" s="134">
        <f>GT4+GT11+GT14+GT24+GT41+GT55+GT56+GT57</f>
        <v>6049.426608</v>
      </c>
      <c r="GU52" s="134">
        <f>GU4+GU11+GU14+GU24+GU41+GU55+GU56+GU57</f>
        <v>6484.162796</v>
      </c>
      <c r="GV52" s="134">
        <f aca="true" t="shared" si="158" ref="GV52:GV59">SUM(GS52:GU52)</f>
        <v>18865.023362</v>
      </c>
      <c r="GW52" s="128">
        <f>GW4+GW11+GW14+GW24+GW41+GW55</f>
        <v>85867.09468335</v>
      </c>
      <c r="GX52" s="134">
        <f>GX4+GX11+GX14+GX24+GX41+GX55+GX56+GX57</f>
        <v>6575.034763</v>
      </c>
      <c r="GY52" s="134">
        <f>GY4+GY11+GY14+GY24+GY41+GY55+GY56+GY57</f>
        <v>6143.4120840000005</v>
      </c>
      <c r="GZ52" s="134">
        <f>GZ4+GZ11+GZ14+GZ24+GZ41+GZ55+GZ56+GZ57</f>
        <v>6477.463866</v>
      </c>
      <c r="HA52" s="134">
        <f aca="true" t="shared" si="159" ref="HA52:HA59">SUM(GX52:GZ52)</f>
        <v>19195.910712999997</v>
      </c>
      <c r="HB52" s="134">
        <f>HB4+HB11+HB14+HB24+HB41+HB55+HB56+HB57</f>
        <v>8719.571416</v>
      </c>
      <c r="HC52" s="134">
        <f>HC4+HC11+HC14+HC24+HC41+HC55+HC56+HC57</f>
        <v>9577.354730000001</v>
      </c>
      <c r="HD52" s="134">
        <f>HD4+HD11+HD14+HD24+HD41+HD55+HD56+HD57</f>
        <v>8352.141765</v>
      </c>
      <c r="HE52" s="134">
        <f aca="true" t="shared" si="160" ref="HE52:HE59">SUM(HB52:HD52)</f>
        <v>26649.067911000002</v>
      </c>
      <c r="HF52" s="134">
        <f>HF4+HF11+HF14+HF24+HF41+HF55+HF56+HF57</f>
        <v>8170.9723460000005</v>
      </c>
      <c r="HG52" s="134">
        <f>HG4+HG11+HG14+HG24+HG41+HG55+HG56+HG57</f>
        <v>7770.170458</v>
      </c>
      <c r="HH52" s="134">
        <f>HH4+HH11+HH14+HH24+HH41+HH55+HH56+HH57</f>
        <v>7236.163008</v>
      </c>
      <c r="HI52" s="134">
        <f aca="true" t="shared" si="161" ref="HI52:HI59">SUM(HF52:HH52)</f>
        <v>23177.305812</v>
      </c>
    </row>
    <row r="53" spans="1:217" ht="14.25">
      <c r="A53" s="1" t="s">
        <v>62</v>
      </c>
      <c r="B53" s="19"/>
      <c r="C53" s="19"/>
      <c r="D53" s="19"/>
      <c r="E53" s="2"/>
      <c r="F53" s="8"/>
      <c r="G53" s="8"/>
      <c r="H53" s="8"/>
      <c r="I53" s="2"/>
      <c r="J53" s="18"/>
      <c r="K53" s="18"/>
      <c r="L53" s="18"/>
      <c r="M53" s="2"/>
      <c r="N53" s="18"/>
      <c r="O53" s="18"/>
      <c r="P53" s="18"/>
      <c r="Q53" s="2"/>
      <c r="R53" s="35"/>
      <c r="S53" s="8"/>
      <c r="T53" s="8"/>
      <c r="U53" s="8"/>
      <c r="V53" s="2"/>
      <c r="W53" s="8"/>
      <c r="X53" s="8"/>
      <c r="Y53" s="8"/>
      <c r="Z53" s="2"/>
      <c r="AA53" s="18"/>
      <c r="AB53" s="18"/>
      <c r="AC53" s="18"/>
      <c r="AD53" s="2"/>
      <c r="AE53" s="18"/>
      <c r="AF53" s="18"/>
      <c r="AG53" s="18"/>
      <c r="AH53" s="2"/>
      <c r="AI53" s="35"/>
      <c r="AJ53" s="8">
        <f aca="true" t="shared" si="162" ref="AJ53:BO53">AJ30-AJ55+AJ8</f>
        <v>2836.8428410000006</v>
      </c>
      <c r="AK53" s="8">
        <f t="shared" si="162"/>
        <v>2457.869834</v>
      </c>
      <c r="AL53" s="8">
        <f t="shared" si="162"/>
        <v>2616.3103670000014</v>
      </c>
      <c r="AM53" s="2">
        <f t="shared" si="162"/>
        <v>7911.0230420000025</v>
      </c>
      <c r="AN53" s="8">
        <f t="shared" si="162"/>
        <v>2256.549867</v>
      </c>
      <c r="AO53" s="8">
        <f t="shared" si="162"/>
        <v>1854.3280659999998</v>
      </c>
      <c r="AP53" s="8">
        <f t="shared" si="162"/>
        <v>1479.0975850000002</v>
      </c>
      <c r="AQ53" s="14">
        <f t="shared" si="162"/>
        <v>5589.975518000002</v>
      </c>
      <c r="AR53" s="8">
        <f t="shared" si="162"/>
        <v>1523.6273890000002</v>
      </c>
      <c r="AS53" s="8">
        <f t="shared" si="162"/>
        <v>1504.3030460000002</v>
      </c>
      <c r="AT53" s="8">
        <f t="shared" si="162"/>
        <v>1543.506483</v>
      </c>
      <c r="AU53" s="14">
        <f t="shared" si="162"/>
        <v>4571.436918</v>
      </c>
      <c r="AV53" s="8">
        <f t="shared" si="162"/>
        <v>2004.2697249999999</v>
      </c>
      <c r="AW53" s="8">
        <f t="shared" si="162"/>
        <v>2194.453605</v>
      </c>
      <c r="AX53" s="8">
        <f t="shared" si="162"/>
        <v>2595.7037009999995</v>
      </c>
      <c r="AY53" s="14">
        <f t="shared" si="162"/>
        <v>6794.427031000001</v>
      </c>
      <c r="AZ53" s="35">
        <f t="shared" si="162"/>
        <v>24866.862509000006</v>
      </c>
      <c r="BA53" s="8">
        <f t="shared" si="162"/>
        <v>2600.3299900000006</v>
      </c>
      <c r="BB53" s="8">
        <f t="shared" si="162"/>
        <v>2300.518109700001</v>
      </c>
      <c r="BC53" s="8">
        <f t="shared" si="162"/>
        <v>2386.4756099999995</v>
      </c>
      <c r="BD53" s="2">
        <f t="shared" si="162"/>
        <v>7287.323709700001</v>
      </c>
      <c r="BE53" s="8">
        <f t="shared" si="162"/>
        <v>1888.1283549999998</v>
      </c>
      <c r="BF53" s="8">
        <f t="shared" si="162"/>
        <v>1851.021591</v>
      </c>
      <c r="BG53" s="8">
        <f t="shared" si="162"/>
        <v>1569.64576</v>
      </c>
      <c r="BH53" s="14">
        <f t="shared" si="162"/>
        <v>5308.795706000001</v>
      </c>
      <c r="BI53" s="8">
        <f t="shared" si="162"/>
        <v>1670.0347920000002</v>
      </c>
      <c r="BJ53" s="8">
        <f t="shared" si="162"/>
        <v>1575.414591</v>
      </c>
      <c r="BK53" s="8">
        <f t="shared" si="162"/>
        <v>1731.2965460000003</v>
      </c>
      <c r="BL53" s="14">
        <f t="shared" si="162"/>
        <v>4976.745929000001</v>
      </c>
      <c r="BM53" s="14">
        <f t="shared" si="162"/>
        <v>2375.8899109999998</v>
      </c>
      <c r="BN53" s="14">
        <f t="shared" si="162"/>
        <v>2697.3564100000003</v>
      </c>
      <c r="BO53" s="14">
        <f t="shared" si="162"/>
        <v>3270.0177169999997</v>
      </c>
      <c r="BP53" s="14">
        <f aca="true" t="shared" si="163" ref="BP53:CH53">BP30-BP55+BP8</f>
        <v>8343.264038</v>
      </c>
      <c r="BQ53" s="14">
        <f t="shared" si="163"/>
        <v>25916.129382699997</v>
      </c>
      <c r="BR53" s="8">
        <f t="shared" si="163"/>
        <v>3200.765277</v>
      </c>
      <c r="BS53" s="8">
        <f t="shared" si="163"/>
        <v>2773.198786</v>
      </c>
      <c r="BT53" s="8">
        <f t="shared" si="163"/>
        <v>2767.4432830000005</v>
      </c>
      <c r="BU53" s="2">
        <f t="shared" si="163"/>
        <v>8741.407346</v>
      </c>
      <c r="BV53" s="8">
        <f t="shared" si="163"/>
        <v>2388.786247</v>
      </c>
      <c r="BW53" s="8">
        <f t="shared" si="163"/>
        <v>2007.6545489999992</v>
      </c>
      <c r="BX53" s="8">
        <f t="shared" si="163"/>
        <v>1776.4333279999998</v>
      </c>
      <c r="BY53" s="2">
        <f t="shared" si="163"/>
        <v>6172.874124</v>
      </c>
      <c r="BZ53" s="8">
        <f t="shared" si="163"/>
        <v>1748.7705300000005</v>
      </c>
      <c r="CA53" s="8">
        <f t="shared" si="163"/>
        <v>1864.785183</v>
      </c>
      <c r="CB53" s="8">
        <f t="shared" si="163"/>
        <v>1901.3412320000002</v>
      </c>
      <c r="CC53" s="2">
        <f t="shared" si="163"/>
        <v>5514.896945000001</v>
      </c>
      <c r="CD53" s="2">
        <f t="shared" si="163"/>
        <v>2420.0981819999997</v>
      </c>
      <c r="CE53" s="2">
        <f t="shared" si="163"/>
        <v>2976.4011909999995</v>
      </c>
      <c r="CF53" s="2">
        <f t="shared" si="163"/>
        <v>3350.7277820000004</v>
      </c>
      <c r="CG53" s="2">
        <f t="shared" si="163"/>
        <v>8747.227155</v>
      </c>
      <c r="CH53" s="35">
        <f t="shared" si="163"/>
        <v>29176.40557</v>
      </c>
      <c r="CI53" s="83">
        <f>CI43-CI52</f>
        <v>3053.0781190000007</v>
      </c>
      <c r="CJ53" s="83">
        <f>CJ43-CJ52</f>
        <v>2770.0484769999994</v>
      </c>
      <c r="CK53" s="83">
        <f>CK43-CK52</f>
        <v>2606.835516000001</v>
      </c>
      <c r="CL53" s="83">
        <f t="shared" si="72"/>
        <v>8429.962112000001</v>
      </c>
      <c r="CM53" s="83">
        <f>CM43-CM52</f>
        <v>2165.062949</v>
      </c>
      <c r="CN53" s="83">
        <f>CN43-CN52</f>
        <v>2176.403420999999</v>
      </c>
      <c r="CO53" s="83">
        <f>CO43-CO52</f>
        <v>1532.5961100000004</v>
      </c>
      <c r="CP53" s="83">
        <f>SUM(CM53:CO53)</f>
        <v>5874.06248</v>
      </c>
      <c r="CQ53" s="83">
        <f>CQ43-CQ52</f>
        <v>1429.7614399999966</v>
      </c>
      <c r="CR53" s="83">
        <f>CR43-CR52</f>
        <v>1491.0381959999995</v>
      </c>
      <c r="CS53" s="83">
        <f>CS43-CS52</f>
        <v>1499.231563999998</v>
      </c>
      <c r="CT53" s="83">
        <f>SUM(CQ53:CS53)</f>
        <v>4420.031199999994</v>
      </c>
      <c r="CU53" s="83">
        <f>CU43-CU52</f>
        <v>2074.214330999999</v>
      </c>
      <c r="CV53" s="83">
        <f>CV43-CV52</f>
        <v>2668.048493000001</v>
      </c>
      <c r="CW53" s="83">
        <f>CW43-CW52</f>
        <v>2738.7191080000002</v>
      </c>
      <c r="CX53" s="83">
        <f>CX43-CX52</f>
        <v>8274.239931999997</v>
      </c>
      <c r="CY53" s="89">
        <f>CY43-CY52</f>
        <v>27684.844723999995</v>
      </c>
      <c r="CZ53" s="83">
        <f aca="true" t="shared" si="164" ref="CZ53:EA53">CZ43-CZ52-CZ8-CZ58-CZ59</f>
        <v>2715.629223</v>
      </c>
      <c r="DA53" s="83">
        <f t="shared" si="164"/>
        <v>2388.7184070000008</v>
      </c>
      <c r="DB53" s="83">
        <f t="shared" si="164"/>
        <v>2367.146387000001</v>
      </c>
      <c r="DC53" s="83">
        <f t="shared" si="164"/>
        <v>7471.494017000002</v>
      </c>
      <c r="DD53" s="83">
        <f t="shared" si="164"/>
        <v>2296.7911299999982</v>
      </c>
      <c r="DE53" s="83">
        <f t="shared" si="164"/>
        <v>1906.8006629999998</v>
      </c>
      <c r="DF53" s="83">
        <f t="shared" si="164"/>
        <v>1793.8625740000014</v>
      </c>
      <c r="DG53" s="83">
        <f t="shared" si="164"/>
        <v>5997.454366999995</v>
      </c>
      <c r="DH53" s="83">
        <f t="shared" si="164"/>
        <v>1665.3400910000016</v>
      </c>
      <c r="DI53" s="83">
        <f t="shared" si="164"/>
        <v>1855.9679980000017</v>
      </c>
      <c r="DJ53" s="83">
        <f t="shared" si="164"/>
        <v>1869.3834769999999</v>
      </c>
      <c r="DK53" s="83">
        <f t="shared" si="164"/>
        <v>5390.691566000009</v>
      </c>
      <c r="DL53" s="83">
        <f t="shared" si="164"/>
        <v>2263.523888999999</v>
      </c>
      <c r="DM53" s="83">
        <f t="shared" si="164"/>
        <v>2645.3461649999995</v>
      </c>
      <c r="DN53" s="83">
        <f t="shared" si="164"/>
        <v>3129.509009999998</v>
      </c>
      <c r="DO53" s="83">
        <f t="shared" si="164"/>
        <v>8038.379064</v>
      </c>
      <c r="DP53" s="83">
        <f t="shared" si="164"/>
        <v>26898.01901399998</v>
      </c>
      <c r="DQ53" s="82">
        <f t="shared" si="164"/>
        <v>3131.628176</v>
      </c>
      <c r="DR53" s="82">
        <f t="shared" si="164"/>
        <v>2709.995288000001</v>
      </c>
      <c r="DS53" s="82">
        <f t="shared" si="164"/>
        <v>2548.014644</v>
      </c>
      <c r="DT53" s="86">
        <f t="shared" si="164"/>
        <v>8389.638108</v>
      </c>
      <c r="DU53" s="82">
        <f t="shared" si="164"/>
        <v>2192.7650679999997</v>
      </c>
      <c r="DV53" s="82">
        <f t="shared" si="164"/>
        <v>1952.307131999998</v>
      </c>
      <c r="DW53" s="82">
        <f t="shared" si="164"/>
        <v>1985.5157489999983</v>
      </c>
      <c r="DX53" s="82">
        <f t="shared" si="164"/>
        <v>6130.587949000002</v>
      </c>
      <c r="DY53" s="82">
        <f t="shared" si="164"/>
        <v>1895.644699999999</v>
      </c>
      <c r="DZ53" s="82">
        <f t="shared" si="164"/>
        <v>1699.7103540000016</v>
      </c>
      <c r="EA53" s="82">
        <f t="shared" si="164"/>
        <v>1924.1789900000003</v>
      </c>
      <c r="EB53" s="86">
        <f t="shared" si="145"/>
        <v>5519.534044000001</v>
      </c>
      <c r="EC53" s="82">
        <f>EC43-EC52</f>
        <v>2292.9721249999984</v>
      </c>
      <c r="ED53" s="82">
        <f>ED43-ED52</f>
        <v>2595.795701</v>
      </c>
      <c r="EE53" s="82">
        <f>EE43-EE52</f>
        <v>3149.3384690000003</v>
      </c>
      <c r="EF53" s="63">
        <f>EC53+ED53+EE53</f>
        <v>8038.106294999999</v>
      </c>
      <c r="EG53" s="63">
        <f>DT53+DX53+EB53+EF53</f>
        <v>28077.866395999998</v>
      </c>
      <c r="EH53" s="82">
        <f aca="true" t="shared" si="165" ref="EH53:EX53">EH43-EH52-EH35-EH58-EH59</f>
        <v>2709.434159666666</v>
      </c>
      <c r="EI53" s="82">
        <f t="shared" si="165"/>
        <v>2283.244650666667</v>
      </c>
      <c r="EJ53" s="82">
        <f t="shared" si="165"/>
        <v>2115.787747666667</v>
      </c>
      <c r="EK53" s="86">
        <f t="shared" si="165"/>
        <v>7108.466558000003</v>
      </c>
      <c r="EL53" s="82">
        <f t="shared" si="165"/>
        <v>1934.2556739999998</v>
      </c>
      <c r="EM53" s="82">
        <f t="shared" si="165"/>
        <v>1627.4927269999991</v>
      </c>
      <c r="EN53" s="82">
        <f t="shared" si="165"/>
        <v>1519.4846550000004</v>
      </c>
      <c r="EO53" s="86">
        <f t="shared" si="165"/>
        <v>5081.233056000001</v>
      </c>
      <c r="EP53" s="82">
        <f t="shared" si="165"/>
        <v>1488.3262220000013</v>
      </c>
      <c r="EQ53" s="82">
        <f t="shared" si="165"/>
        <v>1459.5734889999997</v>
      </c>
      <c r="ER53" s="82">
        <f t="shared" si="165"/>
        <v>1496.0149190000004</v>
      </c>
      <c r="ES53" s="86">
        <f t="shared" si="165"/>
        <v>4443.91463</v>
      </c>
      <c r="ET53" s="82">
        <f t="shared" si="165"/>
        <v>1765.0018940000004</v>
      </c>
      <c r="EU53" s="82">
        <f t="shared" si="165"/>
        <v>2225.972731</v>
      </c>
      <c r="EV53" s="82">
        <f t="shared" si="165"/>
        <v>2632.231444</v>
      </c>
      <c r="EW53" s="86">
        <f t="shared" si="165"/>
        <v>6623.206068999999</v>
      </c>
      <c r="EX53" s="86">
        <f t="shared" si="165"/>
        <v>23274.500313000004</v>
      </c>
      <c r="EY53" s="134">
        <f>EY43-EY52-EY58-EY59-EY35</f>
        <v>2556.473939999999</v>
      </c>
      <c r="EZ53" s="134">
        <f>EZ43-EZ52-EZ58-EZ59-EZ35</f>
        <v>2249.070487999999</v>
      </c>
      <c r="FA53" s="134">
        <f>FA43-FA52-FA58-FA59-FA35</f>
        <v>2142.8382960000013</v>
      </c>
      <c r="FB53" s="134">
        <f t="shared" si="147"/>
        <v>6948.382723999999</v>
      </c>
      <c r="FC53" s="134">
        <f>FC43-FC52-FC58-FC59-FC35</f>
        <v>1873.4792019999993</v>
      </c>
      <c r="FD53" s="134">
        <f>FD43-FD52-FD58-FD59-FD35</f>
        <v>1802.1258939999977</v>
      </c>
      <c r="FE53" s="134">
        <f>FE43-FE52-FE58-FE59-FE35</f>
        <v>1624.9280310000004</v>
      </c>
      <c r="FF53" s="134">
        <f t="shared" si="148"/>
        <v>5300.533126999997</v>
      </c>
      <c r="FG53" s="134">
        <f>FG43-FG52-FG58-FG59-FG35</f>
        <v>1719.7435390000005</v>
      </c>
      <c r="FH53" s="134">
        <f>FH43-FH52-FH58-FH59-FH35</f>
        <v>1588.9041929999994</v>
      </c>
      <c r="FI53" s="134">
        <f>FI43-FI52-FI58-FI59-FI35</f>
        <v>1530.1598860000001</v>
      </c>
      <c r="FJ53" s="134">
        <f t="shared" si="149"/>
        <v>4838.807618</v>
      </c>
      <c r="FK53" s="134">
        <f>FK43-FK52-FK58-FK59-FK35</f>
        <v>1668.5066560000005</v>
      </c>
      <c r="FL53" s="134">
        <f>FL43-FL52-FL58-FL59-FL35</f>
        <v>2098.7890909999996</v>
      </c>
      <c r="FM53" s="134">
        <f>FM43-FM52-FM58-FM59-FM35</f>
        <v>2540.8364599999995</v>
      </c>
      <c r="FN53" s="134">
        <f t="shared" si="150"/>
        <v>6308.132207</v>
      </c>
      <c r="FO53" s="134">
        <f>FO43-FO52-FO35-FO58-FO59</f>
        <v>23470.726989999996</v>
      </c>
      <c r="FP53" s="134">
        <f>FP43-FP52-FP58-FP59-FP35</f>
        <v>2700.083559999998</v>
      </c>
      <c r="FQ53" s="134">
        <f>FQ43-FQ52-FQ58-FQ59-FQ35</f>
        <v>2280.7886569999996</v>
      </c>
      <c r="FR53" s="134">
        <f>FR43-FR52-FR58-FR59-FR35</f>
        <v>2395.747406999999</v>
      </c>
      <c r="FS53" s="134">
        <f t="shared" si="151"/>
        <v>7376.619623999997</v>
      </c>
      <c r="FT53" s="134">
        <f>FT43-FT52-FT58-FT59-FT35</f>
        <v>1996.0935569999988</v>
      </c>
      <c r="FU53" s="134">
        <f>FU43-FU52-FU58-FU59-FU35</f>
        <v>1576.3765250000004</v>
      </c>
      <c r="FV53" s="134">
        <f>FV43-FV52-FV58-FV59-FV35</f>
        <v>1297.2048889999992</v>
      </c>
      <c r="FW53" s="134">
        <f t="shared" si="152"/>
        <v>4869.674970999999</v>
      </c>
      <c r="FX53" s="134">
        <f>FX43-FX52-FX58-FX59-FX35</f>
        <v>1331.4185839999996</v>
      </c>
      <c r="FY53" s="134">
        <f>FY43-FY52-FY58-FY59-FY35</f>
        <v>1417.4809530000005</v>
      </c>
      <c r="FZ53" s="134">
        <f>FZ43-FZ52-FZ58-FZ59-FZ35</f>
        <v>1487.5837020000008</v>
      </c>
      <c r="GA53" s="134">
        <f t="shared" si="153"/>
        <v>4236.483239000001</v>
      </c>
      <c r="GB53" s="134">
        <f>GB43-GB52-GB58-GB59-GB35</f>
        <v>2075.9502889999994</v>
      </c>
      <c r="GC53" s="134">
        <f>GC43-GC52-GC58-GC59-GC35</f>
        <v>2340.0768400000006</v>
      </c>
      <c r="GD53" s="134">
        <f>GD43-GD52-GD58-GD59-GD35</f>
        <v>2832.9485940000004</v>
      </c>
      <c r="GE53" s="134">
        <f t="shared" si="154"/>
        <v>7248.9757230000005</v>
      </c>
      <c r="GF53" s="134">
        <f>GF43-GF52-GF35-GF58-GF59</f>
        <v>23810.45860700001</v>
      </c>
      <c r="GG53" s="134">
        <f>GG43-GG52-GG58-GG59-GG35</f>
        <v>2865.3905349999995</v>
      </c>
      <c r="GH53" s="134">
        <f>GH43-GH52-GH58-GH59-GH35</f>
        <v>2556.1863039999994</v>
      </c>
      <c r="GI53" s="134">
        <f>GI43-GI52-GI58-GI59-GI35</f>
        <v>2552.8355189999997</v>
      </c>
      <c r="GJ53" s="134">
        <f t="shared" si="155"/>
        <v>7974.412358</v>
      </c>
      <c r="GK53" s="134">
        <f>GK43-GK52-GK58-GK59-GK35</f>
        <v>2124.0899540000005</v>
      </c>
      <c r="GL53" s="134">
        <f>GL43-GL52-GL58-GL59-GL35</f>
        <v>1944.9697900000008</v>
      </c>
      <c r="GM53" s="134">
        <f>GM43-GM52-GM58-GM59-GM35</f>
        <v>1447.8887429999975</v>
      </c>
      <c r="GN53" s="134">
        <f t="shared" si="156"/>
        <v>5516.948486999999</v>
      </c>
      <c r="GO53" s="134">
        <f>GO43-GO52-GO58-GO59-GO35</f>
        <v>1538.3781279999998</v>
      </c>
      <c r="GP53" s="134">
        <f>GP43-GP52-GP58-GP59-GP35</f>
        <v>1550.5693419999998</v>
      </c>
      <c r="GQ53" s="134">
        <f>GQ43-GQ52-GQ58-GQ59-GQ35</f>
        <v>1388.6624770000012</v>
      </c>
      <c r="GR53" s="134">
        <f t="shared" si="157"/>
        <v>4477.609947000001</v>
      </c>
      <c r="GS53" s="134">
        <f>GS43-GS52-GS58-GS59-GS35</f>
        <v>1788.7212250000005</v>
      </c>
      <c r="GT53" s="134">
        <f>GT43-GT52-GT58-GT59-GT35</f>
        <v>2258.7191830000006</v>
      </c>
      <c r="GU53" s="134">
        <f>GU43-GU52-GU58-GU59-GU35</f>
        <v>2696.0244679999983</v>
      </c>
      <c r="GV53" s="134">
        <f t="shared" si="158"/>
        <v>6743.464876</v>
      </c>
      <c r="GW53" s="134">
        <f>GW43-GW52-GW35-GW58-GW59</f>
        <v>24785.091745999995</v>
      </c>
      <c r="GX53" s="134">
        <f>GX43-GX52-GX58-GX59-GX35</f>
        <v>2909.7286050000002</v>
      </c>
      <c r="GY53" s="134">
        <f>GY43-GY52-GY58-GY59-GY35</f>
        <v>2469.9768259999996</v>
      </c>
      <c r="GZ53" s="134">
        <f>GZ43-GZ52-GZ58-GZ59-GZ35</f>
        <v>2611.1202810000013</v>
      </c>
      <c r="HA53" s="134">
        <f t="shared" si="159"/>
        <v>7990.825712000002</v>
      </c>
      <c r="HB53" s="134">
        <f>HB43-HB52-HB58-HB59-HB35</f>
        <v>2233.809654</v>
      </c>
      <c r="HC53" s="134">
        <f>HC43-HC52-HC58-HC59-HC35</f>
        <v>2003.5322489999992</v>
      </c>
      <c r="HD53" s="134">
        <f>HD43-HD52-HD58-HD59-HD35</f>
        <v>1572.9732469999997</v>
      </c>
      <c r="HE53" s="134">
        <f t="shared" si="160"/>
        <v>5810.315149999999</v>
      </c>
      <c r="HF53" s="134">
        <f>HF43-HF52-HF58-HF59-HF35</f>
        <v>1609.1692279999993</v>
      </c>
      <c r="HG53" s="134">
        <f>HG43-HG52-HG58-HG59-HG35</f>
        <v>1683.1516539999993</v>
      </c>
      <c r="HH53" s="134">
        <f>HH43-HH52-HH58-HH59-HH35</f>
        <v>1713.014922999998</v>
      </c>
      <c r="HI53" s="134">
        <f t="shared" si="161"/>
        <v>5005.335804999997</v>
      </c>
    </row>
    <row r="54" spans="1:217" ht="14.25">
      <c r="A54" s="1" t="s">
        <v>63</v>
      </c>
      <c r="B54" s="19"/>
      <c r="C54" s="19"/>
      <c r="D54" s="19"/>
      <c r="E54" s="2"/>
      <c r="F54" s="8"/>
      <c r="G54" s="8"/>
      <c r="H54" s="8"/>
      <c r="I54" s="2"/>
      <c r="J54" s="18"/>
      <c r="K54" s="18"/>
      <c r="L54" s="18"/>
      <c r="M54" s="2"/>
      <c r="N54" s="18"/>
      <c r="O54" s="18"/>
      <c r="P54" s="18"/>
      <c r="Q54" s="2"/>
      <c r="R54" s="35"/>
      <c r="S54" s="8"/>
      <c r="T54" s="8"/>
      <c r="U54" s="8"/>
      <c r="V54" s="2"/>
      <c r="W54" s="8"/>
      <c r="X54" s="8"/>
      <c r="Y54" s="8"/>
      <c r="Z54" s="2"/>
      <c r="AA54" s="18"/>
      <c r="AB54" s="18"/>
      <c r="AC54" s="18"/>
      <c r="AD54" s="2"/>
      <c r="AE54" s="18"/>
      <c r="AF54" s="18"/>
      <c r="AG54" s="18"/>
      <c r="AH54" s="2"/>
      <c r="AI54" s="35"/>
      <c r="AJ54" s="8"/>
      <c r="AK54" s="8"/>
      <c r="AL54" s="8"/>
      <c r="AM54" s="2"/>
      <c r="AN54" s="8"/>
      <c r="AO54" s="8"/>
      <c r="AP54" s="8"/>
      <c r="AQ54" s="14"/>
      <c r="AR54" s="8"/>
      <c r="AS54" s="8"/>
      <c r="AT54" s="8"/>
      <c r="AU54" s="14"/>
      <c r="AV54" s="8"/>
      <c r="AW54" s="8"/>
      <c r="AX54" s="8"/>
      <c r="AY54" s="14"/>
      <c r="AZ54" s="35"/>
      <c r="BA54" s="8"/>
      <c r="BB54" s="8"/>
      <c r="BC54" s="8"/>
      <c r="BD54" s="2"/>
      <c r="BE54" s="8"/>
      <c r="BF54" s="8"/>
      <c r="BG54" s="8"/>
      <c r="BH54" s="14"/>
      <c r="BI54" s="8"/>
      <c r="BJ54" s="8"/>
      <c r="BK54" s="8"/>
      <c r="BL54" s="14"/>
      <c r="BM54" s="14"/>
      <c r="BN54" s="14"/>
      <c r="BO54" s="14"/>
      <c r="BP54" s="14"/>
      <c r="BQ54" s="14"/>
      <c r="BR54" s="8"/>
      <c r="BS54" s="8"/>
      <c r="BT54" s="8"/>
      <c r="BU54" s="2"/>
      <c r="BV54" s="8"/>
      <c r="BW54" s="8"/>
      <c r="BX54" s="8"/>
      <c r="BY54" s="2"/>
      <c r="BZ54" s="8"/>
      <c r="CA54" s="8"/>
      <c r="CB54" s="8"/>
      <c r="CC54" s="2"/>
      <c r="CD54" s="2"/>
      <c r="CE54" s="2"/>
      <c r="CF54" s="2"/>
      <c r="CG54" s="2"/>
      <c r="CH54" s="35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9"/>
      <c r="CZ54" s="83">
        <f aca="true" t="shared" si="166" ref="CZ54:EA54">CZ8+CZ58+CZ59</f>
        <v>36.088737</v>
      </c>
      <c r="DA54" s="83">
        <f t="shared" si="166"/>
        <v>32.159019</v>
      </c>
      <c r="DB54" s="83">
        <f t="shared" si="166"/>
        <v>34.830835</v>
      </c>
      <c r="DC54" s="83">
        <f t="shared" si="166"/>
        <v>103.078591</v>
      </c>
      <c r="DD54" s="83">
        <f t="shared" si="166"/>
        <v>35.464290999999996</v>
      </c>
      <c r="DE54" s="83">
        <f t="shared" si="166"/>
        <v>36.13593900000001</v>
      </c>
      <c r="DF54" s="83">
        <f t="shared" si="166"/>
        <v>34.98155599999999</v>
      </c>
      <c r="DG54" s="83">
        <f t="shared" si="166"/>
        <v>106.58178600000001</v>
      </c>
      <c r="DH54" s="83">
        <f t="shared" si="166"/>
        <v>32.098971999999996</v>
      </c>
      <c r="DI54" s="83">
        <f t="shared" si="166"/>
        <v>13.788699</v>
      </c>
      <c r="DJ54" s="83">
        <f t="shared" si="166"/>
        <v>30.952737</v>
      </c>
      <c r="DK54" s="83">
        <f t="shared" si="166"/>
        <v>76.840408</v>
      </c>
      <c r="DL54" s="83">
        <f t="shared" si="166"/>
        <v>35.024831000000006</v>
      </c>
      <c r="DM54" s="83">
        <f t="shared" si="166"/>
        <v>33.764085</v>
      </c>
      <c r="DN54" s="83">
        <f t="shared" si="166"/>
        <v>34.359036999999994</v>
      </c>
      <c r="DO54" s="83">
        <f t="shared" si="166"/>
        <v>103.14795300000002</v>
      </c>
      <c r="DP54" s="83">
        <f t="shared" si="166"/>
        <v>389.64873800000004</v>
      </c>
      <c r="DQ54" s="82">
        <f t="shared" si="166"/>
        <v>35.220826</v>
      </c>
      <c r="DR54" s="82">
        <f t="shared" si="166"/>
        <v>32.440992</v>
      </c>
      <c r="DS54" s="82">
        <f t="shared" si="166"/>
        <v>35.98514500000001</v>
      </c>
      <c r="DT54" s="86">
        <f t="shared" si="166"/>
        <v>103.64696300000001</v>
      </c>
      <c r="DU54" s="82">
        <f t="shared" si="166"/>
        <v>34.716265</v>
      </c>
      <c r="DV54" s="82">
        <f t="shared" si="166"/>
        <v>34.321967</v>
      </c>
      <c r="DW54" s="82">
        <f t="shared" si="166"/>
        <v>33.336577</v>
      </c>
      <c r="DX54" s="82">
        <f t="shared" si="166"/>
        <v>102.37480899999998</v>
      </c>
      <c r="DY54" s="82">
        <f t="shared" si="166"/>
        <v>33.33776400000001</v>
      </c>
      <c r="DZ54" s="82">
        <f t="shared" si="166"/>
        <v>13.231148000000001</v>
      </c>
      <c r="EA54" s="82">
        <f t="shared" si="166"/>
        <v>32.402634</v>
      </c>
      <c r="EB54" s="86">
        <f t="shared" si="145"/>
        <v>78.97154600000002</v>
      </c>
      <c r="EC54" s="82">
        <f>EC8+EC58+EC59</f>
        <v>36.300888</v>
      </c>
      <c r="ED54" s="82">
        <f>ED8+ED58+ED59</f>
        <v>36.18854</v>
      </c>
      <c r="EE54" s="82">
        <f>EE8+EE58+EE59</f>
        <v>33.703554000000004</v>
      </c>
      <c r="EF54" s="86">
        <f>EF8+EF58+EF59</f>
        <v>106.192982</v>
      </c>
      <c r="EG54" s="86">
        <f>EG8+EG58+EG59</f>
        <v>391.1863</v>
      </c>
      <c r="EH54" s="82">
        <f aca="true" t="shared" si="167" ref="EH54:EW54">EH35+EH58+EH59</f>
        <v>5.606992999999999</v>
      </c>
      <c r="EI54" s="82">
        <f t="shared" si="167"/>
        <v>34.257956</v>
      </c>
      <c r="EJ54" s="82">
        <f t="shared" si="167"/>
        <v>37.452360000000006</v>
      </c>
      <c r="EK54" s="86">
        <f t="shared" si="167"/>
        <v>77.317309</v>
      </c>
      <c r="EL54" s="82">
        <f t="shared" si="167"/>
        <v>34.193925</v>
      </c>
      <c r="EM54" s="82">
        <f t="shared" si="167"/>
        <v>34.898236999999995</v>
      </c>
      <c r="EN54" s="82">
        <f t="shared" si="167"/>
        <v>33.600271</v>
      </c>
      <c r="EO54" s="86">
        <f t="shared" si="167"/>
        <v>102.69243300000001</v>
      </c>
      <c r="EP54" s="82">
        <f t="shared" si="167"/>
        <v>33.211109</v>
      </c>
      <c r="EQ54" s="82">
        <f t="shared" si="167"/>
        <v>15.002711</v>
      </c>
      <c r="ER54" s="82">
        <f t="shared" si="167"/>
        <v>34.401864</v>
      </c>
      <c r="ES54" s="86">
        <f t="shared" si="167"/>
        <v>82.61568399999999</v>
      </c>
      <c r="ET54" s="82">
        <f t="shared" si="167"/>
        <v>36.831573</v>
      </c>
      <c r="EU54" s="82">
        <f t="shared" si="167"/>
        <v>35.995233999999996</v>
      </c>
      <c r="EV54" s="82">
        <f t="shared" si="167"/>
        <v>37.616127</v>
      </c>
      <c r="EW54" s="86">
        <f t="shared" si="167"/>
        <v>110.44293400000001</v>
      </c>
      <c r="EX54" s="86">
        <f>+EK54+EO54+ES54+EW54</f>
        <v>373.06836</v>
      </c>
      <c r="EY54" s="134">
        <f>EY58+EY59+EY35</f>
        <v>37.571231</v>
      </c>
      <c r="EZ54" s="134">
        <f>EZ58+EZ59+EZ35</f>
        <v>34.726408</v>
      </c>
      <c r="FA54" s="134">
        <f>FA58+FA59+FA35</f>
        <v>36.537975</v>
      </c>
      <c r="FB54" s="134">
        <f t="shared" si="147"/>
        <v>108.835614</v>
      </c>
      <c r="FC54" s="134">
        <f>FC58+FC59+FC35</f>
        <v>34.478671</v>
      </c>
      <c r="FD54" s="134">
        <f>FD58+FD59+FD35</f>
        <v>35.051680000000005</v>
      </c>
      <c r="FE54" s="134">
        <f>FE58+FE59+FE35</f>
        <v>33.177524999999996</v>
      </c>
      <c r="FF54" s="134">
        <f t="shared" si="148"/>
        <v>102.707876</v>
      </c>
      <c r="FG54" s="134">
        <f>FG58+FG59+FG35</f>
        <v>33.300756</v>
      </c>
      <c r="FH54" s="134">
        <f>FH58+FH59+FH35</f>
        <v>18.448687</v>
      </c>
      <c r="FI54" s="134">
        <f>FI58+FI59+FI35</f>
        <v>33.760217</v>
      </c>
      <c r="FJ54" s="134">
        <f t="shared" si="149"/>
        <v>85.50966</v>
      </c>
      <c r="FK54" s="134">
        <f>FK58+FK59+FK35</f>
        <v>32.683</v>
      </c>
      <c r="FL54" s="134">
        <f>FL58+FL59+FL35</f>
        <v>33.644</v>
      </c>
      <c r="FM54" s="134">
        <f>FM58+FM59+FM35</f>
        <v>35.686</v>
      </c>
      <c r="FN54" s="134">
        <f t="shared" si="150"/>
        <v>102.013</v>
      </c>
      <c r="FO54" s="134">
        <f>+FB54+FF54+FJ54+FN54</f>
        <v>399.06615</v>
      </c>
      <c r="FP54" s="134">
        <f>FP58+FP59+FP35</f>
        <v>35.580935999999994</v>
      </c>
      <c r="FQ54" s="134">
        <f>FQ58+FQ59+FQ35</f>
        <v>31.491891</v>
      </c>
      <c r="FR54" s="134">
        <f>FR58+FR59+FR35</f>
        <v>35.647632</v>
      </c>
      <c r="FS54" s="134">
        <f t="shared" si="151"/>
        <v>102.72045899999999</v>
      </c>
      <c r="FT54" s="134">
        <f>FT58+FT59+FT35</f>
        <v>34.332088999999996</v>
      </c>
      <c r="FU54" s="134">
        <f>FU58+FU59+FU35</f>
        <v>35.501066</v>
      </c>
      <c r="FV54" s="134">
        <f>FV58+FV59+FV35</f>
        <v>33.980443</v>
      </c>
      <c r="FW54" s="134">
        <f t="shared" si="152"/>
        <v>103.81359800000001</v>
      </c>
      <c r="FX54" s="134">
        <f>FX58+FX59+FX35</f>
        <v>34.248217</v>
      </c>
      <c r="FY54" s="134">
        <f>FY58+FY59+FY35</f>
        <v>17.282234</v>
      </c>
      <c r="FZ54" s="134">
        <f>FZ58+FZ59+FZ35</f>
        <v>33.823706</v>
      </c>
      <c r="GA54" s="134">
        <f t="shared" si="153"/>
        <v>85.354157</v>
      </c>
      <c r="GB54" s="134">
        <f>GB58+GB59+GB35</f>
        <v>37.485791</v>
      </c>
      <c r="GC54" s="134">
        <f>GC58+GC59+GC35</f>
        <v>35.36806000000001</v>
      </c>
      <c r="GD54" s="134">
        <f>GD58+GD59+GD35</f>
        <v>37.770512000000004</v>
      </c>
      <c r="GE54" s="134">
        <f t="shared" si="154"/>
        <v>110.62436300000002</v>
      </c>
      <c r="GF54" s="134">
        <f>+FS54+FW54+GA54+GE54</f>
        <v>402.512577</v>
      </c>
      <c r="GG54" s="134">
        <f>GG58+GG59+GG35</f>
        <v>37.030279</v>
      </c>
      <c r="GH54" s="134">
        <f>GH58+GH59+GH35</f>
        <v>34.394724000000004</v>
      </c>
      <c r="GI54" s="134">
        <f>GI58+GI59+GI35</f>
        <v>39.015487</v>
      </c>
      <c r="GJ54" s="134">
        <f t="shared" si="155"/>
        <v>110.44049000000001</v>
      </c>
      <c r="GK54" s="134">
        <f>GK58+GK59+GK35</f>
        <v>38.683045</v>
      </c>
      <c r="GL54" s="134">
        <f>GL58+GL59+GL35</f>
        <v>38.45875</v>
      </c>
      <c r="GM54" s="134">
        <f>GM58+GM59+GM35</f>
        <v>35.05315</v>
      </c>
      <c r="GN54" s="134">
        <f t="shared" si="156"/>
        <v>112.194945</v>
      </c>
      <c r="GO54" s="134">
        <f>GO58+GO59+GO35</f>
        <v>34.907998</v>
      </c>
      <c r="GP54" s="134">
        <f>GP58+GP59+GP35</f>
        <v>12.509661</v>
      </c>
      <c r="GQ54" s="134">
        <f>GQ58+GQ59+GQ35</f>
        <v>35.20213499999999</v>
      </c>
      <c r="GR54" s="134">
        <f t="shared" si="157"/>
        <v>82.61979399999998</v>
      </c>
      <c r="GS54" s="134">
        <f>GS58+GS59+GS35</f>
        <v>39.359991</v>
      </c>
      <c r="GT54" s="134">
        <f>GT58+GT59+GT35</f>
        <v>39.387045</v>
      </c>
      <c r="GU54" s="134">
        <f>GU58+GU59+GU35</f>
        <v>37.762749</v>
      </c>
      <c r="GV54" s="134">
        <f t="shared" si="158"/>
        <v>116.50978500000001</v>
      </c>
      <c r="GW54" s="134">
        <f>+GJ54+GN54+GR54+GV54</f>
        <v>421.765014</v>
      </c>
      <c r="GX54" s="134">
        <f>GX58+GX59+GX35</f>
        <v>41.000129</v>
      </c>
      <c r="GY54" s="134">
        <f>GY58+GY59+GY35</f>
        <v>34.881944</v>
      </c>
      <c r="GZ54" s="134">
        <f>GZ58+GZ59+GZ35</f>
        <v>39.697235000000006</v>
      </c>
      <c r="HA54" s="134">
        <f t="shared" si="159"/>
        <v>115.579308</v>
      </c>
      <c r="HB54" s="134">
        <f>HB58+HB59+HB35</f>
        <v>37.692592000000005</v>
      </c>
      <c r="HC54" s="134">
        <f>HC58+HC59+HC35</f>
        <v>38.26474700000001</v>
      </c>
      <c r="HD54" s="134">
        <f>HD58+HD59+HD35</f>
        <v>34.233551999999996</v>
      </c>
      <c r="HE54" s="134">
        <f t="shared" si="160"/>
        <v>110.19089100000002</v>
      </c>
      <c r="HF54" s="134">
        <f>HF58+HF59+HF35</f>
        <v>34.432005</v>
      </c>
      <c r="HG54" s="134">
        <f>HG58+HG59+HG35</f>
        <v>16.83954</v>
      </c>
      <c r="HH54" s="134">
        <f>HH58+HH59+HH35</f>
        <v>35.563596</v>
      </c>
      <c r="HI54" s="134">
        <f t="shared" si="161"/>
        <v>86.835141</v>
      </c>
    </row>
    <row r="55" spans="1:217" ht="14.25">
      <c r="A55" s="50" t="s">
        <v>59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6">
        <v>280.711</v>
      </c>
      <c r="AK55" s="6">
        <v>234.178</v>
      </c>
      <c r="AL55" s="6">
        <v>224.091</v>
      </c>
      <c r="AM55" s="6">
        <v>738.98</v>
      </c>
      <c r="AN55" s="6">
        <v>169.758</v>
      </c>
      <c r="AO55" s="6">
        <v>110.346</v>
      </c>
      <c r="AP55" s="6">
        <v>87.886</v>
      </c>
      <c r="AQ55" s="6">
        <v>367.99</v>
      </c>
      <c r="AR55" s="6">
        <v>81.346</v>
      </c>
      <c r="AS55" s="6">
        <v>77.253</v>
      </c>
      <c r="AT55" s="6">
        <v>121.396</v>
      </c>
      <c r="AU55" s="6">
        <v>279.995</v>
      </c>
      <c r="AV55" s="6">
        <v>182.593</v>
      </c>
      <c r="AW55" s="6">
        <v>217.796</v>
      </c>
      <c r="AX55" s="6">
        <v>251.195</v>
      </c>
      <c r="AY55" s="6">
        <v>651.5840000000001</v>
      </c>
      <c r="AZ55" s="6">
        <v>2038.5490000000002</v>
      </c>
      <c r="BA55" s="6">
        <v>285.874</v>
      </c>
      <c r="BB55" s="6">
        <v>240.424</v>
      </c>
      <c r="BC55" s="6">
        <v>201.217</v>
      </c>
      <c r="BD55" s="6">
        <v>727.515</v>
      </c>
      <c r="BE55" s="6">
        <v>156.235</v>
      </c>
      <c r="BF55" s="6">
        <v>126.503</v>
      </c>
      <c r="BG55" s="6">
        <v>82.247</v>
      </c>
      <c r="BH55" s="6">
        <v>364.985</v>
      </c>
      <c r="BI55" s="6">
        <v>75.724</v>
      </c>
      <c r="BJ55" s="6">
        <v>82.973</v>
      </c>
      <c r="BK55" s="6">
        <v>129.509</v>
      </c>
      <c r="BL55" s="6">
        <v>288.20599999999996</v>
      </c>
      <c r="BM55" s="6">
        <v>206.293</v>
      </c>
      <c r="BN55" s="6">
        <v>240.836</v>
      </c>
      <c r="BO55" s="6">
        <v>285.485</v>
      </c>
      <c r="BP55" s="6">
        <v>732.614</v>
      </c>
      <c r="BQ55" s="6">
        <v>2113.3199999999997</v>
      </c>
      <c r="BR55" s="41">
        <v>277.086</v>
      </c>
      <c r="BS55" s="41">
        <v>223.203</v>
      </c>
      <c r="BT55" s="41">
        <v>222.642</v>
      </c>
      <c r="BU55" s="21">
        <v>722.931</v>
      </c>
      <c r="BV55" s="41">
        <v>178.85</v>
      </c>
      <c r="BW55" s="41">
        <v>139.797</v>
      </c>
      <c r="BX55" s="41">
        <v>112.335</v>
      </c>
      <c r="BY55" s="21">
        <v>430.98199999999997</v>
      </c>
      <c r="BZ55" s="41">
        <v>99.066</v>
      </c>
      <c r="CA55" s="41">
        <v>100.055</v>
      </c>
      <c r="CB55" s="41">
        <v>141.544</v>
      </c>
      <c r="CC55" s="21">
        <v>340.665</v>
      </c>
      <c r="CD55" s="41"/>
      <c r="CE55" s="41"/>
      <c r="CF55" s="41"/>
      <c r="CG55" s="21">
        <v>0</v>
      </c>
      <c r="CH55" s="6">
        <v>1494.578</v>
      </c>
      <c r="CI55" s="20">
        <v>269.782</v>
      </c>
      <c r="CJ55" s="20">
        <v>252.93</v>
      </c>
      <c r="CK55" s="20">
        <v>210.629</v>
      </c>
      <c r="CL55" s="20">
        <v>733.341</v>
      </c>
      <c r="CM55" s="20">
        <v>166.358</v>
      </c>
      <c r="CN55" s="20">
        <v>146.456</v>
      </c>
      <c r="CO55" s="20">
        <v>98.795</v>
      </c>
      <c r="CP55" s="20"/>
      <c r="CQ55" s="20">
        <v>97.511</v>
      </c>
      <c r="CR55" s="20">
        <v>103.268</v>
      </c>
      <c r="CS55" s="20">
        <v>134.078</v>
      </c>
      <c r="CT55" s="20"/>
      <c r="CU55" s="20">
        <v>215.308</v>
      </c>
      <c r="CV55" s="20">
        <v>261.195</v>
      </c>
      <c r="CW55" s="20">
        <v>316.755</v>
      </c>
      <c r="CX55" s="20"/>
      <c r="CY55" s="20">
        <f>SUM(CU55:CW55)</f>
        <v>793.258</v>
      </c>
      <c r="CZ55" s="20">
        <v>286.039</v>
      </c>
      <c r="DA55" s="20">
        <v>234.981</v>
      </c>
      <c r="DB55" s="20">
        <v>202.781</v>
      </c>
      <c r="DC55" s="20">
        <f>SUM(CZ55:DB55)</f>
        <v>723.8009999999999</v>
      </c>
      <c r="DD55" s="155">
        <v>170.228</v>
      </c>
      <c r="DE55" s="155">
        <v>148.781</v>
      </c>
      <c r="DF55" s="155">
        <v>93.829</v>
      </c>
      <c r="DG55" s="155">
        <f>SUM(DD55:DF55)</f>
        <v>412.838</v>
      </c>
      <c r="DH55" s="155">
        <v>93.612</v>
      </c>
      <c r="DI55" s="155">
        <v>99.085</v>
      </c>
      <c r="DJ55" s="155">
        <v>138.696</v>
      </c>
      <c r="DK55" s="20">
        <f>SUM(DH55:DJ55)</f>
        <v>331.39300000000003</v>
      </c>
      <c r="DL55" s="20">
        <v>206.63</v>
      </c>
      <c r="DM55" s="155">
        <v>262.472</v>
      </c>
      <c r="DN55" s="155">
        <v>314.515</v>
      </c>
      <c r="DO55" s="20">
        <f>SUM(DL55:DN55)</f>
        <v>783.617</v>
      </c>
      <c r="DP55" s="20">
        <f>DO55+DK55+DG55+DC55</f>
        <v>2251.649</v>
      </c>
      <c r="DQ55" s="20">
        <v>319.766</v>
      </c>
      <c r="DR55" s="20">
        <v>278.567</v>
      </c>
      <c r="DS55" s="155">
        <v>267.99</v>
      </c>
      <c r="DT55" s="20">
        <f>SUM(DQ55:DS55)</f>
        <v>866.3230000000001</v>
      </c>
      <c r="DU55" s="155">
        <v>206.171</v>
      </c>
      <c r="DV55" s="20">
        <v>172.673</v>
      </c>
      <c r="DW55" s="155">
        <v>127.058</v>
      </c>
      <c r="DX55" s="20">
        <f>SUM(DU55:DW55)</f>
        <v>505.902</v>
      </c>
      <c r="DY55" s="20">
        <v>133.226</v>
      </c>
      <c r="DZ55" s="20">
        <v>138.032</v>
      </c>
      <c r="EA55" s="20">
        <v>169.979</v>
      </c>
      <c r="EB55" s="20">
        <f t="shared" si="145"/>
        <v>441.2370000000001</v>
      </c>
      <c r="EC55" s="155">
        <v>234.471</v>
      </c>
      <c r="ED55" s="155">
        <v>303.68</v>
      </c>
      <c r="EE55" s="155">
        <v>340.062</v>
      </c>
      <c r="EF55" s="20">
        <f>SUM(EC55:EE55)</f>
        <v>878.2130000000001</v>
      </c>
      <c r="EG55" s="20">
        <f>DT55+DX55+EB55+EF55</f>
        <v>2691.675</v>
      </c>
      <c r="EH55" s="20">
        <v>334.50440399999997</v>
      </c>
      <c r="EI55" s="20">
        <v>299.594156</v>
      </c>
      <c r="EJ55" s="20">
        <v>270.302946</v>
      </c>
      <c r="EK55" s="20">
        <f>SUM(EH55:EJ55)</f>
        <v>904.4015059999999</v>
      </c>
      <c r="EL55" s="20">
        <v>222.448215</v>
      </c>
      <c r="EM55" s="20">
        <v>205.472818</v>
      </c>
      <c r="EN55" s="20">
        <v>133.44413200000002</v>
      </c>
      <c r="EO55" s="20">
        <f>SUM(EL55:EN55)</f>
        <v>561.3651649999999</v>
      </c>
      <c r="EP55" s="20">
        <v>115.845191</v>
      </c>
      <c r="EQ55" s="20">
        <v>120.72977</v>
      </c>
      <c r="ER55" s="20">
        <v>144.393424</v>
      </c>
      <c r="ES55" s="20">
        <f>SUM(EP55:ER55)</f>
        <v>380.968385</v>
      </c>
      <c r="ET55" s="20">
        <v>194.783481</v>
      </c>
      <c r="EU55" s="20">
        <v>240.068527</v>
      </c>
      <c r="EV55" s="20">
        <v>282.732914</v>
      </c>
      <c r="EW55" s="20">
        <f>SUM(ET55:EV55)</f>
        <v>717.584922</v>
      </c>
      <c r="EX55" s="20">
        <f>EK55+EO55+ES55+EW55</f>
        <v>2564.319978</v>
      </c>
      <c r="EY55" s="154">
        <v>252.53277799999998</v>
      </c>
      <c r="EZ55" s="154">
        <v>224.74607</v>
      </c>
      <c r="FA55" s="148">
        <v>208.701819</v>
      </c>
      <c r="FB55" s="148">
        <f t="shared" si="147"/>
        <v>685.980667</v>
      </c>
      <c r="FC55" s="154">
        <v>175.19510799999998</v>
      </c>
      <c r="FD55" s="154">
        <v>162.509527</v>
      </c>
      <c r="FE55" s="148">
        <v>137.75405600000002</v>
      </c>
      <c r="FF55" s="148">
        <f t="shared" si="148"/>
        <v>475.45869099999993</v>
      </c>
      <c r="FG55" s="154">
        <v>113.279267</v>
      </c>
      <c r="FH55" s="154">
        <v>115.038894</v>
      </c>
      <c r="FI55" s="148">
        <v>130.099464</v>
      </c>
      <c r="FJ55" s="148">
        <f t="shared" si="149"/>
        <v>358.41762500000004</v>
      </c>
      <c r="FK55" s="154">
        <v>184.006026</v>
      </c>
      <c r="FL55" s="154">
        <v>203.115563</v>
      </c>
      <c r="FM55" s="154">
        <v>271.486268</v>
      </c>
      <c r="FN55" s="148">
        <f t="shared" si="150"/>
        <v>658.607857</v>
      </c>
      <c r="FO55" s="148">
        <f>FB55+FF55+FJ55+FN55</f>
        <v>2178.46484</v>
      </c>
      <c r="FP55" s="154">
        <v>294.684075</v>
      </c>
      <c r="FQ55" s="154">
        <v>255.666197</v>
      </c>
      <c r="FR55" s="148">
        <v>244.094884</v>
      </c>
      <c r="FS55" s="148">
        <f t="shared" si="151"/>
        <v>794.445156</v>
      </c>
      <c r="FT55" s="154">
        <v>195.804917</v>
      </c>
      <c r="FU55" s="154">
        <v>195.804917</v>
      </c>
      <c r="FV55" s="148">
        <v>123.825655</v>
      </c>
      <c r="FW55" s="148">
        <f t="shared" si="152"/>
        <v>515.435489</v>
      </c>
      <c r="FX55" s="154">
        <v>114.41213</v>
      </c>
      <c r="FY55" s="154">
        <v>87.348891</v>
      </c>
      <c r="FZ55" s="148">
        <v>105.351583</v>
      </c>
      <c r="GA55" s="148">
        <f t="shared" si="153"/>
        <v>307.11260400000003</v>
      </c>
      <c r="GB55" s="154">
        <v>123.795412</v>
      </c>
      <c r="GC55" s="154">
        <v>177.893517</v>
      </c>
      <c r="GD55" s="148">
        <v>216.110128</v>
      </c>
      <c r="GE55" s="148">
        <f t="shared" si="154"/>
        <v>517.7990570000001</v>
      </c>
      <c r="GF55" s="148">
        <f>FS55+FW55+GA55+GE55</f>
        <v>2134.7923060000003</v>
      </c>
      <c r="GG55" s="154">
        <v>208.461407</v>
      </c>
      <c r="GH55" s="154">
        <v>172.565915</v>
      </c>
      <c r="GI55" s="148">
        <v>178.018576</v>
      </c>
      <c r="GJ55" s="148">
        <f t="shared" si="155"/>
        <v>559.0458980000001</v>
      </c>
      <c r="GK55" s="154">
        <v>115.923778</v>
      </c>
      <c r="GL55" s="154">
        <v>68.185493</v>
      </c>
      <c r="GM55" s="148">
        <v>102.63591</v>
      </c>
      <c r="GN55" s="148">
        <f t="shared" si="156"/>
        <v>286.745181</v>
      </c>
      <c r="GO55" s="154">
        <v>81.606752</v>
      </c>
      <c r="GP55" s="154">
        <v>103.225966</v>
      </c>
      <c r="GQ55" s="148">
        <v>218.8093</v>
      </c>
      <c r="GR55" s="148">
        <f t="shared" si="157"/>
        <v>403.642018</v>
      </c>
      <c r="GS55" s="154">
        <v>251.84249</v>
      </c>
      <c r="GT55" s="154">
        <v>291.081618</v>
      </c>
      <c r="GU55" s="148">
        <v>320.914136</v>
      </c>
      <c r="GV55" s="148">
        <f t="shared" si="158"/>
        <v>863.8382439999999</v>
      </c>
      <c r="GW55" s="148">
        <f>GJ55+GN55+GR55+GV55</f>
        <v>2113.271341</v>
      </c>
      <c r="GX55" s="154">
        <v>334.989876</v>
      </c>
      <c r="GY55" s="154">
        <v>321.933802</v>
      </c>
      <c r="GZ55" s="148">
        <v>323.924833</v>
      </c>
      <c r="HA55" s="148">
        <f t="shared" si="159"/>
        <v>980.8485109999999</v>
      </c>
      <c r="HB55" s="154">
        <v>303.250138</v>
      </c>
      <c r="HC55" s="154">
        <v>244.293283</v>
      </c>
      <c r="HD55" s="148">
        <v>226.457855</v>
      </c>
      <c r="HE55" s="148">
        <f t="shared" si="160"/>
        <v>774.001276</v>
      </c>
      <c r="HF55" s="154">
        <v>208.321159</v>
      </c>
      <c r="HG55" s="154">
        <v>226.144552</v>
      </c>
      <c r="HH55" s="148">
        <v>246.293653</v>
      </c>
      <c r="HI55" s="148">
        <f t="shared" si="161"/>
        <v>680.759364</v>
      </c>
    </row>
    <row r="56" spans="1:217" ht="14.25">
      <c r="A56" s="114" t="s">
        <v>65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41"/>
      <c r="BS56" s="41"/>
      <c r="BT56" s="41"/>
      <c r="BU56" s="21"/>
      <c r="BV56" s="41"/>
      <c r="BW56" s="41"/>
      <c r="BX56" s="41"/>
      <c r="BY56" s="21"/>
      <c r="BZ56" s="41"/>
      <c r="CA56" s="41"/>
      <c r="CB56" s="41"/>
      <c r="CC56" s="21"/>
      <c r="CD56" s="41"/>
      <c r="CE56" s="41"/>
      <c r="CF56" s="41"/>
      <c r="CG56" s="21"/>
      <c r="CH56" s="6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155"/>
      <c r="DE56" s="155"/>
      <c r="DF56" s="155"/>
      <c r="DG56" s="155"/>
      <c r="DH56" s="155"/>
      <c r="DI56" s="155"/>
      <c r="DJ56" s="155"/>
      <c r="DK56" s="20"/>
      <c r="DL56" s="20"/>
      <c r="DM56" s="155"/>
      <c r="DN56" s="155"/>
      <c r="DO56" s="20"/>
      <c r="DP56" s="20"/>
      <c r="DQ56" s="20"/>
      <c r="DR56" s="20"/>
      <c r="DS56" s="155"/>
      <c r="DT56" s="20"/>
      <c r="DU56" s="155"/>
      <c r="DV56" s="20"/>
      <c r="DW56" s="155"/>
      <c r="DX56" s="20"/>
      <c r="DY56" s="20"/>
      <c r="DZ56" s="20"/>
      <c r="EA56" s="20"/>
      <c r="EB56" s="20"/>
      <c r="EC56" s="155"/>
      <c r="ED56" s="155"/>
      <c r="EE56" s="155"/>
      <c r="EF56" s="20"/>
      <c r="EG56" s="20"/>
      <c r="EH56" s="155">
        <v>5.8933333333333335</v>
      </c>
      <c r="EI56" s="155">
        <v>5.8933333333333335</v>
      </c>
      <c r="EJ56" s="155">
        <v>5.8933333333333335</v>
      </c>
      <c r="EK56" s="20">
        <f>SUM(EH56:EJ56)</f>
        <v>17.68</v>
      </c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154">
        <v>5.242965</v>
      </c>
      <c r="EZ56" s="154">
        <v>6.924632000000001</v>
      </c>
      <c r="FA56" s="148">
        <v>5.0482190000000005</v>
      </c>
      <c r="FB56" s="148">
        <f t="shared" si="147"/>
        <v>17.215816</v>
      </c>
      <c r="FC56" s="154">
        <v>6.623608</v>
      </c>
      <c r="FD56" s="154">
        <v>6.362305999999999</v>
      </c>
      <c r="FE56" s="148">
        <v>4.9483060000000005</v>
      </c>
      <c r="FF56" s="148">
        <f t="shared" si="148"/>
        <v>17.93422</v>
      </c>
      <c r="FG56" s="154">
        <v>5.743957</v>
      </c>
      <c r="FH56" s="154">
        <v>7.3977</v>
      </c>
      <c r="FI56" s="148">
        <v>7.060682</v>
      </c>
      <c r="FJ56" s="148">
        <f t="shared" si="149"/>
        <v>20.202339000000002</v>
      </c>
      <c r="FK56" s="154">
        <v>7</v>
      </c>
      <c r="FL56" s="154">
        <v>2.9</v>
      </c>
      <c r="FM56" s="154">
        <v>4.5</v>
      </c>
      <c r="FN56" s="148">
        <f t="shared" si="150"/>
        <v>14.4</v>
      </c>
      <c r="FO56" s="148">
        <f>FB56+FF56+FJ56+FN56</f>
        <v>69.752375</v>
      </c>
      <c r="FP56" s="154">
        <v>5.303923</v>
      </c>
      <c r="FQ56" s="154">
        <v>6.924632</v>
      </c>
      <c r="FR56" s="148">
        <v>2.857251</v>
      </c>
      <c r="FS56" s="148">
        <f t="shared" si="151"/>
        <v>15.085806</v>
      </c>
      <c r="FT56" s="154">
        <v>4.678157</v>
      </c>
      <c r="FU56" s="154">
        <v>9.028823</v>
      </c>
      <c r="FV56" s="148">
        <v>2.448473</v>
      </c>
      <c r="FW56" s="148">
        <f t="shared" si="152"/>
        <v>16.155452999999998</v>
      </c>
      <c r="FX56" s="154">
        <v>6.241982</v>
      </c>
      <c r="FY56" s="154">
        <v>7.599481</v>
      </c>
      <c r="FZ56" s="148">
        <v>5.680876</v>
      </c>
      <c r="GA56" s="148">
        <f t="shared" si="153"/>
        <v>19.522339000000002</v>
      </c>
      <c r="GB56" s="154">
        <v>7.860145</v>
      </c>
      <c r="GC56" s="154">
        <v>7.757524</v>
      </c>
      <c r="GD56" s="148">
        <v>6.564692</v>
      </c>
      <c r="GE56" s="148">
        <f t="shared" si="154"/>
        <v>22.182361</v>
      </c>
      <c r="GF56" s="148">
        <f>FS56+FW56+GA56+GE56</f>
        <v>72.945959</v>
      </c>
      <c r="GG56" s="154">
        <v>4.472288</v>
      </c>
      <c r="GH56" s="154">
        <v>4.713721</v>
      </c>
      <c r="GI56" s="148">
        <v>3.087469</v>
      </c>
      <c r="GJ56" s="148">
        <f t="shared" si="155"/>
        <v>12.273477999999999</v>
      </c>
      <c r="GK56" s="154">
        <v>4.470214</v>
      </c>
      <c r="GL56" s="154">
        <v>7.103011</v>
      </c>
      <c r="GM56" s="148">
        <v>5.799326</v>
      </c>
      <c r="GN56" s="148">
        <f t="shared" si="156"/>
        <v>17.372551</v>
      </c>
      <c r="GO56" s="154">
        <v>5.118396</v>
      </c>
      <c r="GP56" s="154">
        <v>8.731723</v>
      </c>
      <c r="GQ56" s="148">
        <v>0.906507</v>
      </c>
      <c r="GR56" s="148">
        <f t="shared" si="157"/>
        <v>14.756625999999999</v>
      </c>
      <c r="GS56" s="154">
        <v>9.150977</v>
      </c>
      <c r="GT56" s="154">
        <v>5.868782</v>
      </c>
      <c r="GU56" s="148">
        <v>8.015305</v>
      </c>
      <c r="GV56" s="148">
        <f t="shared" si="158"/>
        <v>23.035064</v>
      </c>
      <c r="GW56" s="148">
        <f>GJ56+GN56+GR56+GV56</f>
        <v>67.43771899999999</v>
      </c>
      <c r="GX56" s="154">
        <v>8.616622</v>
      </c>
      <c r="GY56" s="154">
        <v>6.902075</v>
      </c>
      <c r="GZ56" s="148">
        <v>5.301173</v>
      </c>
      <c r="HA56" s="148">
        <f t="shared" si="159"/>
        <v>20.81987</v>
      </c>
      <c r="HB56" s="154">
        <v>4.647516</v>
      </c>
      <c r="HC56" s="154">
        <v>7.152124</v>
      </c>
      <c r="HD56" s="148">
        <v>4.238969</v>
      </c>
      <c r="HE56" s="148">
        <f t="shared" si="160"/>
        <v>16.038609</v>
      </c>
      <c r="HF56" s="154">
        <v>7.654308</v>
      </c>
      <c r="HG56" s="154">
        <v>10.458332</v>
      </c>
      <c r="HH56" s="148">
        <v>4.187888</v>
      </c>
      <c r="HI56" s="148">
        <f t="shared" si="161"/>
        <v>22.300528</v>
      </c>
    </row>
    <row r="57" spans="1:217" ht="14.25">
      <c r="A57" s="114" t="s">
        <v>66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41"/>
      <c r="BS57" s="41"/>
      <c r="BT57" s="41"/>
      <c r="BU57" s="21"/>
      <c r="BV57" s="41"/>
      <c r="BW57" s="41"/>
      <c r="BX57" s="41"/>
      <c r="BY57" s="21"/>
      <c r="BZ57" s="41"/>
      <c r="CA57" s="41"/>
      <c r="CB57" s="41"/>
      <c r="CC57" s="21"/>
      <c r="CD57" s="41"/>
      <c r="CE57" s="41"/>
      <c r="CF57" s="41"/>
      <c r="CG57" s="21"/>
      <c r="CH57" s="6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155"/>
      <c r="DE57" s="155"/>
      <c r="DF57" s="155"/>
      <c r="DG57" s="155"/>
      <c r="DH57" s="155"/>
      <c r="DI57" s="155"/>
      <c r="DJ57" s="155"/>
      <c r="DK57" s="20"/>
      <c r="DL57" s="20"/>
      <c r="DM57" s="155"/>
      <c r="DN57" s="155"/>
      <c r="DO57" s="20"/>
      <c r="DP57" s="20"/>
      <c r="DQ57" s="20"/>
      <c r="DR57" s="20"/>
      <c r="DS57" s="155"/>
      <c r="DT57" s="20"/>
      <c r="DU57" s="155"/>
      <c r="DV57" s="20"/>
      <c r="DW57" s="155"/>
      <c r="DX57" s="20"/>
      <c r="DY57" s="20"/>
      <c r="DZ57" s="20"/>
      <c r="EA57" s="20"/>
      <c r="EB57" s="20"/>
      <c r="EC57" s="155"/>
      <c r="ED57" s="155"/>
      <c r="EE57" s="155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154">
        <v>0.383729</v>
      </c>
      <c r="EZ57" s="154">
        <v>0.695495</v>
      </c>
      <c r="FA57" s="148">
        <v>0.6712819999999999</v>
      </c>
      <c r="FB57" s="148">
        <f t="shared" si="147"/>
        <v>1.750506</v>
      </c>
      <c r="FC57" s="154">
        <v>0.6030639999999999</v>
      </c>
      <c r="FD57" s="154">
        <v>0.598486</v>
      </c>
      <c r="FE57" s="148">
        <v>0.577788</v>
      </c>
      <c r="FF57" s="148">
        <f t="shared" si="148"/>
        <v>1.7793379999999999</v>
      </c>
      <c r="FG57" s="154">
        <v>0.101243</v>
      </c>
      <c r="FH57" s="154">
        <v>0.100388</v>
      </c>
      <c r="FI57" s="148">
        <v>0.087464</v>
      </c>
      <c r="FJ57" s="148">
        <f t="shared" si="149"/>
        <v>0.289095</v>
      </c>
      <c r="FK57" s="154">
        <v>0.7</v>
      </c>
      <c r="FL57" s="154">
        <v>0.4</v>
      </c>
      <c r="FM57" s="154">
        <v>0.2</v>
      </c>
      <c r="FN57" s="148">
        <f t="shared" si="150"/>
        <v>1.3</v>
      </c>
      <c r="FO57" s="148">
        <f>FB57+FF57+FJ57+FN57</f>
        <v>5.118939</v>
      </c>
      <c r="FP57" s="154">
        <v>0.528077</v>
      </c>
      <c r="FQ57" s="154">
        <v>0.623821</v>
      </c>
      <c r="FR57" s="148">
        <v>0.67665</v>
      </c>
      <c r="FS57" s="148">
        <f t="shared" si="151"/>
        <v>1.828548</v>
      </c>
      <c r="FT57" s="154">
        <v>0.566262</v>
      </c>
      <c r="FU57" s="154">
        <v>0.596959</v>
      </c>
      <c r="FV57" s="148">
        <v>0.601336</v>
      </c>
      <c r="FW57" s="148">
        <f t="shared" si="152"/>
        <v>1.764557</v>
      </c>
      <c r="FX57" s="154">
        <v>0.525981</v>
      </c>
      <c r="FY57" s="154">
        <v>0.536491</v>
      </c>
      <c r="FZ57" s="148">
        <v>0.365284</v>
      </c>
      <c r="GA57" s="148">
        <f t="shared" si="153"/>
        <v>1.427756</v>
      </c>
      <c r="GB57" s="154">
        <v>0.167314</v>
      </c>
      <c r="GC57" s="154">
        <v>0.340149</v>
      </c>
      <c r="GD57" s="148">
        <v>0.230767</v>
      </c>
      <c r="GE57" s="148">
        <f t="shared" si="154"/>
        <v>0.7382299999999999</v>
      </c>
      <c r="GF57" s="148">
        <f>FS57+FW57+GA57+GE57</f>
        <v>5.759091</v>
      </c>
      <c r="GG57" s="154">
        <v>0</v>
      </c>
      <c r="GH57" s="154">
        <v>0.197335</v>
      </c>
      <c r="GI57" s="148">
        <v>0.551839</v>
      </c>
      <c r="GJ57" s="148">
        <f t="shared" si="155"/>
        <v>0.749174</v>
      </c>
      <c r="GK57" s="154">
        <v>0.411544</v>
      </c>
      <c r="GL57" s="154">
        <v>0.520546</v>
      </c>
      <c r="GM57" s="148">
        <v>0.536167</v>
      </c>
      <c r="GN57" s="148">
        <f t="shared" si="156"/>
        <v>1.468257</v>
      </c>
      <c r="GO57" s="154">
        <v>0.5355645</v>
      </c>
      <c r="GP57" s="154">
        <v>0.5355645</v>
      </c>
      <c r="GQ57" s="148">
        <v>0.641412</v>
      </c>
      <c r="GR57" s="148">
        <f t="shared" si="157"/>
        <v>1.7125409999999999</v>
      </c>
      <c r="GS57" s="154">
        <v>0.673807</v>
      </c>
      <c r="GT57" s="154">
        <v>0.333858</v>
      </c>
      <c r="GU57" s="148">
        <v>0.280722</v>
      </c>
      <c r="GV57" s="148">
        <f t="shared" si="158"/>
        <v>1.2883870000000002</v>
      </c>
      <c r="GW57" s="148">
        <f>GJ57+GN57+GR57+GV57</f>
        <v>5.2183589999999995</v>
      </c>
      <c r="GX57" s="154">
        <v>0.225451</v>
      </c>
      <c r="GY57" s="154">
        <v>0.431265</v>
      </c>
      <c r="GZ57" s="148">
        <v>0.65986</v>
      </c>
      <c r="HA57" s="148">
        <f t="shared" si="159"/>
        <v>1.316576</v>
      </c>
      <c r="HB57" s="154">
        <v>0.50454</v>
      </c>
      <c r="HC57" s="154">
        <v>0.715089</v>
      </c>
      <c r="HD57" s="148">
        <v>0.616416</v>
      </c>
      <c r="HE57" s="148">
        <f t="shared" si="160"/>
        <v>1.836045</v>
      </c>
      <c r="HF57" s="154">
        <v>0.616322</v>
      </c>
      <c r="HG57" s="154">
        <v>0.59974</v>
      </c>
      <c r="HH57" s="148">
        <v>0.634721</v>
      </c>
      <c r="HI57" s="148">
        <f t="shared" si="161"/>
        <v>1.8507829999999998</v>
      </c>
    </row>
    <row r="58" spans="1:217" ht="14.25">
      <c r="A58" s="50" t="s">
        <v>60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>
        <v>0.109618</v>
      </c>
      <c r="DA58" s="20">
        <v>0.09381300000000001</v>
      </c>
      <c r="DB58" s="20">
        <v>0.128713</v>
      </c>
      <c r="DC58" s="20">
        <f>SUM(CZ58:DB58)</f>
        <v>0.332144</v>
      </c>
      <c r="DD58" s="20">
        <v>0.152701</v>
      </c>
      <c r="DE58" s="20">
        <v>0.196364</v>
      </c>
      <c r="DF58" s="20">
        <v>0.207193</v>
      </c>
      <c r="DG58" s="155">
        <f>SUM(DD58:DF58)</f>
        <v>0.556258</v>
      </c>
      <c r="DH58" s="20">
        <v>0.15331899999999998</v>
      </c>
      <c r="DI58" s="20">
        <v>0.132983</v>
      </c>
      <c r="DJ58" s="20">
        <v>0.11274</v>
      </c>
      <c r="DK58" s="20">
        <f>SUM(DH58:DJ58)</f>
        <v>0.39904199999999995</v>
      </c>
      <c r="DL58" s="20">
        <v>0.10884</v>
      </c>
      <c r="DM58" s="20">
        <v>0.15281799999999998</v>
      </c>
      <c r="DN58" s="20">
        <v>0.159181</v>
      </c>
      <c r="DO58" s="20">
        <f>SUM(DL58:DN58)</f>
        <v>0.42083899999999996</v>
      </c>
      <c r="DP58" s="20">
        <f>DO58+DK58+DG58+DC58</f>
        <v>1.7082829999999998</v>
      </c>
      <c r="DQ58" s="20">
        <v>0.159378</v>
      </c>
      <c r="DR58" s="20">
        <v>0.15522200000000003</v>
      </c>
      <c r="DS58" s="20">
        <v>0.18240299999999998</v>
      </c>
      <c r="DT58" s="20">
        <f>SUM(DQ58:DS58)</f>
        <v>0.497003</v>
      </c>
      <c r="DU58" s="20">
        <v>0.188481</v>
      </c>
      <c r="DV58" s="20">
        <v>0.202623</v>
      </c>
      <c r="DW58" s="20">
        <v>0.157189</v>
      </c>
      <c r="DX58" s="20">
        <f>SUM(DU58:DW58)</f>
        <v>0.548293</v>
      </c>
      <c r="DY58" s="20">
        <v>0.202685</v>
      </c>
      <c r="DZ58" s="20">
        <v>0.145346</v>
      </c>
      <c r="EA58" s="20">
        <v>0.188018</v>
      </c>
      <c r="EB58" s="20">
        <f t="shared" si="145"/>
        <v>0.536049</v>
      </c>
      <c r="EC58" s="20">
        <v>0.14588800000000002</v>
      </c>
      <c r="ED58" s="20">
        <v>0.17854</v>
      </c>
      <c r="EE58" s="20">
        <v>0.181554</v>
      </c>
      <c r="EF58" s="20">
        <f>SUM(EC58:EE58)</f>
        <v>0.505982</v>
      </c>
      <c r="EG58" s="20">
        <f>DT58+DX58+EB58+EF58</f>
        <v>2.087327</v>
      </c>
      <c r="EH58" s="20">
        <v>0.172993</v>
      </c>
      <c r="EI58" s="20">
        <v>0.081956</v>
      </c>
      <c r="EJ58" s="20">
        <v>0.10688600000000001</v>
      </c>
      <c r="EK58" s="20">
        <f>SUM(EH58:EJ58)</f>
        <v>0.361835</v>
      </c>
      <c r="EL58" s="20">
        <v>0.272</v>
      </c>
      <c r="EM58" s="20">
        <v>0.229</v>
      </c>
      <c r="EN58" s="20">
        <v>0.217</v>
      </c>
      <c r="EO58" s="20">
        <f>SUM(EL58:EN58)</f>
        <v>0.718</v>
      </c>
      <c r="EP58" s="20">
        <v>0.144064</v>
      </c>
      <c r="EQ58" s="20">
        <v>0.16433699999999998</v>
      </c>
      <c r="ER58" s="20">
        <v>0.110396</v>
      </c>
      <c r="ES58" s="20">
        <f>SUM(EP58:ER58)</f>
        <v>0.418797</v>
      </c>
      <c r="ET58" s="20">
        <v>0.11052</v>
      </c>
      <c r="EU58" s="20">
        <v>0.137271</v>
      </c>
      <c r="EV58" s="20">
        <v>0.09225</v>
      </c>
      <c r="EW58" s="20">
        <f>SUM(ET58:EV58)</f>
        <v>0.340041</v>
      </c>
      <c r="EX58" s="20">
        <f>EK58+EO58+ES58+EW58</f>
        <v>1.8386730000000002</v>
      </c>
      <c r="EY58" s="148">
        <v>0.12023099999999999</v>
      </c>
      <c r="EZ58" s="148">
        <v>0.17540799999999998</v>
      </c>
      <c r="FA58" s="148">
        <v>0.134975</v>
      </c>
      <c r="FB58" s="148">
        <f t="shared" si="147"/>
        <v>0.430614</v>
      </c>
      <c r="FC58" s="148">
        <v>0.126671</v>
      </c>
      <c r="FD58" s="148">
        <v>0.15167999999999998</v>
      </c>
      <c r="FE58" s="148">
        <v>0.10952500000000001</v>
      </c>
      <c r="FF58" s="148">
        <f t="shared" si="148"/>
        <v>0.387876</v>
      </c>
      <c r="FG58" s="148">
        <v>0.534756</v>
      </c>
      <c r="FH58" s="148">
        <v>0.592687</v>
      </c>
      <c r="FI58" s="148">
        <v>0.576217</v>
      </c>
      <c r="FJ58" s="148">
        <f t="shared" si="149"/>
        <v>1.70366</v>
      </c>
      <c r="FK58" s="148">
        <v>0.004</v>
      </c>
      <c r="FL58" s="148">
        <v>0.005</v>
      </c>
      <c r="FM58" s="148">
        <v>0.011</v>
      </c>
      <c r="FN58" s="148">
        <f t="shared" si="150"/>
        <v>0.02</v>
      </c>
      <c r="FO58" s="148">
        <f>FB58+FF58+FJ58+FN58</f>
        <v>2.54215</v>
      </c>
      <c r="FP58" s="148">
        <v>0.157936</v>
      </c>
      <c r="FQ58" s="148">
        <v>0.116891</v>
      </c>
      <c r="FR58" s="148">
        <v>0.141632</v>
      </c>
      <c r="FS58" s="148">
        <f t="shared" si="151"/>
        <v>0.416459</v>
      </c>
      <c r="FT58" s="148">
        <v>0.205089</v>
      </c>
      <c r="FU58" s="148">
        <v>0.154066</v>
      </c>
      <c r="FV58" s="148">
        <v>0.217443</v>
      </c>
      <c r="FW58" s="148">
        <f t="shared" si="152"/>
        <v>0.5765979999999999</v>
      </c>
      <c r="FX58" s="148">
        <v>0.143217</v>
      </c>
      <c r="FY58" s="148">
        <v>0.094234</v>
      </c>
      <c r="FZ58" s="148">
        <v>0.104706</v>
      </c>
      <c r="GA58" s="148">
        <f t="shared" si="153"/>
        <v>0.34215700000000004</v>
      </c>
      <c r="GB58" s="148">
        <v>0.143791</v>
      </c>
      <c r="GC58" s="148">
        <v>0.16506</v>
      </c>
      <c r="GD58" s="148">
        <v>0.15951200000000001</v>
      </c>
      <c r="GE58" s="148">
        <f t="shared" si="154"/>
        <v>0.468363</v>
      </c>
      <c r="GF58" s="148">
        <f>FS58+FW58+GA58+GE58</f>
        <v>1.8035770000000002</v>
      </c>
      <c r="GG58" s="148">
        <v>0.137833</v>
      </c>
      <c r="GH58" s="148">
        <v>0.19723000000000002</v>
      </c>
      <c r="GI58" s="148">
        <v>0.171427</v>
      </c>
      <c r="GJ58" s="148">
        <f t="shared" si="155"/>
        <v>0.50649</v>
      </c>
      <c r="GK58" s="148">
        <v>0.152293</v>
      </c>
      <c r="GL58" s="148">
        <v>0.10918</v>
      </c>
      <c r="GM58" s="148">
        <v>0.123276</v>
      </c>
      <c r="GN58" s="148">
        <f t="shared" si="156"/>
        <v>0.384749</v>
      </c>
      <c r="GO58" s="148">
        <v>0.139026</v>
      </c>
      <c r="GP58" s="148">
        <v>0.122381</v>
      </c>
      <c r="GQ58" s="148">
        <v>0.102525</v>
      </c>
      <c r="GR58" s="148">
        <f t="shared" si="157"/>
        <v>0.36393200000000003</v>
      </c>
      <c r="GS58" s="148">
        <v>0.066025</v>
      </c>
      <c r="GT58" s="148">
        <v>0.085449</v>
      </c>
      <c r="GU58" s="148">
        <v>0.094623</v>
      </c>
      <c r="GV58" s="148">
        <f t="shared" si="158"/>
        <v>0.246097</v>
      </c>
      <c r="GW58" s="148">
        <f>GJ58+GN58+GR58+GV58</f>
        <v>1.501268</v>
      </c>
      <c r="GX58" s="148">
        <v>0.12249199999999999</v>
      </c>
      <c r="GY58" s="148">
        <v>0.119074</v>
      </c>
      <c r="GZ58" s="148">
        <v>0.10008500000000001</v>
      </c>
      <c r="HA58" s="148">
        <f t="shared" si="159"/>
        <v>0.34165100000000004</v>
      </c>
      <c r="HB58" s="148">
        <v>0.11600300000000001</v>
      </c>
      <c r="HC58" s="148">
        <v>0.17813400000000001</v>
      </c>
      <c r="HD58" s="148">
        <v>0.141345</v>
      </c>
      <c r="HE58" s="148">
        <f t="shared" si="160"/>
        <v>0.43548200000000004</v>
      </c>
      <c r="HF58" s="148">
        <v>0.212426</v>
      </c>
      <c r="HG58" s="148">
        <v>0.120105</v>
      </c>
      <c r="HH58" s="148">
        <v>0.123298</v>
      </c>
      <c r="HI58" s="148">
        <f t="shared" si="161"/>
        <v>0.45582900000000004</v>
      </c>
    </row>
    <row r="59" spans="1:217" ht="14.25">
      <c r="A59" s="50" t="s">
        <v>61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>
        <v>0.004235</v>
      </c>
      <c r="DA59" s="20">
        <v>0.024565</v>
      </c>
      <c r="DB59" s="20">
        <v>0.100203</v>
      </c>
      <c r="DC59" s="20">
        <f>SUM(CZ59:DB59)</f>
        <v>0.129003</v>
      </c>
      <c r="DD59" s="20">
        <v>0.165884</v>
      </c>
      <c r="DE59" s="20">
        <v>0.181507</v>
      </c>
      <c r="DF59" s="20">
        <v>0.184363</v>
      </c>
      <c r="DG59" s="155">
        <f>SUM(DD59:DF59)</f>
        <v>0.5317540000000001</v>
      </c>
      <c r="DH59" s="20">
        <v>0.135653</v>
      </c>
      <c r="DI59" s="20">
        <v>0.125716</v>
      </c>
      <c r="DJ59" s="20">
        <v>0.089997</v>
      </c>
      <c r="DK59" s="20">
        <f>SUM(DH59:DJ59)</f>
        <v>0.35136599999999996</v>
      </c>
      <c r="DL59" s="20">
        <v>0.038794</v>
      </c>
      <c r="DM59" s="20">
        <v>0.010397</v>
      </c>
      <c r="DN59" s="20">
        <v>0.010397</v>
      </c>
      <c r="DO59" s="20">
        <f>SUM(DL59:DN59)</f>
        <v>0.059588</v>
      </c>
      <c r="DP59" s="20">
        <f>DO59+DK59+DG59+DC59</f>
        <v>1.071711</v>
      </c>
      <c r="DQ59" s="20">
        <v>0.003314</v>
      </c>
      <c r="DR59" s="20">
        <v>0.018246</v>
      </c>
      <c r="DS59" s="20">
        <v>0.122798</v>
      </c>
      <c r="DT59" s="20">
        <f>SUM(DQ59:DS59)</f>
        <v>0.14435800000000001</v>
      </c>
      <c r="DU59" s="20">
        <v>0.261748</v>
      </c>
      <c r="DV59" s="20">
        <v>0.22766</v>
      </c>
      <c r="DW59" s="20">
        <v>0.185547</v>
      </c>
      <c r="DX59" s="20">
        <f>SUM(DU59:DW59)</f>
        <v>0.674955</v>
      </c>
      <c r="DY59" s="20">
        <v>0.15468700000000002</v>
      </c>
      <c r="DZ59" s="20">
        <v>0.147</v>
      </c>
      <c r="EA59" s="20">
        <v>0.119</v>
      </c>
      <c r="EB59" s="20">
        <f t="shared" si="145"/>
        <v>0.42068700000000003</v>
      </c>
      <c r="EC59" s="20">
        <v>0.075</v>
      </c>
      <c r="ED59" s="20">
        <v>0.02</v>
      </c>
      <c r="EE59" s="20">
        <v>0.002</v>
      </c>
      <c r="EF59" s="20">
        <f>SUM(EC59:EE59)</f>
        <v>0.097</v>
      </c>
      <c r="EG59" s="20">
        <f>DT59+DX59+EB59+EF59</f>
        <v>1.337</v>
      </c>
      <c r="EH59" s="20">
        <v>0.004</v>
      </c>
      <c r="EI59" s="20">
        <v>0.026</v>
      </c>
      <c r="EJ59" s="20">
        <v>0.188</v>
      </c>
      <c r="EK59" s="20">
        <f>SUM(EH59:EJ59)</f>
        <v>0.218</v>
      </c>
      <c r="EL59" s="20">
        <v>0.108599</v>
      </c>
      <c r="EM59" s="20">
        <v>0.15301099999999998</v>
      </c>
      <c r="EN59" s="20">
        <v>0.21318</v>
      </c>
      <c r="EO59" s="20">
        <f>SUM(EL59:EN59)</f>
        <v>0.47479000000000005</v>
      </c>
      <c r="EP59" s="20">
        <v>0.148</v>
      </c>
      <c r="EQ59" s="20">
        <v>0.11</v>
      </c>
      <c r="ER59" s="20">
        <v>0.191</v>
      </c>
      <c r="ES59" s="20">
        <f>SUM(EP59:ER59)</f>
        <v>0.449</v>
      </c>
      <c r="ET59" s="20">
        <v>0.222</v>
      </c>
      <c r="EU59" s="20">
        <v>0.08</v>
      </c>
      <c r="EV59" s="20">
        <v>-0.009</v>
      </c>
      <c r="EW59" s="20">
        <f>SUM(ET59:EV59)</f>
        <v>0.293</v>
      </c>
      <c r="EX59" s="20">
        <f>EK59+EO59+ES59+EW59</f>
        <v>1.43479</v>
      </c>
      <c r="EY59" s="148">
        <v>0.151</v>
      </c>
      <c r="EZ59" s="148">
        <v>0.151</v>
      </c>
      <c r="FA59" s="148">
        <v>0.303</v>
      </c>
      <c r="FB59" s="148">
        <f t="shared" si="147"/>
        <v>0.605</v>
      </c>
      <c r="FC59" s="148">
        <v>0.352</v>
      </c>
      <c r="FD59" s="148">
        <v>0.3</v>
      </c>
      <c r="FE59" s="148">
        <v>0.268</v>
      </c>
      <c r="FF59" s="148">
        <f t="shared" si="148"/>
        <v>0.9199999999999999</v>
      </c>
      <c r="FG59" s="148">
        <v>0.266</v>
      </c>
      <c r="FH59" s="148">
        <v>0.256</v>
      </c>
      <c r="FI59" s="148">
        <v>0.284</v>
      </c>
      <c r="FJ59" s="148">
        <f t="shared" si="149"/>
        <v>0.806</v>
      </c>
      <c r="FK59" s="148">
        <v>0.279</v>
      </c>
      <c r="FL59" s="148">
        <v>0.159</v>
      </c>
      <c r="FM59" s="148">
        <v>0.115</v>
      </c>
      <c r="FN59" s="148">
        <f t="shared" si="150"/>
        <v>0.553</v>
      </c>
      <c r="FO59" s="148">
        <f>FB59+FF59+FJ59+FN59</f>
        <v>2.884</v>
      </c>
      <c r="FP59" s="148">
        <v>0.123</v>
      </c>
      <c r="FQ59" s="148">
        <v>0.045</v>
      </c>
      <c r="FR59" s="148">
        <v>0.166</v>
      </c>
      <c r="FS59" s="148">
        <f t="shared" si="151"/>
        <v>0.33399999999999996</v>
      </c>
      <c r="FT59" s="148">
        <v>0.297</v>
      </c>
      <c r="FU59" s="148">
        <v>0.257</v>
      </c>
      <c r="FV59" s="148">
        <v>0.273</v>
      </c>
      <c r="FW59" s="148">
        <f t="shared" si="152"/>
        <v>0.8270000000000001</v>
      </c>
      <c r="FX59" s="148">
        <v>0.245</v>
      </c>
      <c r="FY59" s="148">
        <v>0.208</v>
      </c>
      <c r="FZ59" s="148">
        <v>0.299</v>
      </c>
      <c r="GA59" s="148">
        <f t="shared" si="153"/>
        <v>0.752</v>
      </c>
      <c r="GB59" s="148">
        <v>0.172</v>
      </c>
      <c r="GC59" s="148">
        <v>0.113</v>
      </c>
      <c r="GD59" s="148">
        <v>0.121</v>
      </c>
      <c r="GE59" s="148">
        <f t="shared" si="154"/>
        <v>0.40599999999999997</v>
      </c>
      <c r="GF59" s="148">
        <f>FS59+FW59+GA59+GE59</f>
        <v>2.319</v>
      </c>
      <c r="GG59" s="148">
        <v>0.124</v>
      </c>
      <c r="GH59" s="148">
        <v>0.071</v>
      </c>
      <c r="GI59" s="148">
        <v>0.239</v>
      </c>
      <c r="GJ59" s="148">
        <f t="shared" si="155"/>
        <v>0.434</v>
      </c>
      <c r="GK59" s="148">
        <v>0.318</v>
      </c>
      <c r="GL59" s="148">
        <v>0.299</v>
      </c>
      <c r="GM59" s="148">
        <v>0.293</v>
      </c>
      <c r="GN59" s="148">
        <f t="shared" si="156"/>
        <v>0.9099999999999999</v>
      </c>
      <c r="GO59" s="148">
        <v>0.232</v>
      </c>
      <c r="GP59" s="148">
        <v>0.2100000000000002</v>
      </c>
      <c r="GQ59" s="148">
        <v>0.239</v>
      </c>
      <c r="GR59" s="148">
        <f t="shared" si="157"/>
        <v>0.6810000000000002</v>
      </c>
      <c r="GS59" s="148">
        <v>0.272</v>
      </c>
      <c r="GT59" s="148">
        <v>0.098</v>
      </c>
      <c r="GU59" s="148">
        <v>0.09</v>
      </c>
      <c r="GV59" s="148">
        <f t="shared" si="158"/>
        <v>0.45999999999999996</v>
      </c>
      <c r="GW59" s="148">
        <f>GJ59+GN59+GR59+GV59</f>
        <v>2.485</v>
      </c>
      <c r="GX59" s="148">
        <v>0.103</v>
      </c>
      <c r="GY59" s="148">
        <v>0.07</v>
      </c>
      <c r="GZ59" s="148">
        <v>0.354</v>
      </c>
      <c r="HA59" s="148">
        <f t="shared" si="159"/>
        <v>0.5269999999999999</v>
      </c>
      <c r="HB59" s="148">
        <v>0.41</v>
      </c>
      <c r="HC59" s="148">
        <v>0.432</v>
      </c>
      <c r="HD59" s="148">
        <v>0.388</v>
      </c>
      <c r="HE59" s="148">
        <f t="shared" si="160"/>
        <v>1.23</v>
      </c>
      <c r="HF59" s="148">
        <v>0.361</v>
      </c>
      <c r="HG59" s="148">
        <v>0.322</v>
      </c>
      <c r="HH59" s="148">
        <v>0.342</v>
      </c>
      <c r="HI59" s="148">
        <f t="shared" si="161"/>
        <v>1.0250000000000001</v>
      </c>
    </row>
    <row r="60" spans="121:217" ht="14.25">
      <c r="DQ60" s="12">
        <f aca="true" t="shared" si="168" ref="DQ60:EE60">DQ43+DQ46</f>
        <v>11397.94236</v>
      </c>
      <c r="DR60" s="12">
        <f t="shared" si="168"/>
        <v>10119.591166000002</v>
      </c>
      <c r="DS60" s="12">
        <f t="shared" si="168"/>
        <v>11430.693845</v>
      </c>
      <c r="DT60" s="12">
        <f>DT43+DT46</f>
        <v>32948.227371</v>
      </c>
      <c r="DU60" s="12">
        <f t="shared" si="168"/>
        <v>11521.482761000001</v>
      </c>
      <c r="DV60" s="12">
        <f t="shared" si="168"/>
        <v>12847.137789999999</v>
      </c>
      <c r="DW60" s="12">
        <f t="shared" si="168"/>
        <v>13242.781169999998</v>
      </c>
      <c r="DX60" s="12">
        <f t="shared" si="168"/>
        <v>37611.401721</v>
      </c>
      <c r="DY60" s="12">
        <f t="shared" si="168"/>
        <v>11944.045763999999</v>
      </c>
      <c r="DZ60" s="12">
        <f t="shared" si="168"/>
        <v>12244.053506</v>
      </c>
      <c r="EA60" s="12">
        <f t="shared" si="168"/>
        <v>11031.583314</v>
      </c>
      <c r="EB60" s="12">
        <f t="shared" si="168"/>
        <v>35219.682584</v>
      </c>
      <c r="EC60" s="12">
        <f t="shared" si="168"/>
        <v>11088.293124999998</v>
      </c>
      <c r="ED60" s="12">
        <f t="shared" si="168"/>
        <v>10293.415701</v>
      </c>
      <c r="EE60" s="12">
        <f t="shared" si="168"/>
        <v>11376.110469</v>
      </c>
      <c r="EF60" s="12"/>
      <c r="EG60" s="12"/>
      <c r="EK60" s="12"/>
      <c r="EL60" s="12"/>
      <c r="EM60" s="12"/>
      <c r="EN60" s="12"/>
      <c r="EO60" s="12"/>
      <c r="EP60" s="12"/>
      <c r="EQ60" s="12"/>
      <c r="ER60" s="12"/>
      <c r="ES60" s="12"/>
      <c r="EY60" s="12"/>
      <c r="EZ60" s="12"/>
      <c r="FB60" s="12"/>
      <c r="FC60" s="12"/>
      <c r="FD60" s="12"/>
      <c r="FF60" s="12"/>
      <c r="FG60" s="12"/>
      <c r="FH60" s="12"/>
      <c r="FJ60" s="12"/>
      <c r="FK60" s="12"/>
      <c r="FL60" s="12"/>
      <c r="FN60" s="12"/>
      <c r="FP60" s="12"/>
      <c r="FQ60" s="12"/>
      <c r="FS60" s="12"/>
      <c r="FT60" s="12"/>
      <c r="FU60" s="12"/>
      <c r="FW60" s="12"/>
      <c r="FX60" s="12"/>
      <c r="FY60" s="12"/>
      <c r="GA60" s="12"/>
      <c r="GB60" s="12"/>
      <c r="GC60" s="12"/>
      <c r="GE60" s="12"/>
      <c r="GG60" s="12"/>
      <c r="GH60" s="12"/>
      <c r="GJ60" s="12"/>
      <c r="GK60" s="12"/>
      <c r="GL60" s="12"/>
      <c r="GN60" s="12"/>
      <c r="GO60" s="12"/>
      <c r="GP60" s="12"/>
      <c r="GR60" s="12"/>
      <c r="GS60" s="12"/>
      <c r="GT60" s="12"/>
      <c r="GV60" s="12"/>
      <c r="GX60" s="12"/>
      <c r="GY60" s="12"/>
      <c r="HA60" s="12"/>
      <c r="HB60" s="12"/>
      <c r="HC60" s="12"/>
      <c r="HE60" s="12"/>
      <c r="HF60" s="12"/>
      <c r="HG60" s="12"/>
      <c r="HI60" s="12"/>
    </row>
    <row r="61" spans="121:217" ht="14.25">
      <c r="DQ61" s="12"/>
      <c r="DR61" s="12"/>
      <c r="DS61" s="12"/>
      <c r="DT61" s="12"/>
      <c r="DU61" s="12"/>
      <c r="EY61" s="12"/>
      <c r="EZ61" s="12"/>
      <c r="FC61" s="12"/>
      <c r="FD61" s="12"/>
      <c r="FG61" s="12"/>
      <c r="FH61" s="12"/>
      <c r="FP61" s="12"/>
      <c r="FQ61" s="12"/>
      <c r="FT61" s="12"/>
      <c r="FU61" s="12"/>
      <c r="FX61" s="12"/>
      <c r="FY61" s="12"/>
      <c r="GB61" s="12"/>
      <c r="GC61" s="12"/>
      <c r="GG61" s="12"/>
      <c r="GH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X61" s="12"/>
      <c r="GY61" s="12"/>
      <c r="HB61" s="12"/>
      <c r="HC61" s="12"/>
      <c r="HD61" s="12"/>
      <c r="HE61" s="12"/>
      <c r="HF61" s="12"/>
      <c r="HG61" s="12"/>
      <c r="HH61" s="12"/>
      <c r="HI61" s="12"/>
    </row>
    <row r="62" spans="155:215" ht="14.25">
      <c r="EY62" s="12"/>
      <c r="EZ62" s="12"/>
      <c r="FC62" s="12"/>
      <c r="FD62" s="12"/>
      <c r="FG62" s="12"/>
      <c r="FH62" s="12"/>
      <c r="FP62" s="12"/>
      <c r="FQ62" s="12"/>
      <c r="FT62" s="12"/>
      <c r="FU62" s="12"/>
      <c r="FX62" s="12"/>
      <c r="FY62" s="12"/>
      <c r="GB62" s="12"/>
      <c r="GC62" s="12"/>
      <c r="GG62" s="12"/>
      <c r="GH62" s="12"/>
      <c r="GK62" s="12"/>
      <c r="GL62" s="12"/>
      <c r="GO62" s="12"/>
      <c r="GP62" s="12"/>
      <c r="GS62" s="12"/>
      <c r="GT62" s="12"/>
      <c r="GX62" s="12"/>
      <c r="GY62" s="12"/>
      <c r="HB62" s="12"/>
      <c r="HC62" s="12"/>
      <c r="HF62" s="12"/>
      <c r="HG62" s="12"/>
    </row>
    <row r="65" spans="155:215" ht="14.25">
      <c r="EY65" s="12"/>
      <c r="EZ65" s="12"/>
      <c r="FC65" s="12"/>
      <c r="FD65" s="12"/>
      <c r="FG65" s="12"/>
      <c r="FH65" s="12"/>
      <c r="FP65" s="12"/>
      <c r="FQ65" s="12"/>
      <c r="FT65" s="12"/>
      <c r="FU65" s="12"/>
      <c r="FX65" s="12"/>
      <c r="FY65" s="12"/>
      <c r="GB65" s="12"/>
      <c r="GC65" s="12"/>
      <c r="GG65" s="12"/>
      <c r="GH65" s="12"/>
      <c r="GK65" s="12"/>
      <c r="GL65" s="12"/>
      <c r="GO65" s="12"/>
      <c r="GP65" s="12"/>
      <c r="GS65" s="12"/>
      <c r="GT65" s="12"/>
      <c r="GX65" s="12"/>
      <c r="GY65" s="12"/>
      <c r="HB65" s="12"/>
      <c r="HC65" s="12"/>
      <c r="HF65" s="12"/>
      <c r="HG65" s="12"/>
    </row>
  </sheetData>
  <sheetProtection/>
  <mergeCells count="13">
    <mergeCell ref="B2:R2"/>
    <mergeCell ref="S2:AI2"/>
    <mergeCell ref="AJ2:AZ2"/>
    <mergeCell ref="BA2:BQ2"/>
    <mergeCell ref="BR2:BU2"/>
    <mergeCell ref="CI2:CY2"/>
    <mergeCell ref="GX2:HI2"/>
    <mergeCell ref="CZ2:DP2"/>
    <mergeCell ref="FP2:GF2"/>
    <mergeCell ref="EY2:FO2"/>
    <mergeCell ref="EH2:EX2"/>
    <mergeCell ref="GG2:GW2"/>
    <mergeCell ref="DQ2:EG2"/>
  </mergeCells>
  <printOptions/>
  <pageMargins left="0.75" right="0.75" top="1" bottom="1" header="0.3" footer="0.3"/>
  <pageSetup horizontalDpi="600" verticalDpi="600" orientation="portrait" paperSize="9" r:id="rId1"/>
  <ignoredErrors>
    <ignoredError sqref="AU46 CL43 CL41 CL30 CL24 CL11 CL14 CL4 CL46 CL53 CP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РусГидро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Timur Akhmedzhanov</dc:creator>
  <cp:keywords/>
  <dc:description/>
  <cp:lastModifiedBy>Andrey Gavrilov</cp:lastModifiedBy>
  <dcterms:created xsi:type="dcterms:W3CDTF">2011-04-13T14:11:57Z</dcterms:created>
  <dcterms:modified xsi:type="dcterms:W3CDTF">2023-10-22T18:15:05Z</dcterms:modified>
  <cp:category/>
  <cp:version/>
  <cp:contentType/>
  <cp:contentStatus/>
</cp:coreProperties>
</file>