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51" windowWidth="23265" windowHeight="11925" activeTab="0"/>
  </bookViews>
  <sheets>
    <sheet name="Production" sheetId="1" r:id="rId1"/>
    <sheet name="Net output" sheetId="2" r:id="rId2"/>
  </sheets>
  <definedNames>
    <definedName name="_xlfn.AGGREGATE" hidden="1">#NAME?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<sst xmlns="http://schemas.openxmlformats.org/spreadsheetml/2006/main" count="260" uniqueCount="69">
  <si>
    <t>Far East</t>
  </si>
  <si>
    <t>Bureiskaya HPP</t>
  </si>
  <si>
    <t>Zeiskaya HPP</t>
  </si>
  <si>
    <t>Siberia</t>
  </si>
  <si>
    <t>Novosibirskaya HPP</t>
  </si>
  <si>
    <t>Center</t>
  </si>
  <si>
    <t>Kamskaya HPP</t>
  </si>
  <si>
    <t>Votkinskaya HPP</t>
  </si>
  <si>
    <t>Upper Volga HPP Cascade</t>
  </si>
  <si>
    <t>Nizhegorodskaya  HPP</t>
  </si>
  <si>
    <t>Cheboksarskaya HPP</t>
  </si>
  <si>
    <t>Zhigulevskaya HPP</t>
  </si>
  <si>
    <t>Saratovskaya HPP</t>
  </si>
  <si>
    <t>Volzhskaya HPP</t>
  </si>
  <si>
    <t>Zagorskaya PSPP</t>
  </si>
  <si>
    <t xml:space="preserve">Karachayevo-Cherkess </t>
  </si>
  <si>
    <t>Kabardino-Balkarian</t>
  </si>
  <si>
    <t xml:space="preserve">North Ossetian </t>
  </si>
  <si>
    <t xml:space="preserve">Dagestan </t>
  </si>
  <si>
    <t>International assets</t>
  </si>
  <si>
    <t>1Q</t>
  </si>
  <si>
    <t>Kuban HPP Cascade</t>
  </si>
  <si>
    <t>Jan</t>
  </si>
  <si>
    <t>Feb</t>
  </si>
  <si>
    <t>Mar</t>
  </si>
  <si>
    <t>RAO ES of the East</t>
  </si>
  <si>
    <t>Far East Generating Company</t>
  </si>
  <si>
    <t>Yakutskenergo</t>
  </si>
  <si>
    <t>Sakhaenergo</t>
  </si>
  <si>
    <t>Kamchatskenergo</t>
  </si>
  <si>
    <t>South Kamchatka Grid company</t>
  </si>
  <si>
    <t>Magadanenergo</t>
  </si>
  <si>
    <t>Chukotenergo</t>
  </si>
  <si>
    <t>Sakhalinenergo</t>
  </si>
  <si>
    <t>Peredvuzhnaya Energetika</t>
  </si>
  <si>
    <t>TOTAL</t>
  </si>
  <si>
    <t>TOTAL (excl. RAO ES of the East)</t>
  </si>
  <si>
    <t>Russian South and Northern Caucasus</t>
  </si>
  <si>
    <t>Apr</t>
  </si>
  <si>
    <t>May</t>
  </si>
  <si>
    <t>Jun</t>
  </si>
  <si>
    <t>2Q</t>
  </si>
  <si>
    <t>Sevan-Hrazdan HPPs cascade</t>
  </si>
  <si>
    <t>Sayano-Shushenskaya HPP*</t>
  </si>
  <si>
    <t>* - including 321 MW Maynskaya hydropower plant - a counter-regulator for 6400 MW Sayno-Shushenskaya</t>
  </si>
  <si>
    <t>Jul</t>
  </si>
  <si>
    <t>Aug</t>
  </si>
  <si>
    <t>Sep</t>
  </si>
  <si>
    <t>3Q</t>
  </si>
  <si>
    <t>Geoterm</t>
  </si>
  <si>
    <t>Kolymskaya HPP</t>
  </si>
  <si>
    <t>Oct</t>
  </si>
  <si>
    <t>Nov</t>
  </si>
  <si>
    <t>Dec</t>
  </si>
  <si>
    <t>4Q</t>
  </si>
  <si>
    <t>FY'11</t>
  </si>
  <si>
    <t>FY'12</t>
  </si>
  <si>
    <t>Boguchanskaya HPP**</t>
  </si>
  <si>
    <t xml:space="preserve">       </t>
  </si>
  <si>
    <t>** - 3 first units of Boguchanskaya hydropower plant (50/50 JV of RusHydro and RUSAL) were launched into commercial operation as of Dec 1, 2012.</t>
  </si>
  <si>
    <t>** - 3 first units of Boguchanskaya hydropower plant (50/50 JV of RusHydro and RUSAL) were launched into commercial operation as of Dec 1, 2012</t>
  </si>
  <si>
    <t xml:space="preserve"> </t>
  </si>
  <si>
    <t>FY'13</t>
  </si>
  <si>
    <t>Significant associates</t>
  </si>
  <si>
    <t>Ust-Srednekanskaya HPP</t>
  </si>
  <si>
    <t>FY'14</t>
  </si>
  <si>
    <t>FY'15</t>
  </si>
  <si>
    <t>RusHydro 1Q 2014/2015, net output (GWh)</t>
  </si>
  <si>
    <t>RusHydro 2Q 2014/2015, gross production (GWh)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</si>
</sst>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00"/>
    <numFmt numFmtId="190" formatCode="0.00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"/>
    <numFmt numFmtId="198" formatCode="#,##0.0"/>
    <numFmt numFmtId="199" formatCode="0.0000"/>
    <numFmt numFmtId="200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 tint="0.34999001026153564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3" fillId="8" borderId="0" xfId="21" applyFont="1" applyBorder="1" applyAlignment="1">
      <alignment/>
    </xf>
    <xf numFmtId="3" fontId="33" fillId="8" borderId="0" xfId="21" applyNumberFormat="1" applyFont="1" applyBorder="1" applyAlignment="1">
      <alignment/>
    </xf>
    <xf numFmtId="0" fontId="25" fillId="20" borderId="0" xfId="33" applyFont="1" applyBorder="1" applyAlignment="1">
      <alignment/>
    </xf>
    <xf numFmtId="0" fontId="0" fillId="0" borderId="0" xfId="0" applyFont="1" applyBorder="1" applyAlignment="1">
      <alignment/>
    </xf>
    <xf numFmtId="3" fontId="33" fillId="8" borderId="0" xfId="21" applyNumberFormat="1" applyFont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 horizontal="right"/>
    </xf>
    <xf numFmtId="3" fontId="0" fillId="8" borderId="0" xfId="21" applyNumberFormat="1" applyBorder="1" applyAlignment="1">
      <alignment/>
    </xf>
    <xf numFmtId="3" fontId="0" fillId="8" borderId="0" xfId="21" applyNumberFormat="1" applyBorder="1" applyAlignment="1">
      <alignment horizontal="right"/>
    </xf>
    <xf numFmtId="0" fontId="0" fillId="8" borderId="0" xfId="2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8" borderId="0" xfId="21" applyNumberFormat="1" applyAlignment="1">
      <alignment/>
    </xf>
    <xf numFmtId="0" fontId="0" fillId="8" borderId="0" xfId="21" applyFont="1" applyBorder="1" applyAlignment="1">
      <alignment/>
    </xf>
    <xf numFmtId="3" fontId="33" fillId="8" borderId="0" xfId="21" applyNumberFormat="1" applyFont="1" applyAlignment="1">
      <alignment/>
    </xf>
    <xf numFmtId="0" fontId="43" fillId="0" borderId="0" xfId="0" applyFont="1" applyAlignment="1">
      <alignment/>
    </xf>
    <xf numFmtId="189" fontId="0" fillId="0" borderId="0" xfId="0" applyNumberFormat="1" applyAlignment="1">
      <alignment/>
    </xf>
    <xf numFmtId="0" fontId="25" fillId="20" borderId="0" xfId="33" applyBorder="1" applyAlignment="1">
      <alignment horizontal="center" vertical="center"/>
    </xf>
    <xf numFmtId="0" fontId="0" fillId="8" borderId="0" xfId="21" applyFont="1" applyBorder="1" applyAlignment="1">
      <alignment/>
    </xf>
    <xf numFmtId="3" fontId="0" fillId="8" borderId="0" xfId="21" applyNumberFormat="1" applyFont="1" applyBorder="1" applyAlignment="1">
      <alignment/>
    </xf>
    <xf numFmtId="3" fontId="21" fillId="8" borderId="0" xfId="21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33" fillId="33" borderId="0" xfId="0" applyNumberFormat="1" applyFont="1" applyFill="1" applyBorder="1" applyAlignment="1">
      <alignment/>
    </xf>
    <xf numFmtId="3" fontId="33" fillId="0" borderId="0" xfId="0" applyNumberFormat="1" applyFont="1" applyAlignment="1">
      <alignment/>
    </xf>
    <xf numFmtId="3" fontId="3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44" fillId="8" borderId="0" xfId="21" applyFont="1" applyAlignment="1">
      <alignment/>
    </xf>
    <xf numFmtId="3" fontId="44" fillId="8" borderId="0" xfId="21" applyNumberFormat="1" applyFont="1" applyBorder="1" applyAlignment="1">
      <alignment/>
    </xf>
    <xf numFmtId="3" fontId="44" fillId="8" borderId="0" xfId="21" applyNumberFormat="1" applyFont="1" applyAlignment="1">
      <alignment/>
    </xf>
    <xf numFmtId="3" fontId="44" fillId="8" borderId="0" xfId="21" applyNumberFormat="1" applyFont="1" applyBorder="1" applyAlignment="1">
      <alignment horizontal="right"/>
    </xf>
    <xf numFmtId="0" fontId="0" fillId="0" borderId="0" xfId="0" applyAlignment="1">
      <alignment/>
    </xf>
    <xf numFmtId="0" fontId="25" fillId="20" borderId="0" xfId="33" applyFont="1" applyBorder="1" applyAlignment="1">
      <alignment horizontal="right" vertical="center"/>
    </xf>
    <xf numFmtId="0" fontId="34" fillId="20" borderId="0" xfId="33" applyFont="1" applyBorder="1" applyAlignment="1">
      <alignment horizontal="right" vertical="center"/>
    </xf>
    <xf numFmtId="0" fontId="34" fillId="20" borderId="0" xfId="33" applyFont="1" applyBorder="1" applyAlignment="1">
      <alignment horizontal="right"/>
    </xf>
    <xf numFmtId="0" fontId="25" fillId="20" borderId="0" xfId="33" applyFont="1" applyBorder="1" applyAlignment="1">
      <alignment horizontal="right"/>
    </xf>
    <xf numFmtId="0" fontId="34" fillId="20" borderId="10" xfId="33" applyFont="1" applyBorder="1" applyAlignment="1">
      <alignment horizontal="right"/>
    </xf>
    <xf numFmtId="3" fontId="33" fillId="8" borderId="10" xfId="21" applyNumberFormat="1" applyFont="1" applyBorder="1" applyAlignment="1">
      <alignment/>
    </xf>
    <xf numFmtId="3" fontId="33" fillId="33" borderId="10" xfId="0" applyNumberFormat="1" applyFont="1" applyFill="1" applyBorder="1" applyAlignment="1">
      <alignment/>
    </xf>
    <xf numFmtId="3" fontId="44" fillId="8" borderId="10" xfId="21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33" fillId="0" borderId="10" xfId="21" applyNumberFormat="1" applyFont="1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0" fontId="30" fillId="0" borderId="0" xfId="45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Alignment="1">
      <alignment/>
    </xf>
    <xf numFmtId="3" fontId="3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2" fillId="0" borderId="0" xfId="45" applyFont="1" applyBorder="1" applyAlignment="1">
      <alignment vertical="center"/>
    </xf>
    <xf numFmtId="0" fontId="32" fillId="0" borderId="0" xfId="45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198" fontId="33" fillId="0" borderId="10" xfId="0" applyNumberFormat="1" applyFont="1" applyBorder="1" applyAlignment="1">
      <alignment/>
    </xf>
    <xf numFmtId="198" fontId="33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45" fillId="20" borderId="0" xfId="33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20" borderId="0" xfId="33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H54"/>
  <sheetViews>
    <sheetView showGridLines="0"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 outlineLevelRow="1" outlineLevelCol="2"/>
  <cols>
    <col min="1" max="1" width="45.8515625" style="0" customWidth="1"/>
    <col min="2" max="4" width="7.421875" style="0" hidden="1" customWidth="1" outlineLevel="2"/>
    <col min="5" max="5" width="7.28125" style="0" customWidth="1" outlineLevel="1" collapsed="1"/>
    <col min="6" max="8" width="7.28125" style="0" hidden="1" customWidth="1" outlineLevel="2"/>
    <col min="9" max="9" width="7.28125" style="0" customWidth="1" outlineLevel="1" collapsed="1"/>
    <col min="10" max="12" width="7.28125" style="0" hidden="1" customWidth="1" outlineLevel="2"/>
    <col min="13" max="13" width="7.28125" style="0" customWidth="1" outlineLevel="1" collapsed="1"/>
    <col min="14" max="16" width="7.28125" style="0" hidden="1" customWidth="1" outlineLevel="2"/>
    <col min="17" max="17" width="7.28125" style="0" customWidth="1" outlineLevel="1" collapsed="1"/>
    <col min="18" max="18" width="8.28125" style="0" bestFit="1" customWidth="1"/>
    <col min="19" max="21" width="7.421875" style="0" hidden="1" customWidth="1" outlineLevel="2"/>
    <col min="22" max="22" width="7.28125" style="0" hidden="1" customWidth="1" outlineLevel="1" collapsed="1"/>
    <col min="23" max="25" width="9.140625" style="0" hidden="1" customWidth="1" outlineLevel="2"/>
    <col min="26" max="26" width="9.140625" style="0" hidden="1" customWidth="1" outlineLevel="1" collapsed="1"/>
    <col min="27" max="29" width="9.140625" style="0" hidden="1" customWidth="1" outlineLevel="2"/>
    <col min="30" max="30" width="9.140625" style="0" hidden="1" customWidth="1" outlineLevel="1" collapsed="1"/>
    <col min="31" max="33" width="9.140625" style="0" hidden="1" customWidth="1" outlineLevel="2"/>
    <col min="34" max="34" width="9.140625" style="0" hidden="1" customWidth="1" outlineLevel="1" collapsed="1"/>
    <col min="35" max="35" width="8.8515625" style="0" customWidth="1" collapsed="1"/>
    <col min="36" max="38" width="7.421875" style="0" hidden="1" customWidth="1" outlineLevel="2"/>
    <col min="39" max="39" width="7.140625" style="0" hidden="1" customWidth="1" outlineLevel="1" collapsed="1"/>
    <col min="40" max="40" width="7.28125" style="0" hidden="1" customWidth="1" outlineLevel="2"/>
    <col min="41" max="41" width="7.7109375" style="0" hidden="1" customWidth="1" outlineLevel="2"/>
    <col min="42" max="42" width="6.7109375" style="0" hidden="1" customWidth="1" outlineLevel="2"/>
    <col min="43" max="43" width="7.7109375" style="0" hidden="1" customWidth="1" outlineLevel="1" collapsed="1"/>
    <col min="44" max="46" width="6.57421875" style="0" hidden="1" customWidth="1" outlineLevel="2"/>
    <col min="47" max="47" width="9.140625" style="0" hidden="1" customWidth="1" outlineLevel="1" collapsed="1"/>
    <col min="48" max="49" width="6.57421875" style="0" hidden="1" customWidth="1" outlineLevel="2"/>
    <col min="50" max="50" width="6.8515625" style="0" hidden="1" customWidth="1" outlineLevel="2"/>
    <col min="51" max="51" width="7.7109375" style="0" hidden="1" customWidth="1" outlineLevel="1" collapsed="1"/>
    <col min="52" max="52" width="8.8515625" style="0" customWidth="1" collapsed="1"/>
    <col min="53" max="55" width="7.421875" style="0" hidden="1" customWidth="1" outlineLevel="2"/>
    <col min="56" max="56" width="7.140625" style="0" hidden="1" customWidth="1" outlineLevel="1" collapsed="1"/>
    <col min="57" max="57" width="7.28125" style="0" hidden="1" customWidth="1" outlineLevel="2"/>
    <col min="58" max="58" width="7.7109375" style="0" hidden="1" customWidth="1" outlineLevel="2"/>
    <col min="59" max="59" width="6.7109375" style="0" hidden="1" customWidth="1" outlineLevel="2"/>
    <col min="60" max="60" width="7.7109375" style="0" hidden="1" customWidth="1" outlineLevel="1" collapsed="1"/>
    <col min="61" max="63" width="6.57421875" style="0" hidden="1" customWidth="1" outlineLevel="2"/>
    <col min="64" max="64" width="9.140625" style="0" hidden="1" customWidth="1" outlineLevel="1" collapsed="1"/>
    <col min="65" max="66" width="6.57421875" style="0" hidden="1" customWidth="1" outlineLevel="2"/>
    <col min="67" max="67" width="6.8515625" style="0" hidden="1" customWidth="1" outlineLevel="2"/>
    <col min="68" max="68" width="9.28125" style="0" hidden="1" customWidth="1" outlineLevel="1" collapsed="1"/>
    <col min="69" max="69" width="9.7109375" style="0" customWidth="1" collapsed="1"/>
    <col min="70" max="72" width="9.140625" style="0" hidden="1" customWidth="1" outlineLevel="1"/>
    <col min="73" max="73" width="9.140625" style="0" customWidth="1" collapsed="1"/>
    <col min="74" max="76" width="9.140625" style="0" customWidth="1" outlineLevel="1"/>
    <col min="78" max="86" width="0" style="0" hidden="1" customWidth="1"/>
  </cols>
  <sheetData>
    <row r="1" spans="1:69" ht="30.75" customHeight="1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W1" s="45"/>
      <c r="AX1" s="45"/>
      <c r="AY1" s="45"/>
      <c r="AZ1" s="45"/>
      <c r="BN1" s="45"/>
      <c r="BO1" s="45"/>
      <c r="BP1" s="45"/>
      <c r="BQ1" s="45"/>
    </row>
    <row r="2" spans="1:86" ht="18.75">
      <c r="A2" s="18"/>
      <c r="B2" s="59">
        <v>2011</v>
      </c>
      <c r="C2" s="60"/>
      <c r="D2" s="60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  <c r="S2" s="59">
        <v>2012</v>
      </c>
      <c r="T2" s="63"/>
      <c r="U2" s="63"/>
      <c r="V2" s="63"/>
      <c r="W2" s="64"/>
      <c r="X2" s="64"/>
      <c r="Y2" s="64"/>
      <c r="Z2" s="64"/>
      <c r="AA2" s="64"/>
      <c r="AB2" s="64"/>
      <c r="AC2" s="64"/>
      <c r="AD2" s="64"/>
      <c r="AE2" s="65"/>
      <c r="AF2" s="65"/>
      <c r="AG2" s="65"/>
      <c r="AH2" s="65"/>
      <c r="AI2" s="66"/>
      <c r="AJ2" s="59">
        <v>2013</v>
      </c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>
        <v>2014</v>
      </c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>
        <v>2015</v>
      </c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</row>
    <row r="3" spans="1:86" ht="15">
      <c r="A3" s="3"/>
      <c r="B3" s="32" t="s">
        <v>22</v>
      </c>
      <c r="C3" s="32" t="s">
        <v>23</v>
      </c>
      <c r="D3" s="32" t="s">
        <v>24</v>
      </c>
      <c r="E3" s="33" t="s">
        <v>20</v>
      </c>
      <c r="F3" s="32" t="s">
        <v>38</v>
      </c>
      <c r="G3" s="32" t="s">
        <v>39</v>
      </c>
      <c r="H3" s="32" t="s">
        <v>40</v>
      </c>
      <c r="I3" s="33" t="s">
        <v>41</v>
      </c>
      <c r="J3" s="32" t="s">
        <v>45</v>
      </c>
      <c r="K3" s="32" t="s">
        <v>46</v>
      </c>
      <c r="L3" s="32" t="s">
        <v>47</v>
      </c>
      <c r="M3" s="33" t="s">
        <v>48</v>
      </c>
      <c r="N3" s="35" t="s">
        <v>51</v>
      </c>
      <c r="O3" s="35" t="s">
        <v>52</v>
      </c>
      <c r="P3" s="35" t="s">
        <v>53</v>
      </c>
      <c r="Q3" s="34" t="s">
        <v>54</v>
      </c>
      <c r="R3" s="36" t="s">
        <v>55</v>
      </c>
      <c r="S3" s="32" t="s">
        <v>22</v>
      </c>
      <c r="T3" s="32" t="s">
        <v>23</v>
      </c>
      <c r="U3" s="32" t="s">
        <v>24</v>
      </c>
      <c r="V3" s="33" t="s">
        <v>20</v>
      </c>
      <c r="W3" s="32" t="s">
        <v>38</v>
      </c>
      <c r="X3" s="32" t="s">
        <v>39</v>
      </c>
      <c r="Y3" s="32" t="s">
        <v>40</v>
      </c>
      <c r="Z3" s="33" t="s">
        <v>41</v>
      </c>
      <c r="AA3" s="32" t="s">
        <v>45</v>
      </c>
      <c r="AB3" s="32" t="s">
        <v>46</v>
      </c>
      <c r="AC3" s="32" t="s">
        <v>47</v>
      </c>
      <c r="AD3" s="33" t="s">
        <v>48</v>
      </c>
      <c r="AE3" s="35" t="s">
        <v>51</v>
      </c>
      <c r="AF3" s="35" t="s">
        <v>52</v>
      </c>
      <c r="AG3" s="35" t="s">
        <v>53</v>
      </c>
      <c r="AH3" s="34" t="s">
        <v>54</v>
      </c>
      <c r="AI3" s="36" t="s">
        <v>56</v>
      </c>
      <c r="AJ3" s="32" t="s">
        <v>22</v>
      </c>
      <c r="AK3" s="32" t="s">
        <v>23</v>
      </c>
      <c r="AL3" s="32" t="s">
        <v>24</v>
      </c>
      <c r="AM3" s="33" t="s">
        <v>20</v>
      </c>
      <c r="AN3" s="32" t="s">
        <v>38</v>
      </c>
      <c r="AO3" s="32" t="s">
        <v>39</v>
      </c>
      <c r="AP3" s="32" t="s">
        <v>40</v>
      </c>
      <c r="AQ3" s="33" t="s">
        <v>41</v>
      </c>
      <c r="AR3" s="32" t="s">
        <v>45</v>
      </c>
      <c r="AS3" s="32" t="s">
        <v>46</v>
      </c>
      <c r="AT3" s="32" t="s">
        <v>47</v>
      </c>
      <c r="AU3" s="33" t="s">
        <v>48</v>
      </c>
      <c r="AV3" s="35" t="s">
        <v>51</v>
      </c>
      <c r="AW3" s="35" t="s">
        <v>52</v>
      </c>
      <c r="AX3" s="35" t="s">
        <v>53</v>
      </c>
      <c r="AY3" s="34" t="s">
        <v>54</v>
      </c>
      <c r="AZ3" s="36" t="s">
        <v>62</v>
      </c>
      <c r="BA3" s="32" t="s">
        <v>22</v>
      </c>
      <c r="BB3" s="32" t="s">
        <v>23</v>
      </c>
      <c r="BC3" s="32" t="s">
        <v>24</v>
      </c>
      <c r="BD3" s="33" t="s">
        <v>20</v>
      </c>
      <c r="BE3" s="32" t="s">
        <v>38</v>
      </c>
      <c r="BF3" s="32" t="s">
        <v>39</v>
      </c>
      <c r="BG3" s="32" t="s">
        <v>40</v>
      </c>
      <c r="BH3" s="33" t="s">
        <v>41</v>
      </c>
      <c r="BI3" s="32" t="s">
        <v>45</v>
      </c>
      <c r="BJ3" s="32" t="s">
        <v>46</v>
      </c>
      <c r="BK3" s="32" t="s">
        <v>47</v>
      </c>
      <c r="BL3" s="33" t="s">
        <v>48</v>
      </c>
      <c r="BM3" s="35" t="s">
        <v>51</v>
      </c>
      <c r="BN3" s="35" t="s">
        <v>52</v>
      </c>
      <c r="BO3" s="35" t="s">
        <v>53</v>
      </c>
      <c r="BP3" s="34" t="s">
        <v>54</v>
      </c>
      <c r="BQ3" s="36" t="s">
        <v>65</v>
      </c>
      <c r="BR3" s="32" t="s">
        <v>22</v>
      </c>
      <c r="BS3" s="32" t="s">
        <v>23</v>
      </c>
      <c r="BT3" s="32" t="s">
        <v>24</v>
      </c>
      <c r="BU3" s="33" t="s">
        <v>20</v>
      </c>
      <c r="BV3" s="32" t="s">
        <v>38</v>
      </c>
      <c r="BW3" s="32" t="s">
        <v>39</v>
      </c>
      <c r="BX3" s="32" t="s">
        <v>40</v>
      </c>
      <c r="BY3" s="33" t="s">
        <v>41</v>
      </c>
      <c r="BZ3" s="32" t="s">
        <v>45</v>
      </c>
      <c r="CA3" s="32" t="s">
        <v>46</v>
      </c>
      <c r="CB3" s="32" t="s">
        <v>47</v>
      </c>
      <c r="CC3" s="33" t="s">
        <v>48</v>
      </c>
      <c r="CD3" s="35" t="s">
        <v>51</v>
      </c>
      <c r="CE3" s="35" t="s">
        <v>52</v>
      </c>
      <c r="CF3" s="35" t="s">
        <v>53</v>
      </c>
      <c r="CG3" s="34" t="s">
        <v>54</v>
      </c>
      <c r="CH3" s="36" t="s">
        <v>66</v>
      </c>
    </row>
    <row r="4" spans="1:86" ht="15">
      <c r="A4" s="10" t="s">
        <v>0</v>
      </c>
      <c r="B4" s="9">
        <f>SUM(B5:B9)</f>
        <v>1204.699452</v>
      </c>
      <c r="C4" s="9">
        <f>SUM(C5:C9)</f>
        <v>1090.720806</v>
      </c>
      <c r="D4" s="9">
        <f>SUM(D5:D9)</f>
        <v>1053.995772</v>
      </c>
      <c r="E4" s="2">
        <f>B4+C4+D4</f>
        <v>3349.4160300000003</v>
      </c>
      <c r="F4" s="8">
        <f>SUM(F5:F9)</f>
        <v>1078.237</v>
      </c>
      <c r="G4" s="8">
        <f>SUM(G5:G9)</f>
        <v>1017.2317229999999</v>
      </c>
      <c r="H4" s="8">
        <f>SUM(H5:H9)</f>
        <v>969.250717</v>
      </c>
      <c r="I4" s="2">
        <f>F4+G4+H4</f>
        <v>3064.71944</v>
      </c>
      <c r="J4" s="20">
        <f>SUM(J5:J9)</f>
        <v>980.0615809999999</v>
      </c>
      <c r="K4" s="20">
        <f>SUM(K5:K9)</f>
        <v>910.5512419999999</v>
      </c>
      <c r="L4" s="20">
        <f>SUM(L5:L9)</f>
        <v>966.2005659999999</v>
      </c>
      <c r="M4" s="2">
        <f>J4+K4+L4</f>
        <v>2856.813389</v>
      </c>
      <c r="N4" s="20">
        <f>SUM(N5:N9)</f>
        <v>1001.3025739999999</v>
      </c>
      <c r="O4" s="20">
        <f>SUM(O5:O9)</f>
        <v>1099.019281</v>
      </c>
      <c r="P4" s="20">
        <f>SUM(P5:P9)</f>
        <v>1176.798434</v>
      </c>
      <c r="Q4" s="2">
        <f>N4+O4+P4</f>
        <v>3277.1202890000004</v>
      </c>
      <c r="R4" s="37">
        <f>E4+I4+M4+Q4</f>
        <v>12548.069148</v>
      </c>
      <c r="S4" s="8">
        <f>SUM(S5:S9)</f>
        <v>1181.135416</v>
      </c>
      <c r="T4" s="8">
        <f>SUM(T5:T9)</f>
        <v>1041.18902</v>
      </c>
      <c r="U4" s="8">
        <f>SUM(U5:U9)</f>
        <v>1054.620937</v>
      </c>
      <c r="V4" s="2">
        <f>S4+T4+U4</f>
        <v>3276.9453729999996</v>
      </c>
      <c r="W4" s="8">
        <f>SUM(W5:W9)</f>
        <v>994.5519869999999</v>
      </c>
      <c r="X4" s="8">
        <f>SUM(X5:X9)</f>
        <v>992.524084</v>
      </c>
      <c r="Y4" s="8">
        <f>SUM(Y5:Y9)</f>
        <v>1049.516163</v>
      </c>
      <c r="Z4" s="2">
        <f>W4+X4+Y4</f>
        <v>3036.5922339999997</v>
      </c>
      <c r="AA4" s="20">
        <f>SUM(AA5:AA9)</f>
        <v>1040.461505</v>
      </c>
      <c r="AB4" s="20">
        <f>SUM(AB5:AB9)</f>
        <v>1088.6699099999998</v>
      </c>
      <c r="AC4" s="20">
        <f>SUM(AC5:AC9)</f>
        <v>1279.655375</v>
      </c>
      <c r="AD4" s="2">
        <f>AA4+AB4+AC4</f>
        <v>3408.78679</v>
      </c>
      <c r="AE4" s="20">
        <f>SUM(AE5:AE9)</f>
        <v>1429.7069000000001</v>
      </c>
      <c r="AF4" s="20">
        <f>SUM(AF5:AF9)</f>
        <v>1485.780675</v>
      </c>
      <c r="AG4" s="20">
        <f>SUM(AG5:AG9)</f>
        <v>1518.9067859999998</v>
      </c>
      <c r="AH4" s="2">
        <f>AE4+AF4+AG4</f>
        <v>4434.394361</v>
      </c>
      <c r="AI4" s="37">
        <f>V4+Z4+AD4+AH4</f>
        <v>14156.718757999999</v>
      </c>
      <c r="AJ4" s="8">
        <f>SUM(AJ5:AJ9)</f>
        <v>1484.517723</v>
      </c>
      <c r="AK4" s="8">
        <f>SUM(AK5:AK9)</f>
        <v>1340.518816</v>
      </c>
      <c r="AL4" s="8">
        <f>SUM(AL5:AL9)</f>
        <v>1296.47923</v>
      </c>
      <c r="AM4" s="2">
        <f>AJ4+AK4+AL4</f>
        <v>4121.515769</v>
      </c>
      <c r="AN4" s="8">
        <f>SUM(AN5:AN9)</f>
        <v>1128.9057149999999</v>
      </c>
      <c r="AO4" s="8">
        <f>SUM(AO5:AO9)</f>
        <v>1294.4910909999999</v>
      </c>
      <c r="AP4" s="8">
        <f>SUM(AP5:AP9)</f>
        <v>1251.345134</v>
      </c>
      <c r="AQ4" s="2">
        <f>AN4+AO4+AP4</f>
        <v>3674.74194</v>
      </c>
      <c r="AR4" s="8">
        <f>SUM(AR5:AR9)</f>
        <v>1187.1661</v>
      </c>
      <c r="AS4" s="8">
        <f>SUM(AS5:AS9)</f>
        <v>1338.387242</v>
      </c>
      <c r="AT4" s="8">
        <f>SUM(AT5:AT9)</f>
        <v>1328.709382</v>
      </c>
      <c r="AU4" s="2">
        <f>AR4+AS4+AT4</f>
        <v>3854.262724</v>
      </c>
      <c r="AV4" s="8">
        <f>SUM(AV5:AV9)</f>
        <v>1284.4657749999997</v>
      </c>
      <c r="AW4" s="8">
        <f>SUM(AW5:AW9)</f>
        <v>1410.0472040000002</v>
      </c>
      <c r="AX4" s="8">
        <f>SUM(AX5:AX9)</f>
        <v>1588.9053369999997</v>
      </c>
      <c r="AY4" s="2">
        <f>AV4+AW4+AX4</f>
        <v>4283.418315999999</v>
      </c>
      <c r="AZ4" s="37">
        <f>AM4+AQ4+AU4+AY4</f>
        <v>15933.938748999999</v>
      </c>
      <c r="BA4" s="8">
        <f>SUM(BA5:BA9)</f>
        <v>1705.2065410000002</v>
      </c>
      <c r="BB4" s="8">
        <f>SUM(BB5:BB9)</f>
        <v>1517.9560009999998</v>
      </c>
      <c r="BC4" s="8">
        <f>SUM(BC5:BC9)</f>
        <v>1373.3891999999998</v>
      </c>
      <c r="BD4" s="2">
        <f aca="true" t="shared" si="0" ref="BD4:BD9">BA4+BB4+BC4</f>
        <v>4596.551742</v>
      </c>
      <c r="BE4" s="8">
        <f>SUM(BE5:BE9)</f>
        <v>1322.007366</v>
      </c>
      <c r="BF4" s="8">
        <f>SUM(BF5:BF9)</f>
        <v>1255.271385</v>
      </c>
      <c r="BG4" s="8">
        <f>SUM(BG5:BG9)</f>
        <v>1072.765722</v>
      </c>
      <c r="BH4" s="2">
        <f aca="true" t="shared" si="1" ref="BH4:BH9">BE4+BF4+BG4</f>
        <v>3650.044473</v>
      </c>
      <c r="BI4" s="8">
        <f>SUM(BI5:BI9)</f>
        <v>1174.33196</v>
      </c>
      <c r="BJ4" s="8">
        <f>SUM(BJ5:BJ9)</f>
        <v>1296.523243</v>
      </c>
      <c r="BK4" s="8">
        <f>SUM(BK5:BK9)</f>
        <v>1064.599543</v>
      </c>
      <c r="BL4" s="2">
        <f aca="true" t="shared" si="2" ref="BL4:BL9">BI4+BJ4+BK4</f>
        <v>3535.4547460000003</v>
      </c>
      <c r="BM4" s="8">
        <f>SUM(BM5:BM9)</f>
        <v>1006.6670749999998</v>
      </c>
      <c r="BN4" s="8">
        <f>SUM(BN5:BN9)</f>
        <v>981.9090460000001</v>
      </c>
      <c r="BO4" s="8">
        <f>SUM(BO5:BO9)</f>
        <v>1102.114198</v>
      </c>
      <c r="BP4" s="2">
        <f aca="true" t="shared" si="3" ref="BP4:BP9">BM4+BN4+BO4</f>
        <v>3090.6903190000003</v>
      </c>
      <c r="BQ4" s="37">
        <f aca="true" t="shared" si="4" ref="BQ4:BQ13">BP4+BL4+BH4+BD4</f>
        <v>14872.74128</v>
      </c>
      <c r="BR4" s="8">
        <f>SUM(BR5:BR9)</f>
        <v>1020.432309</v>
      </c>
      <c r="BS4" s="8">
        <f>SUM(BS5:BS9)</f>
        <v>877.686297</v>
      </c>
      <c r="BT4" s="8">
        <f>SUM(BT5:BT9)</f>
        <v>944.678127</v>
      </c>
      <c r="BU4" s="2">
        <f aca="true" t="shared" si="5" ref="BU4:BU9">BR4+BS4+BT4</f>
        <v>2842.796733</v>
      </c>
      <c r="BV4" s="8">
        <f>SUM(BV5:BV9)</f>
        <v>909.8279600000001</v>
      </c>
      <c r="BW4" s="8">
        <f>SUM(BW5:BW9)</f>
        <v>1084.431186</v>
      </c>
      <c r="BX4" s="8">
        <f>SUM(BX5:BX9)</f>
        <v>1088.9548680000003</v>
      </c>
      <c r="BY4" s="2">
        <f aca="true" t="shared" si="6" ref="BY4:BY9">BV4+BW4+BX4</f>
        <v>3083.214014</v>
      </c>
      <c r="BZ4" s="8">
        <f>SUM(BZ5:BZ9)</f>
        <v>0</v>
      </c>
      <c r="CA4" s="8">
        <f>SUM(CA5:CA9)</f>
        <v>0</v>
      </c>
      <c r="CB4" s="8">
        <f>SUM(CB5:CB9)</f>
        <v>0</v>
      </c>
      <c r="CC4" s="2">
        <f aca="true" t="shared" si="7" ref="CC4:CC9">BZ4+CA4+CB4</f>
        <v>0</v>
      </c>
      <c r="CD4" s="8">
        <f>SUM(CD5:CD9)</f>
        <v>0</v>
      </c>
      <c r="CE4" s="8">
        <f>SUM(CE5:CE9)</f>
        <v>0</v>
      </c>
      <c r="CF4" s="8">
        <f>SUM(CF5:CF9)</f>
        <v>0</v>
      </c>
      <c r="CG4" s="2">
        <f aca="true" t="shared" si="8" ref="CG4:CG9">CD4+CE4+CF4</f>
        <v>0</v>
      </c>
      <c r="CH4" s="37">
        <f aca="true" t="shared" si="9" ref="CH4:CH38">CG4+CC4+BY4+BU4</f>
        <v>5926.010747</v>
      </c>
    </row>
    <row r="5" spans="1:86" ht="15" outlineLevel="1">
      <c r="A5" s="4" t="s">
        <v>1</v>
      </c>
      <c r="B5" s="7">
        <v>475.271178</v>
      </c>
      <c r="C5" s="7">
        <v>396.510136</v>
      </c>
      <c r="D5" s="22">
        <v>371.214205</v>
      </c>
      <c r="E5" s="23">
        <f aca="true" t="shared" si="10" ref="E5:E38">B5+C5+D5</f>
        <v>1242.995519</v>
      </c>
      <c r="F5" s="6">
        <v>415.509</v>
      </c>
      <c r="G5" s="6">
        <v>400.805723</v>
      </c>
      <c r="H5" s="6">
        <v>394.450717</v>
      </c>
      <c r="I5" s="23">
        <f aca="true" t="shared" si="11" ref="I5:I38">F5+G5+H5</f>
        <v>1210.76544</v>
      </c>
      <c r="J5" s="6">
        <v>423.117581</v>
      </c>
      <c r="K5" s="6">
        <v>394.799242</v>
      </c>
      <c r="L5" s="6">
        <v>398.643566</v>
      </c>
      <c r="M5" s="23">
        <f aca="true" t="shared" si="12" ref="M5:M38">J5+K5+L5</f>
        <v>1216.560389</v>
      </c>
      <c r="N5" s="22">
        <v>388.865389</v>
      </c>
      <c r="O5" s="22">
        <v>482.530855</v>
      </c>
      <c r="P5" s="22">
        <v>527.494131</v>
      </c>
      <c r="Q5" s="23">
        <f aca="true" t="shared" si="13" ref="Q5:Q38">N5+O5+P5</f>
        <v>1398.890375</v>
      </c>
      <c r="R5" s="38">
        <f aca="true" t="shared" si="14" ref="R5:R42">E5+I5+M5+Q5</f>
        <v>5069.211723</v>
      </c>
      <c r="S5" s="6">
        <v>531.789627</v>
      </c>
      <c r="T5" s="22">
        <v>466.344229</v>
      </c>
      <c r="U5" s="22">
        <v>471.203248</v>
      </c>
      <c r="V5" s="23">
        <f aca="true" t="shared" si="15" ref="V5:V38">S5+T5+U5</f>
        <v>1469.337104</v>
      </c>
      <c r="W5" s="22">
        <v>446.624423</v>
      </c>
      <c r="X5" s="22">
        <v>463.928815</v>
      </c>
      <c r="Y5" s="22">
        <v>495.422101</v>
      </c>
      <c r="Z5" s="23">
        <f aca="true" t="shared" si="16" ref="Z5:Z38">W5+X5+Y5</f>
        <v>1405.975339</v>
      </c>
      <c r="AA5" s="26">
        <v>497.526422</v>
      </c>
      <c r="AB5" s="26">
        <v>498.545833</v>
      </c>
      <c r="AC5" s="26">
        <v>415.967332</v>
      </c>
      <c r="AD5" s="23">
        <f aca="true" t="shared" si="17" ref="AD5:AD38">AA5+AB5+AC5</f>
        <v>1412.039587</v>
      </c>
      <c r="AE5" s="22">
        <v>445.961018</v>
      </c>
      <c r="AF5" s="22">
        <v>633.361726</v>
      </c>
      <c r="AG5" s="22">
        <v>492.232633</v>
      </c>
      <c r="AH5" s="23">
        <f aca="true" t="shared" si="18" ref="AH5:AH38">AE5+AF5+AG5</f>
        <v>1571.5553770000001</v>
      </c>
      <c r="AI5" s="40">
        <f aca="true" t="shared" si="19" ref="AI5:AI28">V5+Z5+AD5+AH5</f>
        <v>5858.907407000001</v>
      </c>
      <c r="AJ5" s="6">
        <v>418.643744</v>
      </c>
      <c r="AK5" s="6">
        <v>420.438292</v>
      </c>
      <c r="AL5" s="6">
        <v>405.052678</v>
      </c>
      <c r="AM5" s="23">
        <f aca="true" t="shared" si="20" ref="AM5:AM38">AJ5+AK5+AL5</f>
        <v>1244.134714</v>
      </c>
      <c r="AN5" s="6">
        <v>351.229288</v>
      </c>
      <c r="AO5" s="6">
        <v>505.821567</v>
      </c>
      <c r="AP5" s="6">
        <v>639.205242</v>
      </c>
      <c r="AQ5" s="23">
        <f aca="true" t="shared" si="21" ref="AQ5:AQ38">AN5+AO5+AP5</f>
        <v>1496.256097</v>
      </c>
      <c r="AR5" s="6">
        <v>413.594577</v>
      </c>
      <c r="AS5" s="6">
        <v>837.424689</v>
      </c>
      <c r="AT5" s="6">
        <v>709.744744</v>
      </c>
      <c r="AU5" s="23">
        <f aca="true" t="shared" si="22" ref="AU5:AU38">AR5+AS5+AT5</f>
        <v>1960.7640099999999</v>
      </c>
      <c r="AV5" s="6">
        <v>639.734624</v>
      </c>
      <c r="AW5" s="6">
        <v>687.831328</v>
      </c>
      <c r="AX5" s="6">
        <v>556.004065</v>
      </c>
      <c r="AY5" s="23">
        <f aca="true" t="shared" si="23" ref="AY5:AY38">AV5+AW5+AX5</f>
        <v>1883.570017</v>
      </c>
      <c r="AZ5" s="40">
        <f aca="true" t="shared" si="24" ref="AZ5:AZ28">AM5+AQ5+AU5+AY5</f>
        <v>6584.724838</v>
      </c>
      <c r="BA5" s="6">
        <v>614.186501</v>
      </c>
      <c r="BB5" s="6">
        <v>518.297776</v>
      </c>
      <c r="BC5" s="6">
        <v>424.034584</v>
      </c>
      <c r="BD5" s="23">
        <f t="shared" si="0"/>
        <v>1556.518861</v>
      </c>
      <c r="BE5" s="6">
        <v>482.379474</v>
      </c>
      <c r="BF5" s="6">
        <v>524.803709</v>
      </c>
      <c r="BG5" s="6">
        <v>444.463901</v>
      </c>
      <c r="BH5" s="23">
        <f t="shared" si="1"/>
        <v>1451.6470840000002</v>
      </c>
      <c r="BI5" s="6">
        <v>581.781227</v>
      </c>
      <c r="BJ5" s="6">
        <v>718.112081</v>
      </c>
      <c r="BK5" s="6">
        <v>525.53142</v>
      </c>
      <c r="BL5" s="23">
        <f t="shared" si="2"/>
        <v>1825.424728</v>
      </c>
      <c r="BM5" s="6">
        <v>405.895775</v>
      </c>
      <c r="BN5" s="6">
        <v>387.154666</v>
      </c>
      <c r="BO5" s="6">
        <v>439.25417</v>
      </c>
      <c r="BP5" s="23">
        <f t="shared" si="3"/>
        <v>1232.304611</v>
      </c>
      <c r="BQ5" s="40">
        <f t="shared" si="4"/>
        <v>6065.895284</v>
      </c>
      <c r="BR5" s="6">
        <v>415.508829</v>
      </c>
      <c r="BS5" s="6">
        <v>355.166976</v>
      </c>
      <c r="BT5" s="6">
        <v>385.894404</v>
      </c>
      <c r="BU5" s="23">
        <f t="shared" si="5"/>
        <v>1156.570209</v>
      </c>
      <c r="BV5" s="6">
        <v>372.339994</v>
      </c>
      <c r="BW5" s="6">
        <v>507.889116</v>
      </c>
      <c r="BX5" s="6">
        <v>510.917858</v>
      </c>
      <c r="BY5" s="23">
        <f t="shared" si="6"/>
        <v>1391.146968</v>
      </c>
      <c r="BZ5" s="6"/>
      <c r="CA5" s="6"/>
      <c r="CB5" s="6"/>
      <c r="CC5" s="23">
        <f t="shared" si="7"/>
        <v>0</v>
      </c>
      <c r="CD5" s="6"/>
      <c r="CE5" s="6"/>
      <c r="CF5" s="6"/>
      <c r="CG5" s="23">
        <f t="shared" si="8"/>
        <v>0</v>
      </c>
      <c r="CH5" s="40">
        <f t="shared" si="9"/>
        <v>2547.717177</v>
      </c>
    </row>
    <row r="6" spans="1:86" ht="15" outlineLevel="1">
      <c r="A6" s="4" t="s">
        <v>2</v>
      </c>
      <c r="B6" s="7">
        <v>506.253874</v>
      </c>
      <c r="C6" s="7">
        <v>480.25208</v>
      </c>
      <c r="D6" s="22">
        <v>475.427397</v>
      </c>
      <c r="E6" s="23">
        <f t="shared" si="10"/>
        <v>1461.933351</v>
      </c>
      <c r="F6" s="6">
        <v>473.576</v>
      </c>
      <c r="G6" s="6">
        <v>418.173</v>
      </c>
      <c r="H6" s="6">
        <v>401.87</v>
      </c>
      <c r="I6" s="23">
        <f t="shared" si="11"/>
        <v>1293.6190000000001</v>
      </c>
      <c r="J6" s="6">
        <v>392.52</v>
      </c>
      <c r="K6" s="6">
        <v>371.157</v>
      </c>
      <c r="L6" s="6">
        <v>367.499</v>
      </c>
      <c r="M6" s="23">
        <f t="shared" si="12"/>
        <v>1131.176</v>
      </c>
      <c r="N6" s="22">
        <v>379.349185</v>
      </c>
      <c r="O6" s="22">
        <v>375.501426</v>
      </c>
      <c r="P6" s="22">
        <v>395.257303</v>
      </c>
      <c r="Q6" s="23">
        <f t="shared" si="13"/>
        <v>1150.107914</v>
      </c>
      <c r="R6" s="38">
        <f t="shared" si="14"/>
        <v>5036.836265</v>
      </c>
      <c r="S6" s="6">
        <v>398.833714</v>
      </c>
      <c r="T6" s="22">
        <v>344.512287</v>
      </c>
      <c r="U6" s="22">
        <v>349.256162</v>
      </c>
      <c r="V6" s="23">
        <f t="shared" si="15"/>
        <v>1092.602163</v>
      </c>
      <c r="W6" s="22">
        <v>347.260276</v>
      </c>
      <c r="X6" s="22">
        <v>336.712395</v>
      </c>
      <c r="Y6" s="22">
        <v>375.224654</v>
      </c>
      <c r="Z6" s="23">
        <f t="shared" si="16"/>
        <v>1059.197325</v>
      </c>
      <c r="AA6" s="26">
        <v>384.348102</v>
      </c>
      <c r="AB6" s="26">
        <v>431.255862</v>
      </c>
      <c r="AC6" s="26">
        <v>656.036043</v>
      </c>
      <c r="AD6" s="23">
        <f t="shared" si="17"/>
        <v>1471.640007</v>
      </c>
      <c r="AE6" s="22">
        <v>773.89738</v>
      </c>
      <c r="AF6" s="22">
        <v>642.447631</v>
      </c>
      <c r="AG6" s="22">
        <v>792.056835</v>
      </c>
      <c r="AH6" s="23">
        <f t="shared" si="18"/>
        <v>2208.4018459999998</v>
      </c>
      <c r="AI6" s="40">
        <f t="shared" si="19"/>
        <v>5831.841340999999</v>
      </c>
      <c r="AJ6" s="6">
        <v>829.144837</v>
      </c>
      <c r="AK6" s="6">
        <v>702.161307</v>
      </c>
      <c r="AL6" s="6">
        <v>660.244492</v>
      </c>
      <c r="AM6" s="23">
        <f t="shared" si="20"/>
        <v>2191.550636</v>
      </c>
      <c r="AN6" s="6">
        <v>582.906931</v>
      </c>
      <c r="AO6" s="6">
        <v>587.323609</v>
      </c>
      <c r="AP6" s="6">
        <v>430.971159</v>
      </c>
      <c r="AQ6" s="23">
        <f t="shared" si="21"/>
        <v>1601.201699</v>
      </c>
      <c r="AR6" s="6">
        <v>605.416713</v>
      </c>
      <c r="AS6" s="6">
        <v>320.578946</v>
      </c>
      <c r="AT6" s="6">
        <v>415.218561</v>
      </c>
      <c r="AU6" s="23">
        <f t="shared" si="22"/>
        <v>1341.2142199999998</v>
      </c>
      <c r="AV6" s="6">
        <v>407.182217</v>
      </c>
      <c r="AW6" s="6">
        <v>502.778876</v>
      </c>
      <c r="AX6" s="6">
        <v>815.922272</v>
      </c>
      <c r="AY6" s="23">
        <f t="shared" si="23"/>
        <v>1725.8833650000001</v>
      </c>
      <c r="AZ6" s="40">
        <f t="shared" si="24"/>
        <v>6859.849920000001</v>
      </c>
      <c r="BA6" s="6">
        <v>867.180699</v>
      </c>
      <c r="BB6" s="6">
        <v>791.86663</v>
      </c>
      <c r="BC6" s="6">
        <v>729.988165</v>
      </c>
      <c r="BD6" s="23">
        <f t="shared" si="0"/>
        <v>2389.0354939999997</v>
      </c>
      <c r="BE6" s="6">
        <v>639.844636</v>
      </c>
      <c r="BF6" s="6">
        <v>536.720374</v>
      </c>
      <c r="BG6" s="6">
        <v>451.454821</v>
      </c>
      <c r="BH6" s="23">
        <f t="shared" si="1"/>
        <v>1628.019831</v>
      </c>
      <c r="BI6" s="6">
        <v>415.708671</v>
      </c>
      <c r="BJ6" s="6">
        <v>429.515864</v>
      </c>
      <c r="BK6" s="6">
        <v>358.509271</v>
      </c>
      <c r="BL6" s="23">
        <f t="shared" si="2"/>
        <v>1203.7338060000002</v>
      </c>
      <c r="BM6" s="6">
        <v>400.080156</v>
      </c>
      <c r="BN6" s="6">
        <v>378.802217</v>
      </c>
      <c r="BO6" s="6">
        <v>428.174028</v>
      </c>
      <c r="BP6" s="23">
        <f t="shared" si="3"/>
        <v>1207.0564009999998</v>
      </c>
      <c r="BQ6" s="40">
        <f t="shared" si="4"/>
        <v>6427.845531999999</v>
      </c>
      <c r="BR6" s="6">
        <v>389.58379</v>
      </c>
      <c r="BS6" s="6">
        <v>317.101212</v>
      </c>
      <c r="BT6" s="6">
        <v>339.462723</v>
      </c>
      <c r="BU6" s="23">
        <f t="shared" si="5"/>
        <v>1046.1477249999998</v>
      </c>
      <c r="BV6" s="6">
        <v>331.987301</v>
      </c>
      <c r="BW6" s="6">
        <v>388.245997</v>
      </c>
      <c r="BX6" s="6">
        <v>405.98601</v>
      </c>
      <c r="BY6" s="23">
        <f t="shared" si="6"/>
        <v>1126.219308</v>
      </c>
      <c r="BZ6" s="6"/>
      <c r="CA6" s="6"/>
      <c r="CB6" s="6"/>
      <c r="CC6" s="23">
        <f t="shared" si="7"/>
        <v>0</v>
      </c>
      <c r="CD6" s="6"/>
      <c r="CE6" s="6"/>
      <c r="CF6" s="6"/>
      <c r="CG6" s="23">
        <f t="shared" si="8"/>
        <v>0</v>
      </c>
      <c r="CH6" s="40">
        <f t="shared" si="9"/>
        <v>2172.3670329999995</v>
      </c>
    </row>
    <row r="7" spans="1:86" ht="15" outlineLevel="1">
      <c r="A7" s="4" t="s">
        <v>50</v>
      </c>
      <c r="B7" s="7">
        <v>187.871</v>
      </c>
      <c r="C7" s="7">
        <v>179.126</v>
      </c>
      <c r="D7" s="7">
        <v>170.546</v>
      </c>
      <c r="E7" s="23">
        <f t="shared" si="10"/>
        <v>537.543</v>
      </c>
      <c r="F7" s="6">
        <v>155.182</v>
      </c>
      <c r="G7" s="6">
        <v>160.823</v>
      </c>
      <c r="H7" s="6">
        <v>136.9</v>
      </c>
      <c r="I7" s="23">
        <f t="shared" si="11"/>
        <v>452.905</v>
      </c>
      <c r="J7" s="6">
        <v>127.884</v>
      </c>
      <c r="K7" s="6">
        <v>129.165</v>
      </c>
      <c r="L7" s="6">
        <v>166.128</v>
      </c>
      <c r="M7" s="23">
        <f t="shared" si="12"/>
        <v>423.17699999999996</v>
      </c>
      <c r="N7" s="22">
        <v>195.928</v>
      </c>
      <c r="O7" s="22">
        <v>205.067</v>
      </c>
      <c r="P7" s="22">
        <v>217.907</v>
      </c>
      <c r="Q7" s="23">
        <f t="shared" si="13"/>
        <v>618.902</v>
      </c>
      <c r="R7" s="38">
        <f t="shared" si="14"/>
        <v>2032.527</v>
      </c>
      <c r="S7" s="6">
        <v>212.385</v>
      </c>
      <c r="T7" s="22">
        <v>195.269</v>
      </c>
      <c r="U7" s="22">
        <v>196.486</v>
      </c>
      <c r="V7" s="23">
        <f t="shared" si="15"/>
        <v>604.14</v>
      </c>
      <c r="W7" s="22">
        <v>165.514</v>
      </c>
      <c r="X7" s="22">
        <v>154.571</v>
      </c>
      <c r="Y7" s="22">
        <v>143.22</v>
      </c>
      <c r="Z7" s="23">
        <f t="shared" si="16"/>
        <v>463.30500000000006</v>
      </c>
      <c r="AA7" s="26">
        <v>122.293</v>
      </c>
      <c r="AB7" s="26">
        <v>136.393</v>
      </c>
      <c r="AC7" s="26">
        <v>167.982</v>
      </c>
      <c r="AD7" s="23">
        <f t="shared" si="17"/>
        <v>426.668</v>
      </c>
      <c r="AE7" s="22">
        <v>169.295</v>
      </c>
      <c r="AF7" s="22">
        <v>171.119</v>
      </c>
      <c r="AG7" s="22">
        <v>195.765</v>
      </c>
      <c r="AH7" s="23">
        <f t="shared" si="18"/>
        <v>536.179</v>
      </c>
      <c r="AI7" s="40">
        <f t="shared" si="19"/>
        <v>2030.2920000000004</v>
      </c>
      <c r="AJ7" s="6">
        <v>196.675</v>
      </c>
      <c r="AK7" s="6">
        <v>181.555</v>
      </c>
      <c r="AL7" s="6">
        <v>201.599</v>
      </c>
      <c r="AM7" s="23">
        <f t="shared" si="20"/>
        <v>579.829</v>
      </c>
      <c r="AN7" s="6">
        <v>155.952</v>
      </c>
      <c r="AO7" s="6">
        <v>162.357</v>
      </c>
      <c r="AP7" s="6">
        <v>142.104</v>
      </c>
      <c r="AQ7" s="23">
        <f t="shared" si="21"/>
        <v>460.413</v>
      </c>
      <c r="AR7" s="6">
        <v>128.568</v>
      </c>
      <c r="AS7" s="6">
        <v>139.148</v>
      </c>
      <c r="AT7" s="6">
        <v>162.504</v>
      </c>
      <c r="AU7" s="23">
        <f t="shared" si="22"/>
        <v>430.22</v>
      </c>
      <c r="AV7" s="6">
        <v>167.177</v>
      </c>
      <c r="AW7" s="6">
        <v>142.793</v>
      </c>
      <c r="AX7" s="6">
        <v>143.665</v>
      </c>
      <c r="AY7" s="23">
        <f t="shared" si="23"/>
        <v>453.635</v>
      </c>
      <c r="AZ7" s="40">
        <f t="shared" si="24"/>
        <v>1924.097</v>
      </c>
      <c r="BA7" s="6">
        <v>150.567</v>
      </c>
      <c r="BB7" s="6">
        <v>137.424</v>
      </c>
      <c r="BC7" s="6">
        <v>138.819</v>
      </c>
      <c r="BD7" s="23">
        <f t="shared" si="0"/>
        <v>426.80999999999995</v>
      </c>
      <c r="BE7" s="6">
        <v>131.504</v>
      </c>
      <c r="BF7" s="6">
        <v>127.03</v>
      </c>
      <c r="BG7" s="6">
        <v>122.994</v>
      </c>
      <c r="BH7" s="23">
        <f t="shared" si="1"/>
        <v>381.528</v>
      </c>
      <c r="BI7" s="6">
        <v>117.559</v>
      </c>
      <c r="BJ7" s="6">
        <v>110.096</v>
      </c>
      <c r="BK7" s="6">
        <v>116.349</v>
      </c>
      <c r="BL7" s="23">
        <f t="shared" si="2"/>
        <v>344.004</v>
      </c>
      <c r="BM7" s="6">
        <v>109.934</v>
      </c>
      <c r="BN7" s="6">
        <v>143.644</v>
      </c>
      <c r="BO7" s="6">
        <v>152.522</v>
      </c>
      <c r="BP7" s="23">
        <f t="shared" si="3"/>
        <v>406.1</v>
      </c>
      <c r="BQ7" s="40">
        <f t="shared" si="4"/>
        <v>1558.442</v>
      </c>
      <c r="BR7" s="6">
        <v>141.822</v>
      </c>
      <c r="BS7" s="6">
        <v>136.687</v>
      </c>
      <c r="BT7" s="6">
        <v>143.725</v>
      </c>
      <c r="BU7" s="23">
        <f t="shared" si="5"/>
        <v>422.23400000000004</v>
      </c>
      <c r="BV7" s="6">
        <v>134.601</v>
      </c>
      <c r="BW7" s="6">
        <v>120.156</v>
      </c>
      <c r="BX7" s="6">
        <v>122.707</v>
      </c>
      <c r="BY7" s="23">
        <f t="shared" si="6"/>
        <v>377.464</v>
      </c>
      <c r="BZ7" s="6"/>
      <c r="CA7" s="6"/>
      <c r="CB7" s="6"/>
      <c r="CC7" s="23">
        <f t="shared" si="7"/>
        <v>0</v>
      </c>
      <c r="CD7" s="6"/>
      <c r="CE7" s="6"/>
      <c r="CF7" s="6"/>
      <c r="CG7" s="23">
        <f t="shared" si="8"/>
        <v>0</v>
      </c>
      <c r="CH7" s="40">
        <f t="shared" si="9"/>
        <v>799.6980000000001</v>
      </c>
    </row>
    <row r="8" spans="1:86" ht="15" outlineLevel="1">
      <c r="A8" s="4" t="s">
        <v>49</v>
      </c>
      <c r="B8" s="7">
        <v>35.3034</v>
      </c>
      <c r="C8" s="7">
        <v>34.83259</v>
      </c>
      <c r="D8" s="7">
        <v>36.80817</v>
      </c>
      <c r="E8" s="23">
        <f t="shared" si="10"/>
        <v>106.94416000000001</v>
      </c>
      <c r="F8" s="6">
        <v>33.97</v>
      </c>
      <c r="G8" s="6">
        <v>37.43</v>
      </c>
      <c r="H8" s="6">
        <v>36.03</v>
      </c>
      <c r="I8" s="23">
        <f t="shared" si="11"/>
        <v>107.43</v>
      </c>
      <c r="J8" s="6">
        <v>36.54</v>
      </c>
      <c r="K8" s="6">
        <v>15.43</v>
      </c>
      <c r="L8" s="6">
        <v>33.93</v>
      </c>
      <c r="M8" s="23">
        <f t="shared" si="12"/>
        <v>85.9</v>
      </c>
      <c r="N8" s="22">
        <v>37.16</v>
      </c>
      <c r="O8" s="22">
        <v>35.92</v>
      </c>
      <c r="P8" s="22">
        <v>36.14</v>
      </c>
      <c r="Q8" s="23">
        <f t="shared" si="13"/>
        <v>109.22</v>
      </c>
      <c r="R8" s="38">
        <f t="shared" si="14"/>
        <v>409.4941600000001</v>
      </c>
      <c r="S8" s="6">
        <v>38.127075000000005</v>
      </c>
      <c r="T8" s="22">
        <v>35.063504</v>
      </c>
      <c r="U8" s="22">
        <v>37.675527</v>
      </c>
      <c r="V8" s="23">
        <f t="shared" si="15"/>
        <v>110.86610600000002</v>
      </c>
      <c r="W8" s="22">
        <v>35.153288</v>
      </c>
      <c r="X8" s="22">
        <v>37.311874</v>
      </c>
      <c r="Y8" s="22">
        <v>35.649408</v>
      </c>
      <c r="Z8" s="23">
        <f t="shared" si="16"/>
        <v>108.11457000000001</v>
      </c>
      <c r="AA8" s="26">
        <v>36.293981</v>
      </c>
      <c r="AB8" s="26">
        <v>22.475215</v>
      </c>
      <c r="AC8" s="26">
        <v>39.669999999999995</v>
      </c>
      <c r="AD8" s="23">
        <f t="shared" si="17"/>
        <v>98.439196</v>
      </c>
      <c r="AE8" s="6">
        <v>40.553502</v>
      </c>
      <c r="AF8" s="6">
        <v>38.852318000000004</v>
      </c>
      <c r="AG8" s="6">
        <v>38.852318000000004</v>
      </c>
      <c r="AH8" s="23">
        <f t="shared" si="18"/>
        <v>118.258138</v>
      </c>
      <c r="AI8" s="40">
        <f t="shared" si="19"/>
        <v>435.67801</v>
      </c>
      <c r="AJ8" s="6">
        <v>40.054142</v>
      </c>
      <c r="AK8" s="6">
        <v>36.364217000000004</v>
      </c>
      <c r="AL8" s="6">
        <v>29.583060000000003</v>
      </c>
      <c r="AM8" s="23">
        <f t="shared" si="20"/>
        <v>106.00141900000001</v>
      </c>
      <c r="AN8" s="6">
        <v>38.817496</v>
      </c>
      <c r="AO8" s="6">
        <v>38.988915000000006</v>
      </c>
      <c r="AP8" s="6">
        <v>39.064733</v>
      </c>
      <c r="AQ8" s="23">
        <f t="shared" si="21"/>
        <v>116.87114399999999</v>
      </c>
      <c r="AR8" s="6">
        <v>39.58681</v>
      </c>
      <c r="AS8" s="6">
        <v>38.401663</v>
      </c>
      <c r="AT8" s="6">
        <v>33.941133</v>
      </c>
      <c r="AU8" s="23">
        <f t="shared" si="22"/>
        <v>111.929606</v>
      </c>
      <c r="AV8" s="6">
        <v>40.703934</v>
      </c>
      <c r="AW8" s="6">
        <v>35.51</v>
      </c>
      <c r="AX8" s="6">
        <v>36.05</v>
      </c>
      <c r="AY8" s="23">
        <f t="shared" si="23"/>
        <v>112.26393399999999</v>
      </c>
      <c r="AZ8" s="40">
        <f t="shared" si="24"/>
        <v>447.06610300000006</v>
      </c>
      <c r="BA8" s="6">
        <v>40.815341</v>
      </c>
      <c r="BB8" s="6">
        <v>35.657595</v>
      </c>
      <c r="BC8" s="6">
        <v>40.525451</v>
      </c>
      <c r="BD8" s="23">
        <f t="shared" si="0"/>
        <v>116.99838700000001</v>
      </c>
      <c r="BE8" s="6">
        <v>38.056256</v>
      </c>
      <c r="BF8" s="6">
        <v>38.969302</v>
      </c>
      <c r="BG8" s="6">
        <v>37.93</v>
      </c>
      <c r="BH8" s="23">
        <f t="shared" si="1"/>
        <v>114.955558</v>
      </c>
      <c r="BI8" s="6">
        <v>39.031062</v>
      </c>
      <c r="BJ8" s="6">
        <v>19.887298</v>
      </c>
      <c r="BK8" s="6">
        <v>37.286852</v>
      </c>
      <c r="BL8" s="23">
        <f t="shared" si="2"/>
        <v>96.205212</v>
      </c>
      <c r="BM8" s="6">
        <v>40.660144</v>
      </c>
      <c r="BN8" s="6">
        <v>38.847163000000016</v>
      </c>
      <c r="BO8" s="6">
        <v>39.98</v>
      </c>
      <c r="BP8" s="23">
        <f t="shared" si="3"/>
        <v>119.48730700000002</v>
      </c>
      <c r="BQ8" s="40">
        <f t="shared" si="4"/>
        <v>447.64646400000004</v>
      </c>
      <c r="BR8" s="6">
        <f>35.28+3.65969</f>
        <v>38.93969</v>
      </c>
      <c r="BS8" s="6">
        <f>31.32+3.276109</f>
        <v>34.596109</v>
      </c>
      <c r="BT8" s="43">
        <f>36.75+3.91</f>
        <v>40.66</v>
      </c>
      <c r="BU8" s="23">
        <f t="shared" si="5"/>
        <v>114.195799</v>
      </c>
      <c r="BV8" s="6">
        <v>39.492665</v>
      </c>
      <c r="BW8" s="6">
        <v>40.577073</v>
      </c>
      <c r="BX8" s="43">
        <v>39.440000000000005</v>
      </c>
      <c r="BY8" s="23">
        <f t="shared" si="6"/>
        <v>119.509738</v>
      </c>
      <c r="BZ8" s="6"/>
      <c r="CA8" s="6"/>
      <c r="CB8" s="6"/>
      <c r="CC8" s="23">
        <f t="shared" si="7"/>
        <v>0</v>
      </c>
      <c r="CD8" s="6"/>
      <c r="CE8" s="6"/>
      <c r="CF8" s="6"/>
      <c r="CG8" s="23">
        <f t="shared" si="8"/>
        <v>0</v>
      </c>
      <c r="CH8" s="40">
        <f t="shared" si="9"/>
        <v>233.705537</v>
      </c>
    </row>
    <row r="9" spans="1:86" ht="15" outlineLevel="1">
      <c r="A9" s="11" t="s">
        <v>64</v>
      </c>
      <c r="B9" s="7"/>
      <c r="C9" s="7"/>
      <c r="D9" s="7"/>
      <c r="E9" s="23"/>
      <c r="F9" s="6"/>
      <c r="G9" s="6"/>
      <c r="H9" s="6"/>
      <c r="I9" s="23"/>
      <c r="J9" s="6"/>
      <c r="K9" s="6"/>
      <c r="L9" s="6"/>
      <c r="M9" s="23"/>
      <c r="N9" s="22"/>
      <c r="O9" s="22"/>
      <c r="P9" s="22"/>
      <c r="Q9" s="23"/>
      <c r="R9" s="38"/>
      <c r="S9" s="6"/>
      <c r="T9" s="22"/>
      <c r="U9" s="22"/>
      <c r="V9" s="23"/>
      <c r="W9" s="22"/>
      <c r="X9" s="22"/>
      <c r="Y9" s="22"/>
      <c r="Z9" s="23"/>
      <c r="AA9" s="26"/>
      <c r="AB9" s="26"/>
      <c r="AC9" s="26"/>
      <c r="AD9" s="23"/>
      <c r="AE9" s="6"/>
      <c r="AF9" s="6"/>
      <c r="AG9" s="6"/>
      <c r="AH9" s="23"/>
      <c r="AI9" s="40"/>
      <c r="AJ9" s="6"/>
      <c r="AK9" s="6"/>
      <c r="AL9" s="6"/>
      <c r="AM9" s="23"/>
      <c r="AN9" s="6"/>
      <c r="AO9" s="6"/>
      <c r="AP9" s="6"/>
      <c r="AQ9" s="23"/>
      <c r="AR9" s="6"/>
      <c r="AS9" s="6">
        <v>2.833944</v>
      </c>
      <c r="AT9" s="6">
        <v>7.300944</v>
      </c>
      <c r="AU9" s="23">
        <f t="shared" si="22"/>
        <v>10.134888</v>
      </c>
      <c r="AV9" s="6">
        <v>29.668</v>
      </c>
      <c r="AW9" s="6">
        <v>41.134</v>
      </c>
      <c r="AX9" s="6">
        <v>37.264</v>
      </c>
      <c r="AY9" s="23">
        <f t="shared" si="23"/>
        <v>108.066</v>
      </c>
      <c r="AZ9" s="40">
        <f>AM9+AQ9+AU9+AY9</f>
        <v>118.200888</v>
      </c>
      <c r="BA9" s="6">
        <v>32.457</v>
      </c>
      <c r="BB9" s="6">
        <v>34.71</v>
      </c>
      <c r="BC9" s="6">
        <v>40.022</v>
      </c>
      <c r="BD9" s="23">
        <f t="shared" si="0"/>
        <v>107.189</v>
      </c>
      <c r="BE9" s="6">
        <v>30.223</v>
      </c>
      <c r="BF9" s="6">
        <v>27.748</v>
      </c>
      <c r="BG9" s="6">
        <v>15.923</v>
      </c>
      <c r="BH9" s="23">
        <f t="shared" si="1"/>
        <v>73.894</v>
      </c>
      <c r="BI9" s="6">
        <v>20.252</v>
      </c>
      <c r="BJ9" s="6">
        <v>18.912</v>
      </c>
      <c r="BK9" s="6">
        <v>26.923</v>
      </c>
      <c r="BL9" s="23">
        <f t="shared" si="2"/>
        <v>66.087</v>
      </c>
      <c r="BM9" s="6">
        <v>50.097</v>
      </c>
      <c r="BN9" s="6">
        <v>33.461</v>
      </c>
      <c r="BO9" s="6">
        <v>42.184</v>
      </c>
      <c r="BP9" s="23">
        <f t="shared" si="3"/>
        <v>125.74199999999999</v>
      </c>
      <c r="BQ9" s="40">
        <f t="shared" si="4"/>
        <v>372.91200000000003</v>
      </c>
      <c r="BR9" s="6">
        <v>34.578</v>
      </c>
      <c r="BS9" s="6">
        <v>34.135</v>
      </c>
      <c r="BT9" s="6">
        <v>34.936</v>
      </c>
      <c r="BU9" s="23">
        <f t="shared" si="5"/>
        <v>103.649</v>
      </c>
      <c r="BV9" s="6">
        <v>31.407</v>
      </c>
      <c r="BW9" s="6">
        <v>27.563</v>
      </c>
      <c r="BX9" s="6">
        <v>9.904</v>
      </c>
      <c r="BY9" s="23">
        <f t="shared" si="6"/>
        <v>68.874</v>
      </c>
      <c r="BZ9" s="6"/>
      <c r="CA9" s="6"/>
      <c r="CB9" s="6"/>
      <c r="CC9" s="23">
        <f t="shared" si="7"/>
        <v>0</v>
      </c>
      <c r="CD9" s="6"/>
      <c r="CE9" s="6"/>
      <c r="CF9" s="6"/>
      <c r="CG9" s="23">
        <f t="shared" si="8"/>
        <v>0</v>
      </c>
      <c r="CH9" s="40">
        <f t="shared" si="9"/>
        <v>172.523</v>
      </c>
    </row>
    <row r="10" spans="1:86" ht="15">
      <c r="A10" s="10" t="s">
        <v>3</v>
      </c>
      <c r="B10" s="8">
        <f>B11+B12</f>
        <v>1702.511257</v>
      </c>
      <c r="C10" s="8">
        <f>C11+C12</f>
        <v>1473.799418</v>
      </c>
      <c r="D10" s="8">
        <f>D11+D12</f>
        <v>2018.6858949999998</v>
      </c>
      <c r="E10" s="15">
        <f>SUM(B10:D10)</f>
        <v>5194.996569999999</v>
      </c>
      <c r="F10" s="8">
        <f>F11+F12</f>
        <v>1737.3082689999999</v>
      </c>
      <c r="G10" s="8">
        <f>G11+G12</f>
        <v>1737.539396</v>
      </c>
      <c r="H10" s="8">
        <f>H11+H12</f>
        <v>2056.100646</v>
      </c>
      <c r="I10" s="15">
        <f>SUM(F10:H10)</f>
        <v>5530.948311</v>
      </c>
      <c r="J10" s="8">
        <f>J11+J12</f>
        <v>1996.8777730000002</v>
      </c>
      <c r="K10" s="8">
        <f>K11+K12</f>
        <v>1999.209951</v>
      </c>
      <c r="L10" s="8">
        <f>L11+L12</f>
        <v>1807.988318</v>
      </c>
      <c r="M10" s="15">
        <f>SUM(J10:L10)</f>
        <v>5804.076042</v>
      </c>
      <c r="N10" s="8">
        <f>N11+N12</f>
        <v>1644.581314</v>
      </c>
      <c r="O10" s="8">
        <f>O11+O12</f>
        <v>1693.293169</v>
      </c>
      <c r="P10" s="8">
        <f>P11+P12</f>
        <v>1635.3043699999998</v>
      </c>
      <c r="Q10" s="15">
        <f>SUM(N10:P10)</f>
        <v>4973.178852999999</v>
      </c>
      <c r="R10" s="37">
        <f t="shared" si="14"/>
        <v>21503.199776</v>
      </c>
      <c r="S10" s="8">
        <f>S11+S12</f>
        <v>1776.329562</v>
      </c>
      <c r="T10" s="8">
        <f>T11+T12</f>
        <v>1888.3616399999999</v>
      </c>
      <c r="U10" s="8">
        <f>U11+U12</f>
        <v>1943.792707</v>
      </c>
      <c r="V10" s="15">
        <f>SUM(S10:U10)</f>
        <v>5608.4839090000005</v>
      </c>
      <c r="W10" s="8">
        <f>W11+W12</f>
        <v>1848.201256</v>
      </c>
      <c r="X10" s="8">
        <f>X11+X12</f>
        <v>1953.0089659999999</v>
      </c>
      <c r="Y10" s="8">
        <f>Y11+Y12</f>
        <v>1555.300999</v>
      </c>
      <c r="Z10" s="15">
        <f>SUM(W10:Y10)</f>
        <v>5356.511221</v>
      </c>
      <c r="AA10" s="8">
        <f>AA11+AA12</f>
        <v>1285.905994</v>
      </c>
      <c r="AB10" s="8">
        <f>AB11+AB12</f>
        <v>1312.086029</v>
      </c>
      <c r="AC10" s="8">
        <f>AC11+AC12</f>
        <v>1288.0927849999998</v>
      </c>
      <c r="AD10" s="15">
        <f>SUM(AA10:AC10)</f>
        <v>3886.0848079999996</v>
      </c>
      <c r="AE10" s="8">
        <f>AE11+AE12</f>
        <v>2080.404032</v>
      </c>
      <c r="AF10" s="8">
        <f>AF11+AF12</f>
        <v>1655.86948</v>
      </c>
      <c r="AG10" s="8">
        <f>AG11+AG12</f>
        <v>1903.202677</v>
      </c>
      <c r="AH10" s="15">
        <f>SUM(AE10:AG10)</f>
        <v>5639.476189</v>
      </c>
      <c r="AI10" s="37">
        <f t="shared" si="19"/>
        <v>20490.556127</v>
      </c>
      <c r="AJ10" s="8">
        <f>AJ11+AJ12</f>
        <v>1895.349714</v>
      </c>
      <c r="AK10" s="8">
        <f>AK11+AK12</f>
        <v>1987.654694</v>
      </c>
      <c r="AL10" s="8">
        <f>AL11+AL12</f>
        <v>1939.7549040000001</v>
      </c>
      <c r="AM10" s="15">
        <f>SUM(AJ10:AL10)</f>
        <v>5822.759312</v>
      </c>
      <c r="AN10" s="8">
        <f>AN11+AN12</f>
        <v>1702.358455</v>
      </c>
      <c r="AO10" s="8">
        <f>AO11+AO12</f>
        <v>2240.453169</v>
      </c>
      <c r="AP10" s="8">
        <f>AP11+AP12</f>
        <v>2784.466888</v>
      </c>
      <c r="AQ10" s="15">
        <f>SUM(AN10:AP10)</f>
        <v>6727.278512</v>
      </c>
      <c r="AR10" s="8">
        <f>AR11+AR12</f>
        <v>2875.553</v>
      </c>
      <c r="AS10" s="8">
        <f>AS11+AS12</f>
        <v>2575.647936</v>
      </c>
      <c r="AT10" s="8">
        <f>AT11+AT12</f>
        <v>2414.351238</v>
      </c>
      <c r="AU10" s="15">
        <f>SUM(AR10:AT10)</f>
        <v>7865.5521739999995</v>
      </c>
      <c r="AV10" s="8">
        <f>AV11+AV12</f>
        <v>2406.227231</v>
      </c>
      <c r="AW10" s="8">
        <f>AW11+AW12</f>
        <v>2281.599005</v>
      </c>
      <c r="AX10" s="8">
        <f>AX11+AX12</f>
        <v>2172.158817</v>
      </c>
      <c r="AY10" s="15">
        <f>SUM(AV10:AX10)</f>
        <v>6859.985053</v>
      </c>
      <c r="AZ10" s="37">
        <f t="shared" si="24"/>
        <v>27275.575051</v>
      </c>
      <c r="BA10" s="8">
        <f>BA11+BA12</f>
        <v>2164.318091</v>
      </c>
      <c r="BB10" s="8">
        <f>BB11+BB12</f>
        <v>1852.375268</v>
      </c>
      <c r="BC10" s="8">
        <f>BC11+BC12</f>
        <v>1970.684422</v>
      </c>
      <c r="BD10" s="15">
        <f>SUM(BA10:BC10)</f>
        <v>5987.377781</v>
      </c>
      <c r="BE10" s="8">
        <f>BE11+BE12</f>
        <v>2129.953657</v>
      </c>
      <c r="BF10" s="8">
        <f>BF11+BF12</f>
        <v>1614.019692</v>
      </c>
      <c r="BG10" s="8">
        <f>BG11+BG12</f>
        <v>2208.934699</v>
      </c>
      <c r="BH10" s="15">
        <f>SUM(BE10:BG10)</f>
        <v>5952.908047999999</v>
      </c>
      <c r="BI10" s="8">
        <f>BI11+BI12</f>
        <v>2639.464576</v>
      </c>
      <c r="BJ10" s="8">
        <f>BJ11+BJ12</f>
        <v>1835.057933</v>
      </c>
      <c r="BK10" s="8">
        <f>BK11+BK12</f>
        <v>1445.838569</v>
      </c>
      <c r="BL10" s="15">
        <f>SUM(BI10:BK10)</f>
        <v>5920.361078</v>
      </c>
      <c r="BM10" s="8">
        <f>BM11+BM12</f>
        <v>1486.8781179999999</v>
      </c>
      <c r="BN10" s="8">
        <f>BN11+BN12</f>
        <v>1460.35016</v>
      </c>
      <c r="BO10" s="8">
        <f>BO11+BO12</f>
        <v>1684.602946</v>
      </c>
      <c r="BP10" s="15">
        <f>SUM(BM10:BO10)</f>
        <v>4631.831224</v>
      </c>
      <c r="BQ10" s="37">
        <f t="shared" si="4"/>
        <v>22492.478131</v>
      </c>
      <c r="BR10" s="8">
        <f>BR11+BR12</f>
        <v>1833.824223</v>
      </c>
      <c r="BS10" s="8">
        <f>BS11+BS12</f>
        <v>1693.764889</v>
      </c>
      <c r="BT10" s="8">
        <f>BT11+BT12</f>
        <v>1628.314088</v>
      </c>
      <c r="BU10" s="15">
        <f>SUM(BR10:BT10)</f>
        <v>5155.903200000001</v>
      </c>
      <c r="BV10" s="8">
        <f>BV11+BV12</f>
        <v>1711.184379</v>
      </c>
      <c r="BW10" s="8">
        <f>BW11+BW12</f>
        <v>2326.848549</v>
      </c>
      <c r="BX10" s="8">
        <f>BX11+BX12</f>
        <v>2330.697478</v>
      </c>
      <c r="BY10" s="15">
        <f>SUM(BV10:BX10)</f>
        <v>6368.730406</v>
      </c>
      <c r="BZ10" s="8">
        <f>BZ11+BZ12</f>
        <v>0</v>
      </c>
      <c r="CA10" s="8">
        <f>CA11+CA12</f>
        <v>0</v>
      </c>
      <c r="CB10" s="8">
        <f>CB11+CB12</f>
        <v>0</v>
      </c>
      <c r="CC10" s="15">
        <f>SUM(BZ10:CB10)</f>
        <v>0</v>
      </c>
      <c r="CD10" s="8">
        <f>CD11+CD12</f>
        <v>0</v>
      </c>
      <c r="CE10" s="8">
        <f>CE11+CE12</f>
        <v>0</v>
      </c>
      <c r="CF10" s="8">
        <f>CF11+CF12</f>
        <v>0</v>
      </c>
      <c r="CG10" s="15">
        <f>SUM(CD10:CF10)</f>
        <v>0</v>
      </c>
      <c r="CH10" s="37">
        <f t="shared" si="9"/>
        <v>11524.633606</v>
      </c>
    </row>
    <row r="11" spans="1:86" ht="15" outlineLevel="1">
      <c r="A11" s="4" t="s">
        <v>4</v>
      </c>
      <c r="B11" s="7">
        <v>73.854044</v>
      </c>
      <c r="C11" s="7">
        <v>75.70202</v>
      </c>
      <c r="D11" s="7">
        <v>114.705444</v>
      </c>
      <c r="E11" s="23">
        <f t="shared" si="10"/>
        <v>264.261508</v>
      </c>
      <c r="F11" s="6">
        <v>169.056269</v>
      </c>
      <c r="G11" s="6">
        <v>299.631396</v>
      </c>
      <c r="H11" s="6">
        <v>280.754646</v>
      </c>
      <c r="I11" s="23">
        <f t="shared" si="11"/>
        <v>749.442311</v>
      </c>
      <c r="J11" s="6">
        <v>245.390773</v>
      </c>
      <c r="K11" s="6">
        <v>143.826951</v>
      </c>
      <c r="L11" s="6">
        <v>123.811318</v>
      </c>
      <c r="M11" s="23">
        <f t="shared" si="12"/>
        <v>513.029042</v>
      </c>
      <c r="N11" s="22">
        <v>113.997314</v>
      </c>
      <c r="O11" s="22">
        <v>89.861169</v>
      </c>
      <c r="P11" s="22">
        <v>53.05037</v>
      </c>
      <c r="Q11" s="23">
        <f t="shared" si="13"/>
        <v>256.908853</v>
      </c>
      <c r="R11" s="38">
        <f t="shared" si="14"/>
        <v>1783.6417139999999</v>
      </c>
      <c r="S11" s="6">
        <v>65.238562</v>
      </c>
      <c r="T11" s="22">
        <v>55.92664</v>
      </c>
      <c r="U11" s="22">
        <v>79.079707</v>
      </c>
      <c r="V11" s="23">
        <f t="shared" si="15"/>
        <v>200.244909</v>
      </c>
      <c r="W11" s="22">
        <v>81.346256</v>
      </c>
      <c r="X11" s="22">
        <v>137.630966</v>
      </c>
      <c r="Y11" s="22">
        <v>144.533999</v>
      </c>
      <c r="Z11" s="23">
        <f t="shared" si="16"/>
        <v>363.511221</v>
      </c>
      <c r="AA11" s="26">
        <v>201.122994</v>
      </c>
      <c r="AB11" s="26">
        <v>161.984029</v>
      </c>
      <c r="AC11" s="26">
        <v>155.185785</v>
      </c>
      <c r="AD11" s="23">
        <f t="shared" si="17"/>
        <v>518.292808</v>
      </c>
      <c r="AE11" s="22">
        <v>127.034767</v>
      </c>
      <c r="AF11" s="22">
        <v>112.88667</v>
      </c>
      <c r="AG11" s="22">
        <v>76.764085</v>
      </c>
      <c r="AH11" s="23">
        <f t="shared" si="18"/>
        <v>316.685522</v>
      </c>
      <c r="AI11" s="40">
        <f t="shared" si="19"/>
        <v>1398.73446</v>
      </c>
      <c r="AJ11" s="6">
        <v>63.467714</v>
      </c>
      <c r="AK11" s="6">
        <v>73.549694</v>
      </c>
      <c r="AL11" s="6">
        <v>107.978904</v>
      </c>
      <c r="AM11" s="23">
        <f t="shared" si="20"/>
        <v>244.996312</v>
      </c>
      <c r="AN11" s="6">
        <v>185.868027</v>
      </c>
      <c r="AO11" s="6">
        <v>306.814893</v>
      </c>
      <c r="AP11" s="6">
        <v>320.820071</v>
      </c>
      <c r="AQ11" s="23">
        <f t="shared" si="21"/>
        <v>813.502991</v>
      </c>
      <c r="AR11" s="6">
        <v>337.920855</v>
      </c>
      <c r="AS11" s="6">
        <v>316.636242</v>
      </c>
      <c r="AT11" s="6">
        <v>208.547023</v>
      </c>
      <c r="AU11" s="23">
        <f t="shared" si="22"/>
        <v>863.10412</v>
      </c>
      <c r="AV11" s="6">
        <v>196.269231</v>
      </c>
      <c r="AW11" s="6">
        <v>181.826527</v>
      </c>
      <c r="AX11" s="6">
        <v>100.570172</v>
      </c>
      <c r="AY11" s="23">
        <f t="shared" si="23"/>
        <v>478.66593</v>
      </c>
      <c r="AZ11" s="40">
        <f t="shared" si="24"/>
        <v>2400.269353</v>
      </c>
      <c r="BA11" s="6">
        <v>88.225023</v>
      </c>
      <c r="BB11" s="6">
        <v>91.830433</v>
      </c>
      <c r="BC11" s="6">
        <v>121.994297</v>
      </c>
      <c r="BD11" s="23">
        <f>BA11+BB11+BC11</f>
        <v>302.049753</v>
      </c>
      <c r="BE11" s="6">
        <v>229.460273</v>
      </c>
      <c r="BF11" s="6">
        <v>237.829797</v>
      </c>
      <c r="BG11" s="6">
        <v>275.473712</v>
      </c>
      <c r="BH11" s="23">
        <f>BE11+BF11+BG11</f>
        <v>742.763782</v>
      </c>
      <c r="BI11" s="6">
        <v>291.64144</v>
      </c>
      <c r="BJ11" s="6">
        <v>245.51091</v>
      </c>
      <c r="BK11" s="6">
        <v>146.464512</v>
      </c>
      <c r="BL11" s="23">
        <f>BI11+BJ11+BK11</f>
        <v>683.616862</v>
      </c>
      <c r="BM11" s="6">
        <v>147.250924</v>
      </c>
      <c r="BN11" s="6">
        <v>156.580497</v>
      </c>
      <c r="BO11" s="6">
        <v>85.626726</v>
      </c>
      <c r="BP11" s="23">
        <f>BM11+BN11+BO11</f>
        <v>389.458147</v>
      </c>
      <c r="BQ11" s="40">
        <f t="shared" si="4"/>
        <v>2117.888544</v>
      </c>
      <c r="BR11" s="6">
        <v>108.48467</v>
      </c>
      <c r="BS11" s="6">
        <v>102.920577</v>
      </c>
      <c r="BT11" s="6">
        <v>111.135408</v>
      </c>
      <c r="BU11" s="23">
        <f>BR11+BS11+BT11</f>
        <v>322.54065499999996</v>
      </c>
      <c r="BV11" s="6">
        <v>171.006963</v>
      </c>
      <c r="BW11" s="6">
        <v>284.047774</v>
      </c>
      <c r="BX11" s="6">
        <v>283.952034</v>
      </c>
      <c r="BY11" s="23">
        <f>BV11+BW11+BX11</f>
        <v>739.0067710000001</v>
      </c>
      <c r="BZ11" s="6"/>
      <c r="CA11" s="6"/>
      <c r="CB11" s="6"/>
      <c r="CC11" s="23">
        <f>BZ11+CA11+CB11</f>
        <v>0</v>
      </c>
      <c r="CD11" s="6"/>
      <c r="CE11" s="6"/>
      <c r="CF11" s="6"/>
      <c r="CG11" s="23">
        <f>CD11+CE11+CF11</f>
        <v>0</v>
      </c>
      <c r="CH11" s="40">
        <f t="shared" si="9"/>
        <v>1061.547426</v>
      </c>
    </row>
    <row r="12" spans="1:86" ht="15" outlineLevel="1">
      <c r="A12" s="4" t="s">
        <v>43</v>
      </c>
      <c r="B12" s="7">
        <v>1628.657213</v>
      </c>
      <c r="C12" s="7">
        <v>1398.097398</v>
      </c>
      <c r="D12" s="7">
        <v>1903.980451</v>
      </c>
      <c r="E12" s="23">
        <f t="shared" si="10"/>
        <v>4930.735062</v>
      </c>
      <c r="F12" s="6">
        <v>1568.252</v>
      </c>
      <c r="G12" s="6">
        <v>1437.908</v>
      </c>
      <c r="H12" s="6">
        <v>1775.346</v>
      </c>
      <c r="I12" s="23">
        <f t="shared" si="11"/>
        <v>4781.505999999999</v>
      </c>
      <c r="J12" s="6">
        <v>1751.487</v>
      </c>
      <c r="K12" s="6">
        <v>1855.383</v>
      </c>
      <c r="L12" s="6">
        <v>1684.177</v>
      </c>
      <c r="M12" s="23">
        <f t="shared" si="12"/>
        <v>5291.047</v>
      </c>
      <c r="N12" s="22">
        <v>1530.584</v>
      </c>
      <c r="O12" s="22">
        <v>1603.432</v>
      </c>
      <c r="P12" s="22">
        <v>1582.254</v>
      </c>
      <c r="Q12" s="23">
        <f t="shared" si="13"/>
        <v>4716.27</v>
      </c>
      <c r="R12" s="38">
        <f t="shared" si="14"/>
        <v>19719.558062</v>
      </c>
      <c r="S12" s="6">
        <v>1711.091</v>
      </c>
      <c r="T12" s="22">
        <v>1832.435</v>
      </c>
      <c r="U12" s="22">
        <v>1864.713</v>
      </c>
      <c r="V12" s="23">
        <f t="shared" si="15"/>
        <v>5408.239</v>
      </c>
      <c r="W12" s="22">
        <v>1766.855</v>
      </c>
      <c r="X12" s="22">
        <v>1815.378</v>
      </c>
      <c r="Y12" s="22">
        <v>1410.767</v>
      </c>
      <c r="Z12" s="23">
        <f t="shared" si="16"/>
        <v>4993</v>
      </c>
      <c r="AA12" s="26">
        <v>1084.783</v>
      </c>
      <c r="AB12" s="26">
        <v>1150.102</v>
      </c>
      <c r="AC12" s="26">
        <v>1132.907</v>
      </c>
      <c r="AD12" s="23">
        <f t="shared" si="17"/>
        <v>3367.7920000000004</v>
      </c>
      <c r="AE12" s="22">
        <v>1953.369265</v>
      </c>
      <c r="AF12" s="22">
        <v>1542.98281</v>
      </c>
      <c r="AG12" s="22">
        <v>1826.438592</v>
      </c>
      <c r="AH12" s="23">
        <f t="shared" si="18"/>
        <v>5322.790666999999</v>
      </c>
      <c r="AI12" s="40">
        <f t="shared" si="19"/>
        <v>19091.821666999997</v>
      </c>
      <c r="AJ12" s="6">
        <v>1831.882</v>
      </c>
      <c r="AK12" s="6">
        <v>1914.105</v>
      </c>
      <c r="AL12" s="6">
        <v>1831.776</v>
      </c>
      <c r="AM12" s="23">
        <f t="shared" si="20"/>
        <v>5577.763</v>
      </c>
      <c r="AN12" s="6">
        <v>1516.490428</v>
      </c>
      <c r="AO12" s="6">
        <v>1933.638276</v>
      </c>
      <c r="AP12" s="6">
        <v>2463.646817</v>
      </c>
      <c r="AQ12" s="23">
        <f t="shared" si="21"/>
        <v>5913.775521</v>
      </c>
      <c r="AR12" s="6">
        <v>2537.632145</v>
      </c>
      <c r="AS12" s="6">
        <v>2259.011694</v>
      </c>
      <c r="AT12" s="6">
        <v>2205.804215</v>
      </c>
      <c r="AU12" s="23">
        <f t="shared" si="22"/>
        <v>7002.448054</v>
      </c>
      <c r="AV12" s="6">
        <v>2209.958</v>
      </c>
      <c r="AW12" s="6">
        <v>2099.772478</v>
      </c>
      <c r="AX12" s="6">
        <v>2071.588645</v>
      </c>
      <c r="AY12" s="23">
        <f t="shared" si="23"/>
        <v>6381.319122999999</v>
      </c>
      <c r="AZ12" s="40">
        <f t="shared" si="24"/>
        <v>24875.305697999996</v>
      </c>
      <c r="BA12" s="6">
        <v>2076.093068</v>
      </c>
      <c r="BB12" s="6">
        <v>1760.544835</v>
      </c>
      <c r="BC12" s="6">
        <v>1848.690125</v>
      </c>
      <c r="BD12" s="23">
        <f>BA12+BB12+BC12</f>
        <v>5685.328028</v>
      </c>
      <c r="BE12" s="6">
        <v>1900.493384</v>
      </c>
      <c r="BF12" s="6">
        <v>1376.189895</v>
      </c>
      <c r="BG12" s="6">
        <v>1933.460987</v>
      </c>
      <c r="BH12" s="23">
        <f>BE12+BF12+BG12</f>
        <v>5210.144265999999</v>
      </c>
      <c r="BI12" s="6">
        <v>2347.823136</v>
      </c>
      <c r="BJ12" s="6">
        <v>1589.547023</v>
      </c>
      <c r="BK12" s="6">
        <v>1299.374057</v>
      </c>
      <c r="BL12" s="23">
        <f>BI12+BJ12+BK12</f>
        <v>5236.744216</v>
      </c>
      <c r="BM12" s="6">
        <v>1339.627194</v>
      </c>
      <c r="BN12" s="6">
        <v>1303.769663</v>
      </c>
      <c r="BO12" s="6">
        <v>1598.97622</v>
      </c>
      <c r="BP12" s="23">
        <f>BM12+BN12+BO12</f>
        <v>4242.373077</v>
      </c>
      <c r="BQ12" s="40">
        <f t="shared" si="4"/>
        <v>20374.589587</v>
      </c>
      <c r="BR12" s="6">
        <v>1725.339553</v>
      </c>
      <c r="BS12" s="6">
        <v>1590.844312</v>
      </c>
      <c r="BT12" s="6">
        <v>1517.17868</v>
      </c>
      <c r="BU12" s="23">
        <f>BR12+BS12+BT12</f>
        <v>4833.362545</v>
      </c>
      <c r="BV12" s="6">
        <v>1540.177416</v>
      </c>
      <c r="BW12" s="6">
        <v>2042.800775</v>
      </c>
      <c r="BX12" s="6">
        <v>2046.745444</v>
      </c>
      <c r="BY12" s="23">
        <f>BV12+BW12+BX12</f>
        <v>5629.723635</v>
      </c>
      <c r="BZ12" s="6"/>
      <c r="CA12" s="6"/>
      <c r="CB12" s="6"/>
      <c r="CC12" s="23">
        <f>BZ12+CA12+CB12</f>
        <v>0</v>
      </c>
      <c r="CD12" s="6"/>
      <c r="CE12" s="6"/>
      <c r="CF12" s="6"/>
      <c r="CG12" s="23">
        <f>CD12+CE12+CF12</f>
        <v>0</v>
      </c>
      <c r="CH12" s="40">
        <f t="shared" si="9"/>
        <v>10463.08618</v>
      </c>
    </row>
    <row r="13" spans="1:86" ht="15">
      <c r="A13" s="10" t="s">
        <v>5</v>
      </c>
      <c r="B13" s="9">
        <f>SUM(B14:B22)</f>
        <v>2438.4642759999997</v>
      </c>
      <c r="C13" s="9">
        <f>SUM(C14:C22)</f>
        <v>2377.5425469999996</v>
      </c>
      <c r="D13" s="9">
        <f>SUM(D14:D22)</f>
        <v>2450.789417</v>
      </c>
      <c r="E13" s="2">
        <f t="shared" si="10"/>
        <v>7266.79624</v>
      </c>
      <c r="F13" s="8">
        <f>SUM(F14:F22)</f>
        <v>3380.1474279999993</v>
      </c>
      <c r="G13" s="8">
        <f>SUM(G14:G22)</f>
        <v>4976.220456</v>
      </c>
      <c r="H13" s="8">
        <f>SUM(H14:H22)</f>
        <v>3080.9456099999998</v>
      </c>
      <c r="I13" s="2">
        <f t="shared" si="11"/>
        <v>11437.313493999998</v>
      </c>
      <c r="J13" s="20">
        <f>SUM(J14:J22)</f>
        <v>3026.315378</v>
      </c>
      <c r="K13" s="20">
        <f>SUM(K14:K22)</f>
        <v>2948.749685</v>
      </c>
      <c r="L13" s="20">
        <f>SUM(L14:L22)</f>
        <v>2751.952006</v>
      </c>
      <c r="M13" s="2">
        <f t="shared" si="12"/>
        <v>8727.017069</v>
      </c>
      <c r="N13" s="20">
        <f>SUM(N14:N22)</f>
        <v>2576.674974</v>
      </c>
      <c r="O13" s="20">
        <f>SUM(O14:O22)</f>
        <v>2686.8627</v>
      </c>
      <c r="P13" s="20">
        <f>SUM(P14:P22)</f>
        <v>2808.5806270000003</v>
      </c>
      <c r="Q13" s="2">
        <f t="shared" si="13"/>
        <v>8072.118301</v>
      </c>
      <c r="R13" s="37">
        <f t="shared" si="14"/>
        <v>35503.245104</v>
      </c>
      <c r="S13" s="8">
        <f>SUM(S14:S22)</f>
        <v>2764.8266540000004</v>
      </c>
      <c r="T13" s="8">
        <f>SUM(T14:T22)</f>
        <v>2508.541168</v>
      </c>
      <c r="U13" s="8">
        <f>SUM(U14:U22)</f>
        <v>2351.224538</v>
      </c>
      <c r="V13" s="2">
        <f t="shared" si="15"/>
        <v>7624.592360000001</v>
      </c>
      <c r="W13" s="8">
        <f>SUM(W14:W22)</f>
        <v>3015.138949</v>
      </c>
      <c r="X13" s="8">
        <f>SUM(X14:X22)</f>
        <v>4922.414949000001</v>
      </c>
      <c r="Y13" s="8">
        <f>SUM(Y14:Y22)</f>
        <v>4053.866686</v>
      </c>
      <c r="Z13" s="2">
        <f t="shared" si="16"/>
        <v>11991.420584000001</v>
      </c>
      <c r="AA13" s="20">
        <f>SUM(AA14:AA22)</f>
        <v>3023.8484419999995</v>
      </c>
      <c r="AB13" s="20">
        <f>SUM(AB14:AB22)</f>
        <v>2902.35959</v>
      </c>
      <c r="AC13" s="20">
        <f>SUM(AC14:AC22)</f>
        <v>2676.0251959999996</v>
      </c>
      <c r="AD13" s="2">
        <f t="shared" si="17"/>
        <v>8602.233228</v>
      </c>
      <c r="AE13" s="20">
        <f>SUM(AE14:AE22)</f>
        <v>2833.5103480000002</v>
      </c>
      <c r="AF13" s="20">
        <f>SUM(AF14:AF22)</f>
        <v>3873.4412999999995</v>
      </c>
      <c r="AG13" s="20">
        <f>SUM(AG14:AG22)</f>
        <v>4150.671788000001</v>
      </c>
      <c r="AH13" s="2">
        <f t="shared" si="18"/>
        <v>10857.623436000002</v>
      </c>
      <c r="AI13" s="37">
        <f t="shared" si="19"/>
        <v>39075.869608</v>
      </c>
      <c r="AJ13" s="8">
        <f>SUM(AJ14:AJ22)</f>
        <v>3400.871036</v>
      </c>
      <c r="AK13" s="8">
        <f>SUM(AK14:AK22)</f>
        <v>3194.9575669999995</v>
      </c>
      <c r="AL13" s="8">
        <f>SUM(AL14:AL22)</f>
        <v>3453.6599140000003</v>
      </c>
      <c r="AM13" s="2">
        <f t="shared" si="20"/>
        <v>10049.488517</v>
      </c>
      <c r="AN13" s="8">
        <f>SUM(AN14:AN22)</f>
        <v>4435.195615</v>
      </c>
      <c r="AO13" s="8">
        <f>SUM(AO14:AO22)</f>
        <v>5264.010174999999</v>
      </c>
      <c r="AP13" s="8">
        <f>SUM(AP14:AP22)</f>
        <v>4522.225418000001</v>
      </c>
      <c r="AQ13" s="2">
        <f t="shared" si="21"/>
        <v>14221.431208000002</v>
      </c>
      <c r="AR13" s="8">
        <f>SUM(AR14:AR22)</f>
        <v>3075.236649</v>
      </c>
      <c r="AS13" s="8">
        <f>SUM(AS14:AS22)</f>
        <v>2796.224703</v>
      </c>
      <c r="AT13" s="8">
        <f>SUM(AT14:AT22)</f>
        <v>2547.930358</v>
      </c>
      <c r="AU13" s="2">
        <f t="shared" si="22"/>
        <v>8419.39171</v>
      </c>
      <c r="AV13" s="8">
        <f>SUM(AV14:AV22)</f>
        <v>2869.207053</v>
      </c>
      <c r="AW13" s="8">
        <f>SUM(AW14:AW22)</f>
        <v>3264.7682379999997</v>
      </c>
      <c r="AX13" s="8">
        <f>SUM(AX14:AX22)</f>
        <v>3529.449799</v>
      </c>
      <c r="AY13" s="2">
        <f t="shared" si="23"/>
        <v>9663.42509</v>
      </c>
      <c r="AZ13" s="37">
        <f t="shared" si="24"/>
        <v>42353.736525</v>
      </c>
      <c r="BA13" s="8">
        <f>SUM(BA14:BA22)</f>
        <v>3431.786002</v>
      </c>
      <c r="BB13" s="8">
        <f>SUM(BB14:BB22)</f>
        <v>3144.13795</v>
      </c>
      <c r="BC13" s="8">
        <f>SUM(BC14:BC22)</f>
        <v>3503.510592</v>
      </c>
      <c r="BD13" s="2">
        <f>BA13+BB13+BC13</f>
        <v>10079.434544</v>
      </c>
      <c r="BE13" s="8">
        <f>SUM(BE14:BE22)</f>
        <v>3736.956811</v>
      </c>
      <c r="BF13" s="8">
        <f>SUM(BF14:BF22)</f>
        <v>4943.730307</v>
      </c>
      <c r="BG13" s="8">
        <f>SUM(BG14:BG22)</f>
        <v>3327.394806</v>
      </c>
      <c r="BH13" s="2">
        <f aca="true" t="shared" si="25" ref="BH13:BH23">BE13+BF13+BG13</f>
        <v>12008.081924</v>
      </c>
      <c r="BI13" s="8">
        <f>SUM(BI14:BI22)</f>
        <v>2851.025196</v>
      </c>
      <c r="BJ13" s="8">
        <f>SUM(BJ14:BJ22)</f>
        <v>2607.4075940000002</v>
      </c>
      <c r="BK13" s="8">
        <f>SUM(BK14:BK22)</f>
        <v>3007.601967</v>
      </c>
      <c r="BL13" s="2">
        <f>BI13+BJ13+BK13</f>
        <v>8466.034757000001</v>
      </c>
      <c r="BM13" s="8">
        <f>SUM(BM14:BM22)</f>
        <v>2668.3542530000004</v>
      </c>
      <c r="BN13" s="8">
        <f>SUM(BN14:BN22)</f>
        <v>2504.360193</v>
      </c>
      <c r="BO13" s="8">
        <f>SUM(BO14:BO22)</f>
        <v>2608.0968279999997</v>
      </c>
      <c r="BP13" s="2">
        <f aca="true" t="shared" si="26" ref="BP13:BP23">BM13+BN13+BO13</f>
        <v>7780.811274</v>
      </c>
      <c r="BQ13" s="37">
        <f t="shared" si="4"/>
        <v>38334.362498999995</v>
      </c>
      <c r="BR13" s="8">
        <f>SUM(BR14:BR22)</f>
        <v>2433.699486</v>
      </c>
      <c r="BS13" s="8">
        <f>SUM(BS14:BS22)</f>
        <v>2162.642774</v>
      </c>
      <c r="BT13" s="8">
        <f>SUM(BT14:BT22)</f>
        <v>2410.084856</v>
      </c>
      <c r="BU13" s="2">
        <f>BR13+BS13+BT13</f>
        <v>7006.427115999999</v>
      </c>
      <c r="BV13" s="8">
        <f>SUM(BV14:BV22)</f>
        <v>2635.0007729999998</v>
      </c>
      <c r="BW13" s="8">
        <f>SUM(BW14:BW22)</f>
        <v>5279.334074</v>
      </c>
      <c r="BX13" s="8">
        <f>SUM(BX14:BX22)</f>
        <v>3394.2070970000004</v>
      </c>
      <c r="BY13" s="2">
        <f aca="true" t="shared" si="27" ref="BY13:BY23">BV13+BW13+BX13</f>
        <v>11308.541944</v>
      </c>
      <c r="BZ13" s="8">
        <f>SUM(BZ14:BZ22)</f>
        <v>0</v>
      </c>
      <c r="CA13" s="8">
        <f>SUM(CA14:CA22)</f>
        <v>0</v>
      </c>
      <c r="CB13" s="8">
        <f>SUM(CB14:CB22)</f>
        <v>0</v>
      </c>
      <c r="CC13" s="2">
        <f>BZ13+CA13+CB13</f>
        <v>0</v>
      </c>
      <c r="CD13" s="8">
        <f>SUM(CD14:CD22)</f>
        <v>0</v>
      </c>
      <c r="CE13" s="8">
        <f>SUM(CE14:CE22)</f>
        <v>0</v>
      </c>
      <c r="CF13" s="8">
        <f>SUM(CF14:CF22)</f>
        <v>0</v>
      </c>
      <c r="CG13" s="2">
        <f aca="true" t="shared" si="28" ref="CG13:CG23">CD13+CE13+CF13</f>
        <v>0</v>
      </c>
      <c r="CH13" s="37">
        <f t="shared" si="9"/>
        <v>18314.96906</v>
      </c>
    </row>
    <row r="14" spans="1:86" ht="15" outlineLevel="1">
      <c r="A14" s="4" t="s">
        <v>6</v>
      </c>
      <c r="B14" s="7">
        <v>107.045312</v>
      </c>
      <c r="C14" s="7">
        <v>99.42303</v>
      </c>
      <c r="D14" s="7">
        <v>68.074028</v>
      </c>
      <c r="E14" s="23">
        <f t="shared" si="10"/>
        <v>274.54237</v>
      </c>
      <c r="F14" s="6">
        <v>153.7</v>
      </c>
      <c r="G14" s="6">
        <v>271</v>
      </c>
      <c r="H14" s="6">
        <v>276.3</v>
      </c>
      <c r="I14" s="23">
        <f t="shared" si="11"/>
        <v>701</v>
      </c>
      <c r="J14" s="6">
        <v>153</v>
      </c>
      <c r="K14" s="6">
        <v>116.8</v>
      </c>
      <c r="L14" s="6">
        <v>113.9</v>
      </c>
      <c r="M14" s="23">
        <f t="shared" si="12"/>
        <v>383.70000000000005</v>
      </c>
      <c r="N14" s="22">
        <v>117.299244</v>
      </c>
      <c r="O14" s="22">
        <v>118.119784</v>
      </c>
      <c r="P14" s="22">
        <v>126.478826</v>
      </c>
      <c r="Q14" s="23">
        <f t="shared" si="13"/>
        <v>361.897854</v>
      </c>
      <c r="R14" s="38">
        <f t="shared" si="14"/>
        <v>1721.140224</v>
      </c>
      <c r="S14" s="6">
        <v>91.9</v>
      </c>
      <c r="T14" s="22">
        <v>97.8</v>
      </c>
      <c r="U14" s="22">
        <v>87.3</v>
      </c>
      <c r="V14" s="23">
        <f t="shared" si="15"/>
        <v>277</v>
      </c>
      <c r="W14" s="22">
        <v>150.4</v>
      </c>
      <c r="X14" s="22">
        <v>324.1</v>
      </c>
      <c r="Y14" s="22">
        <v>242.5</v>
      </c>
      <c r="Z14" s="23">
        <f t="shared" si="16"/>
        <v>717</v>
      </c>
      <c r="AA14" s="26">
        <v>173</v>
      </c>
      <c r="AB14" s="26">
        <v>127.5</v>
      </c>
      <c r="AC14" s="26">
        <v>150.2</v>
      </c>
      <c r="AD14" s="23">
        <f t="shared" si="17"/>
        <v>450.7</v>
      </c>
      <c r="AE14" s="22">
        <v>156.60641</v>
      </c>
      <c r="AF14" s="22">
        <v>192.78357</v>
      </c>
      <c r="AG14" s="22">
        <v>152.51371</v>
      </c>
      <c r="AH14" s="23">
        <f t="shared" si="18"/>
        <v>501.90369000000004</v>
      </c>
      <c r="AI14" s="40">
        <f t="shared" si="19"/>
        <v>1946.6036900000001</v>
      </c>
      <c r="AJ14" s="6">
        <v>134.4605</v>
      </c>
      <c r="AK14" s="6">
        <v>142.1368</v>
      </c>
      <c r="AL14" s="6">
        <v>130.6205</v>
      </c>
      <c r="AM14" s="23">
        <f t="shared" si="20"/>
        <v>407.2178</v>
      </c>
      <c r="AN14" s="6">
        <v>133.092232</v>
      </c>
      <c r="AO14" s="6">
        <v>331.332184</v>
      </c>
      <c r="AP14" s="6">
        <v>255.54295</v>
      </c>
      <c r="AQ14" s="23">
        <f t="shared" si="21"/>
        <v>719.967366</v>
      </c>
      <c r="AR14" s="6">
        <v>170.189</v>
      </c>
      <c r="AS14" s="6">
        <v>94.376</v>
      </c>
      <c r="AT14" s="6">
        <v>71.988</v>
      </c>
      <c r="AU14" s="23">
        <f t="shared" si="22"/>
        <v>336.553</v>
      </c>
      <c r="AV14" s="6">
        <v>130.606</v>
      </c>
      <c r="AW14" s="6">
        <v>217.887</v>
      </c>
      <c r="AX14" s="6">
        <v>172.59</v>
      </c>
      <c r="AY14" s="23">
        <f t="shared" si="23"/>
        <v>521.083</v>
      </c>
      <c r="AZ14" s="40">
        <f t="shared" si="24"/>
        <v>1984.8211660000002</v>
      </c>
      <c r="BA14" s="6">
        <v>118.961</v>
      </c>
      <c r="BB14" s="6">
        <v>131.841</v>
      </c>
      <c r="BC14" s="6">
        <v>163.428</v>
      </c>
      <c r="BD14" s="23">
        <f aca="true" t="shared" si="29" ref="BD14:BD22">BA14+BB14+BC14</f>
        <v>414.23</v>
      </c>
      <c r="BE14" s="6">
        <v>149.202</v>
      </c>
      <c r="BF14" s="6">
        <v>318.047</v>
      </c>
      <c r="BG14" s="6">
        <v>237.28</v>
      </c>
      <c r="BH14" s="23">
        <f t="shared" si="25"/>
        <v>704.529</v>
      </c>
      <c r="BI14" s="6">
        <v>167.324</v>
      </c>
      <c r="BJ14" s="6">
        <v>114.03</v>
      </c>
      <c r="BK14" s="6">
        <v>145.571</v>
      </c>
      <c r="BL14" s="23">
        <f aca="true" t="shared" si="30" ref="BL14:BL23">BI14+BJ14+BK14</f>
        <v>426.92500000000007</v>
      </c>
      <c r="BM14" s="6">
        <v>181.642</v>
      </c>
      <c r="BN14" s="6">
        <v>142.895</v>
      </c>
      <c r="BO14" s="6">
        <v>128.198</v>
      </c>
      <c r="BP14" s="23">
        <f t="shared" si="26"/>
        <v>452.735</v>
      </c>
      <c r="BQ14" s="40">
        <f aca="true" t="shared" si="31" ref="BQ14:BQ22">BP14+BL14+BH14+BD14</f>
        <v>1998.419</v>
      </c>
      <c r="BR14" s="6">
        <v>97.127</v>
      </c>
      <c r="BS14" s="6">
        <v>88.082</v>
      </c>
      <c r="BT14" s="6">
        <v>99.881</v>
      </c>
      <c r="BU14" s="23">
        <f aca="true" t="shared" si="32" ref="BU14:BU28">BR14+BS14+BT14</f>
        <v>285.09000000000003</v>
      </c>
      <c r="BV14" s="6">
        <v>138.163</v>
      </c>
      <c r="BW14" s="6">
        <v>350.675</v>
      </c>
      <c r="BX14" s="6">
        <v>247.139</v>
      </c>
      <c r="BY14" s="23">
        <f t="shared" si="27"/>
        <v>735.9770000000001</v>
      </c>
      <c r="BZ14" s="6"/>
      <c r="CA14" s="6"/>
      <c r="CB14" s="6"/>
      <c r="CC14" s="23">
        <f aca="true" t="shared" si="33" ref="CC14:CC23">BZ14+CA14+CB14</f>
        <v>0</v>
      </c>
      <c r="CD14" s="6"/>
      <c r="CE14" s="6"/>
      <c r="CF14" s="6"/>
      <c r="CG14" s="23">
        <f t="shared" si="28"/>
        <v>0</v>
      </c>
      <c r="CH14" s="40">
        <f t="shared" si="9"/>
        <v>1021.0670000000001</v>
      </c>
    </row>
    <row r="15" spans="1:86" ht="15" outlineLevel="1">
      <c r="A15" s="4" t="s">
        <v>7</v>
      </c>
      <c r="B15" s="7">
        <v>140.883521</v>
      </c>
      <c r="C15" s="7">
        <v>134.656778</v>
      </c>
      <c r="D15" s="7">
        <v>140.231171</v>
      </c>
      <c r="E15" s="23">
        <f t="shared" si="10"/>
        <v>415.77147</v>
      </c>
      <c r="F15" s="6">
        <v>204.96</v>
      </c>
      <c r="G15" s="6">
        <v>319.29</v>
      </c>
      <c r="H15" s="6">
        <v>325.84</v>
      </c>
      <c r="I15" s="23">
        <f t="shared" si="11"/>
        <v>850.0899999999999</v>
      </c>
      <c r="J15" s="6">
        <v>198.92</v>
      </c>
      <c r="K15" s="6">
        <v>196.91</v>
      </c>
      <c r="L15" s="6">
        <v>164.75</v>
      </c>
      <c r="M15" s="23">
        <f t="shared" si="12"/>
        <v>560.5799999999999</v>
      </c>
      <c r="N15" s="22">
        <v>147.132586</v>
      </c>
      <c r="O15" s="22">
        <v>139.478385</v>
      </c>
      <c r="P15" s="22">
        <v>146.942812</v>
      </c>
      <c r="Q15" s="23">
        <f t="shared" si="13"/>
        <v>433.553783</v>
      </c>
      <c r="R15" s="38">
        <f t="shared" si="14"/>
        <v>2259.9952529999996</v>
      </c>
      <c r="S15" s="6">
        <v>140.17</v>
      </c>
      <c r="T15" s="22">
        <v>127.19</v>
      </c>
      <c r="U15" s="22">
        <v>125.45</v>
      </c>
      <c r="V15" s="23">
        <f t="shared" si="15"/>
        <v>392.81</v>
      </c>
      <c r="W15" s="22">
        <v>199.55</v>
      </c>
      <c r="X15" s="22">
        <v>337.68</v>
      </c>
      <c r="Y15" s="22">
        <v>287.01</v>
      </c>
      <c r="Z15" s="23">
        <f t="shared" si="16"/>
        <v>824.24</v>
      </c>
      <c r="AA15" s="26">
        <v>205.31</v>
      </c>
      <c r="AB15" s="26">
        <v>197.4</v>
      </c>
      <c r="AC15" s="26">
        <v>176.63</v>
      </c>
      <c r="AD15" s="23">
        <f t="shared" si="17"/>
        <v>579.34</v>
      </c>
      <c r="AE15" s="22">
        <v>184.88</v>
      </c>
      <c r="AF15" s="22">
        <v>214.27</v>
      </c>
      <c r="AG15" s="22">
        <v>217.54</v>
      </c>
      <c r="AH15" s="23">
        <f t="shared" si="18"/>
        <v>616.6899999999999</v>
      </c>
      <c r="AI15" s="40">
        <f t="shared" si="19"/>
        <v>2413.08</v>
      </c>
      <c r="AJ15" s="6">
        <v>186.23</v>
      </c>
      <c r="AK15" s="6">
        <v>165.8</v>
      </c>
      <c r="AL15" s="6">
        <v>180.19</v>
      </c>
      <c r="AM15" s="23">
        <f t="shared" si="20"/>
        <v>532.22</v>
      </c>
      <c r="AN15" s="6">
        <v>196.930493</v>
      </c>
      <c r="AO15" s="6">
        <v>446.348256</v>
      </c>
      <c r="AP15" s="6">
        <v>337.684167</v>
      </c>
      <c r="AQ15" s="23">
        <f t="shared" si="21"/>
        <v>980.9629160000001</v>
      </c>
      <c r="AR15" s="6">
        <v>202.709123</v>
      </c>
      <c r="AS15" s="6">
        <v>182.180768</v>
      </c>
      <c r="AT15" s="6">
        <v>143.29148</v>
      </c>
      <c r="AU15" s="23">
        <f t="shared" si="22"/>
        <v>528.181371</v>
      </c>
      <c r="AV15" s="6">
        <v>136.289663</v>
      </c>
      <c r="AW15" s="6">
        <v>153.607231</v>
      </c>
      <c r="AX15" s="6">
        <v>196.143361</v>
      </c>
      <c r="AY15" s="23">
        <f t="shared" si="23"/>
        <v>486.040255</v>
      </c>
      <c r="AZ15" s="40">
        <f t="shared" si="24"/>
        <v>2527.404542</v>
      </c>
      <c r="BA15" s="6">
        <v>175.268126</v>
      </c>
      <c r="BB15" s="6">
        <v>195.704062</v>
      </c>
      <c r="BC15" s="6">
        <v>212.166868</v>
      </c>
      <c r="BD15" s="23">
        <f t="shared" si="29"/>
        <v>583.139056</v>
      </c>
      <c r="BE15" s="6">
        <v>214.439994</v>
      </c>
      <c r="BF15" s="6">
        <v>596.141717</v>
      </c>
      <c r="BG15" s="6">
        <v>288.700878</v>
      </c>
      <c r="BH15" s="23">
        <f t="shared" si="25"/>
        <v>1099.282589</v>
      </c>
      <c r="BI15" s="6">
        <v>204.360252</v>
      </c>
      <c r="BJ15" s="6">
        <v>192.845968</v>
      </c>
      <c r="BK15" s="6">
        <v>181.011034</v>
      </c>
      <c r="BL15" s="23">
        <f t="shared" si="30"/>
        <v>578.217254</v>
      </c>
      <c r="BM15" s="6">
        <v>184.603525</v>
      </c>
      <c r="BN15" s="6">
        <v>171.373513</v>
      </c>
      <c r="BO15" s="6">
        <v>175.896727</v>
      </c>
      <c r="BP15" s="23">
        <f t="shared" si="26"/>
        <v>531.873765</v>
      </c>
      <c r="BQ15" s="40">
        <f t="shared" si="31"/>
        <v>2792.512664</v>
      </c>
      <c r="BR15" s="6">
        <v>157.258215</v>
      </c>
      <c r="BS15" s="6">
        <v>151.749826</v>
      </c>
      <c r="BT15" s="6">
        <v>161.594675</v>
      </c>
      <c r="BU15" s="23">
        <f t="shared" si="32"/>
        <v>470.60271600000004</v>
      </c>
      <c r="BV15" s="6">
        <v>177.212179</v>
      </c>
      <c r="BW15" s="6">
        <v>504.430815</v>
      </c>
      <c r="BX15" s="6">
        <v>305.424311</v>
      </c>
      <c r="BY15" s="23">
        <f t="shared" si="27"/>
        <v>987.067305</v>
      </c>
      <c r="BZ15" s="6"/>
      <c r="CA15" s="6"/>
      <c r="CB15" s="6"/>
      <c r="CC15" s="23">
        <f t="shared" si="33"/>
        <v>0</v>
      </c>
      <c r="CD15" s="6"/>
      <c r="CE15" s="6"/>
      <c r="CF15" s="6"/>
      <c r="CG15" s="23">
        <f t="shared" si="28"/>
        <v>0</v>
      </c>
      <c r="CH15" s="40">
        <f t="shared" si="9"/>
        <v>1457.6700210000001</v>
      </c>
    </row>
    <row r="16" spans="1:86" ht="15" outlineLevel="1">
      <c r="A16" s="4" t="s">
        <v>8</v>
      </c>
      <c r="B16" s="7">
        <v>102.130068</v>
      </c>
      <c r="C16" s="7">
        <v>127.87318</v>
      </c>
      <c r="D16" s="7">
        <v>131.495763</v>
      </c>
      <c r="E16" s="23">
        <f t="shared" si="10"/>
        <v>361.499011</v>
      </c>
      <c r="F16" s="6">
        <v>128.141</v>
      </c>
      <c r="G16" s="6">
        <v>178.976221</v>
      </c>
      <c r="H16" s="6">
        <v>102.912809</v>
      </c>
      <c r="I16" s="23">
        <f t="shared" si="11"/>
        <v>410.03002999999995</v>
      </c>
      <c r="J16" s="6">
        <v>109.925654</v>
      </c>
      <c r="K16" s="6">
        <v>115.7723</v>
      </c>
      <c r="L16" s="6">
        <v>96.85148</v>
      </c>
      <c r="M16" s="23">
        <f t="shared" si="12"/>
        <v>322.54943399999996</v>
      </c>
      <c r="N16" s="22">
        <v>86.22876</v>
      </c>
      <c r="O16" s="22">
        <v>96.5294</v>
      </c>
      <c r="P16" s="22">
        <v>117.9225</v>
      </c>
      <c r="Q16" s="23">
        <f t="shared" si="13"/>
        <v>300.68066</v>
      </c>
      <c r="R16" s="38">
        <f t="shared" si="14"/>
        <v>1394.759135</v>
      </c>
      <c r="S16" s="6">
        <v>119.8996</v>
      </c>
      <c r="T16" s="22">
        <v>141.3734</v>
      </c>
      <c r="U16" s="22">
        <v>118.2171</v>
      </c>
      <c r="V16" s="23">
        <f t="shared" si="15"/>
        <v>379.49010000000004</v>
      </c>
      <c r="W16" s="22">
        <v>107.7407</v>
      </c>
      <c r="X16" s="22">
        <v>123.3673</v>
      </c>
      <c r="Y16" s="22">
        <v>133.4341</v>
      </c>
      <c r="Z16" s="23">
        <f t="shared" si="16"/>
        <v>364.5421</v>
      </c>
      <c r="AA16" s="26">
        <v>116.5084</v>
      </c>
      <c r="AB16" s="26">
        <v>116.0793</v>
      </c>
      <c r="AC16" s="26">
        <v>98.88344</v>
      </c>
      <c r="AD16" s="23">
        <f t="shared" si="17"/>
        <v>331.47114</v>
      </c>
      <c r="AE16" s="22">
        <v>104.226</v>
      </c>
      <c r="AF16" s="22">
        <v>186.8302</v>
      </c>
      <c r="AG16" s="22">
        <v>164.5355</v>
      </c>
      <c r="AH16" s="23">
        <f t="shared" si="18"/>
        <v>455.5917</v>
      </c>
      <c r="AI16" s="40">
        <f t="shared" si="19"/>
        <v>1531.0950400000002</v>
      </c>
      <c r="AJ16" s="6">
        <v>150.6653</v>
      </c>
      <c r="AK16" s="6">
        <v>177.007</v>
      </c>
      <c r="AL16" s="6">
        <v>206.7691</v>
      </c>
      <c r="AM16" s="23">
        <f t="shared" si="20"/>
        <v>534.4414</v>
      </c>
      <c r="AN16" s="6">
        <v>200.002669</v>
      </c>
      <c r="AO16" s="6">
        <v>203.118703</v>
      </c>
      <c r="AP16" s="6">
        <v>115.273036</v>
      </c>
      <c r="AQ16" s="23">
        <f t="shared" si="21"/>
        <v>518.394408</v>
      </c>
      <c r="AR16" s="6">
        <v>128.985023</v>
      </c>
      <c r="AS16" s="6">
        <v>105.090325</v>
      </c>
      <c r="AT16" s="6">
        <v>84.267968</v>
      </c>
      <c r="AU16" s="23">
        <f t="shared" si="22"/>
        <v>318.343316</v>
      </c>
      <c r="AV16" s="6">
        <v>93.222377</v>
      </c>
      <c r="AW16" s="6">
        <v>74.981476</v>
      </c>
      <c r="AX16" s="6">
        <v>103.759021</v>
      </c>
      <c r="AY16" s="23">
        <f t="shared" si="23"/>
        <v>271.962874</v>
      </c>
      <c r="AZ16" s="40">
        <f t="shared" si="24"/>
        <v>1643.141998</v>
      </c>
      <c r="BA16" s="6">
        <v>148.456763</v>
      </c>
      <c r="BB16" s="6">
        <v>128.299276</v>
      </c>
      <c r="BC16" s="6">
        <v>101.839999</v>
      </c>
      <c r="BD16" s="23">
        <f t="shared" si="29"/>
        <v>378.596038</v>
      </c>
      <c r="BE16" s="6">
        <v>31.857562</v>
      </c>
      <c r="BF16" s="6">
        <v>38.618321</v>
      </c>
      <c r="BG16" s="6">
        <v>68.321334</v>
      </c>
      <c r="BH16" s="23">
        <f t="shared" si="25"/>
        <v>138.797217</v>
      </c>
      <c r="BI16" s="6">
        <v>47.277029</v>
      </c>
      <c r="BJ16" s="6">
        <v>66.337288</v>
      </c>
      <c r="BK16" s="6">
        <v>63.360612</v>
      </c>
      <c r="BL16" s="23">
        <f t="shared" si="30"/>
        <v>176.974929</v>
      </c>
      <c r="BM16" s="6">
        <v>66.769259</v>
      </c>
      <c r="BN16" s="6">
        <v>53.820131</v>
      </c>
      <c r="BO16" s="6">
        <v>48.272832</v>
      </c>
      <c r="BP16" s="23">
        <f t="shared" si="26"/>
        <v>168.862222</v>
      </c>
      <c r="BQ16" s="40">
        <f t="shared" si="31"/>
        <v>863.230406</v>
      </c>
      <c r="BR16" s="6">
        <v>48.773442</v>
      </c>
      <c r="BS16" s="6">
        <v>50.729919</v>
      </c>
      <c r="BT16" s="6">
        <v>61.343196</v>
      </c>
      <c r="BU16" s="23">
        <f t="shared" si="32"/>
        <v>160.84655700000002</v>
      </c>
      <c r="BV16" s="6">
        <v>34.725672</v>
      </c>
      <c r="BW16" s="6">
        <v>44.839055</v>
      </c>
      <c r="BX16" s="6">
        <v>81.62254</v>
      </c>
      <c r="BY16" s="23">
        <f t="shared" si="27"/>
        <v>161.18726700000002</v>
      </c>
      <c r="BZ16" s="6"/>
      <c r="CA16" s="6"/>
      <c r="CB16" s="6"/>
      <c r="CC16" s="23">
        <f t="shared" si="33"/>
        <v>0</v>
      </c>
      <c r="CD16" s="6"/>
      <c r="CE16" s="6"/>
      <c r="CF16" s="6"/>
      <c r="CG16" s="23">
        <f t="shared" si="28"/>
        <v>0</v>
      </c>
      <c r="CH16" s="40">
        <f t="shared" si="9"/>
        <v>322.03382400000004</v>
      </c>
    </row>
    <row r="17" spans="1:86" ht="15" outlineLevel="1">
      <c r="A17" s="4" t="s">
        <v>9</v>
      </c>
      <c r="B17" s="7">
        <v>121.65809</v>
      </c>
      <c r="C17" s="7">
        <v>145.071549</v>
      </c>
      <c r="D17" s="7">
        <v>137.259544</v>
      </c>
      <c r="E17" s="23">
        <f t="shared" si="10"/>
        <v>403.989183</v>
      </c>
      <c r="F17" s="6">
        <v>202.529</v>
      </c>
      <c r="G17" s="6">
        <v>231.558</v>
      </c>
      <c r="H17" s="6">
        <v>136.414</v>
      </c>
      <c r="I17" s="23">
        <f t="shared" si="11"/>
        <v>570.501</v>
      </c>
      <c r="J17" s="6">
        <v>132.539</v>
      </c>
      <c r="K17" s="6">
        <v>128.877</v>
      </c>
      <c r="L17" s="6">
        <v>120.199</v>
      </c>
      <c r="M17" s="23">
        <f t="shared" si="12"/>
        <v>381.615</v>
      </c>
      <c r="N17" s="22">
        <v>110.190984</v>
      </c>
      <c r="O17" s="22">
        <v>114.173843</v>
      </c>
      <c r="P17" s="22">
        <v>129.848115</v>
      </c>
      <c r="Q17" s="23">
        <f t="shared" si="13"/>
        <v>354.212942</v>
      </c>
      <c r="R17" s="38">
        <f t="shared" si="14"/>
        <v>1710.3181250000002</v>
      </c>
      <c r="S17" s="6">
        <v>133.825373</v>
      </c>
      <c r="T17" s="22">
        <v>155.095866</v>
      </c>
      <c r="U17" s="22">
        <v>130.537965</v>
      </c>
      <c r="V17" s="23">
        <f t="shared" si="15"/>
        <v>419.459204</v>
      </c>
      <c r="W17" s="22">
        <v>189.213838</v>
      </c>
      <c r="X17" s="22">
        <v>220.620795</v>
      </c>
      <c r="Y17" s="22">
        <v>161.911177</v>
      </c>
      <c r="Z17" s="23">
        <f t="shared" si="16"/>
        <v>571.74581</v>
      </c>
      <c r="AA17" s="26">
        <v>130.271578</v>
      </c>
      <c r="AB17" s="26">
        <v>130.08894</v>
      </c>
      <c r="AC17" s="26">
        <v>122.843</v>
      </c>
      <c r="AD17" s="23">
        <f t="shared" si="17"/>
        <v>383.20351800000003</v>
      </c>
      <c r="AE17" s="22">
        <v>127.35085</v>
      </c>
      <c r="AF17" s="22">
        <v>205.783</v>
      </c>
      <c r="AG17" s="22">
        <v>174.915958</v>
      </c>
      <c r="AH17" s="23">
        <f t="shared" si="18"/>
        <v>508.049808</v>
      </c>
      <c r="AI17" s="40">
        <f t="shared" si="19"/>
        <v>1882.45834</v>
      </c>
      <c r="AJ17" s="43">
        <v>149.455731</v>
      </c>
      <c r="AK17" s="6">
        <v>157.559175</v>
      </c>
      <c r="AL17" s="6">
        <v>187.965</v>
      </c>
      <c r="AM17" s="23">
        <f t="shared" si="20"/>
        <v>494.979906</v>
      </c>
      <c r="AN17" s="6">
        <v>250.966759</v>
      </c>
      <c r="AO17" s="6">
        <v>250.685</v>
      </c>
      <c r="AP17" s="6">
        <v>141.871</v>
      </c>
      <c r="AQ17" s="23">
        <f t="shared" si="21"/>
        <v>643.522759</v>
      </c>
      <c r="AR17" s="6">
        <v>131.469</v>
      </c>
      <c r="AS17" s="6">
        <v>124.756</v>
      </c>
      <c r="AT17" s="6">
        <v>118.553</v>
      </c>
      <c r="AU17" s="23">
        <f t="shared" si="22"/>
        <v>374.778</v>
      </c>
      <c r="AV17" s="6">
        <v>114.561</v>
      </c>
      <c r="AW17" s="6">
        <v>120.309</v>
      </c>
      <c r="AX17" s="6">
        <v>122.443</v>
      </c>
      <c r="AY17" s="23">
        <f t="shared" si="23"/>
        <v>357.313</v>
      </c>
      <c r="AZ17" s="40">
        <f t="shared" si="24"/>
        <v>1870.5936649999999</v>
      </c>
      <c r="BA17" s="6">
        <v>143.624</v>
      </c>
      <c r="BB17" s="6">
        <v>132.986</v>
      </c>
      <c r="BC17" s="6">
        <v>131.213</v>
      </c>
      <c r="BD17" s="23">
        <f t="shared" si="29"/>
        <v>407.823</v>
      </c>
      <c r="BE17" s="6">
        <v>98.481</v>
      </c>
      <c r="BF17" s="6">
        <v>130.472777</v>
      </c>
      <c r="BG17" s="6">
        <v>109.376</v>
      </c>
      <c r="BH17" s="23">
        <f t="shared" si="25"/>
        <v>338.32977700000004</v>
      </c>
      <c r="BI17" s="6">
        <v>95.186</v>
      </c>
      <c r="BJ17" s="6">
        <v>86.851</v>
      </c>
      <c r="BK17" s="6">
        <v>88.694</v>
      </c>
      <c r="BL17" s="23">
        <f t="shared" si="30"/>
        <v>270.731</v>
      </c>
      <c r="BM17" s="6">
        <v>94.41</v>
      </c>
      <c r="BN17" s="6">
        <v>90.47</v>
      </c>
      <c r="BO17" s="6">
        <v>79.423</v>
      </c>
      <c r="BP17" s="23">
        <f t="shared" si="26"/>
        <v>264.303</v>
      </c>
      <c r="BQ17" s="40">
        <f t="shared" si="31"/>
        <v>1281.186777</v>
      </c>
      <c r="BR17" s="6">
        <v>79.158</v>
      </c>
      <c r="BS17" s="6">
        <v>58.385</v>
      </c>
      <c r="BT17" s="6">
        <v>61.591</v>
      </c>
      <c r="BU17" s="23">
        <f t="shared" si="32"/>
        <v>199.13400000000001</v>
      </c>
      <c r="BV17" s="6">
        <v>91.278</v>
      </c>
      <c r="BW17" s="6">
        <v>146.616</v>
      </c>
      <c r="BX17" s="6">
        <v>113.358</v>
      </c>
      <c r="BY17" s="23">
        <f t="shared" si="27"/>
        <v>351.252</v>
      </c>
      <c r="BZ17" s="6"/>
      <c r="CA17" s="6"/>
      <c r="CB17" s="6"/>
      <c r="CC17" s="23">
        <f t="shared" si="33"/>
        <v>0</v>
      </c>
      <c r="CD17" s="6"/>
      <c r="CE17" s="6"/>
      <c r="CF17" s="6"/>
      <c r="CG17" s="23">
        <f t="shared" si="28"/>
        <v>0</v>
      </c>
      <c r="CH17" s="40">
        <f t="shared" si="9"/>
        <v>550.386</v>
      </c>
    </row>
    <row r="18" spans="1:86" ht="15" outlineLevel="1">
      <c r="A18" s="4" t="s">
        <v>10</v>
      </c>
      <c r="B18" s="7">
        <v>152.860462</v>
      </c>
      <c r="C18" s="7">
        <v>169.145558</v>
      </c>
      <c r="D18" s="7">
        <v>175.33518</v>
      </c>
      <c r="E18" s="23">
        <f t="shared" si="10"/>
        <v>497.3412000000001</v>
      </c>
      <c r="F18" s="6">
        <v>260.178</v>
      </c>
      <c r="G18" s="6">
        <v>346.001</v>
      </c>
      <c r="H18" s="6">
        <v>179.496</v>
      </c>
      <c r="I18" s="23">
        <f t="shared" si="11"/>
        <v>785.675</v>
      </c>
      <c r="J18" s="6">
        <v>141.471</v>
      </c>
      <c r="K18" s="6">
        <v>130.181</v>
      </c>
      <c r="L18" s="6">
        <v>132.126</v>
      </c>
      <c r="M18" s="23">
        <f t="shared" si="12"/>
        <v>403.778</v>
      </c>
      <c r="N18" s="22">
        <v>142.774</v>
      </c>
      <c r="O18" s="22">
        <v>135.159</v>
      </c>
      <c r="P18" s="22">
        <v>166.249</v>
      </c>
      <c r="Q18" s="23">
        <f t="shared" si="13"/>
        <v>444.182</v>
      </c>
      <c r="R18" s="38">
        <f t="shared" si="14"/>
        <v>2130.9762</v>
      </c>
      <c r="S18" s="6">
        <v>166.912</v>
      </c>
      <c r="T18" s="22">
        <v>191.981</v>
      </c>
      <c r="U18" s="22">
        <v>174.464</v>
      </c>
      <c r="V18" s="23">
        <f t="shared" si="15"/>
        <v>533.357</v>
      </c>
      <c r="W18" s="22">
        <v>211.754</v>
      </c>
      <c r="X18" s="22">
        <v>234.944</v>
      </c>
      <c r="Y18" s="22">
        <v>201.539</v>
      </c>
      <c r="Z18" s="23">
        <f t="shared" si="16"/>
        <v>648.237</v>
      </c>
      <c r="AA18" s="26">
        <v>141.005</v>
      </c>
      <c r="AB18" s="26">
        <v>129.523</v>
      </c>
      <c r="AC18" s="26">
        <v>148.27</v>
      </c>
      <c r="AD18" s="23">
        <f t="shared" si="17"/>
        <v>418.798</v>
      </c>
      <c r="AE18" s="22">
        <v>165.906</v>
      </c>
      <c r="AF18" s="22">
        <v>267.05</v>
      </c>
      <c r="AG18" s="22">
        <v>201.652</v>
      </c>
      <c r="AH18" s="23">
        <f t="shared" si="18"/>
        <v>634.608</v>
      </c>
      <c r="AI18" s="40">
        <f t="shared" si="19"/>
        <v>2235</v>
      </c>
      <c r="AJ18" s="6">
        <v>175.19362</v>
      </c>
      <c r="AK18" s="6">
        <v>175.97612</v>
      </c>
      <c r="AL18" s="6">
        <v>224.18743</v>
      </c>
      <c r="AM18" s="23">
        <f t="shared" si="20"/>
        <v>575.35717</v>
      </c>
      <c r="AN18" s="6">
        <v>232.748</v>
      </c>
      <c r="AO18" s="6">
        <v>234.965</v>
      </c>
      <c r="AP18" s="6">
        <v>215.142893</v>
      </c>
      <c r="AQ18" s="23">
        <f t="shared" si="21"/>
        <v>682.8558929999999</v>
      </c>
      <c r="AR18" s="6">
        <v>145.628574</v>
      </c>
      <c r="AS18" s="6">
        <v>150.594372</v>
      </c>
      <c r="AT18" s="6">
        <v>168.570582</v>
      </c>
      <c r="AU18" s="23">
        <f t="shared" si="22"/>
        <v>464.793528</v>
      </c>
      <c r="AV18" s="6">
        <v>216.619074</v>
      </c>
      <c r="AW18" s="6">
        <v>191.012429</v>
      </c>
      <c r="AX18" s="6">
        <v>160.641538</v>
      </c>
      <c r="AY18" s="23">
        <f t="shared" si="23"/>
        <v>568.273041</v>
      </c>
      <c r="AZ18" s="40">
        <f t="shared" si="24"/>
        <v>2291.2796319999998</v>
      </c>
      <c r="BA18" s="6">
        <v>196.769</v>
      </c>
      <c r="BB18" s="6">
        <v>183.754</v>
      </c>
      <c r="BC18" s="6">
        <v>217.077241</v>
      </c>
      <c r="BD18" s="23">
        <f t="shared" si="29"/>
        <v>597.600241</v>
      </c>
      <c r="BE18" s="6">
        <v>245.710573</v>
      </c>
      <c r="BF18" s="6">
        <v>226.261267</v>
      </c>
      <c r="BG18" s="6">
        <v>122.276804</v>
      </c>
      <c r="BH18" s="23">
        <f t="shared" si="25"/>
        <v>594.248644</v>
      </c>
      <c r="BI18" s="6">
        <v>119.075342</v>
      </c>
      <c r="BJ18" s="6">
        <v>97.458398</v>
      </c>
      <c r="BK18" s="6">
        <v>105.773142</v>
      </c>
      <c r="BL18" s="23">
        <f t="shared" si="30"/>
        <v>322.30688200000003</v>
      </c>
      <c r="BM18" s="6">
        <v>132.418089</v>
      </c>
      <c r="BN18" s="6">
        <v>120.025803</v>
      </c>
      <c r="BO18" s="6">
        <v>123.016672</v>
      </c>
      <c r="BP18" s="23">
        <f t="shared" si="26"/>
        <v>375.460564</v>
      </c>
      <c r="BQ18" s="40">
        <f t="shared" si="31"/>
        <v>1889.6163310000002</v>
      </c>
      <c r="BR18" s="6">
        <v>112.472821</v>
      </c>
      <c r="BS18" s="6">
        <v>105.238187</v>
      </c>
      <c r="BT18" s="6">
        <v>128.473192</v>
      </c>
      <c r="BU18" s="23">
        <f t="shared" si="32"/>
        <v>346.18420000000003</v>
      </c>
      <c r="BV18" s="6">
        <v>238.939769</v>
      </c>
      <c r="BW18" s="6">
        <v>244.100262</v>
      </c>
      <c r="BX18" s="6">
        <v>130.13522</v>
      </c>
      <c r="BY18" s="23">
        <f t="shared" si="27"/>
        <v>613.175251</v>
      </c>
      <c r="BZ18" s="6"/>
      <c r="CA18" s="6"/>
      <c r="CB18" s="6"/>
      <c r="CC18" s="23">
        <f t="shared" si="33"/>
        <v>0</v>
      </c>
      <c r="CD18" s="6"/>
      <c r="CE18" s="6"/>
      <c r="CF18" s="6"/>
      <c r="CG18" s="23">
        <f t="shared" si="28"/>
        <v>0</v>
      </c>
      <c r="CH18" s="40">
        <f t="shared" si="9"/>
        <v>959.359451</v>
      </c>
    </row>
    <row r="19" spans="1:86" ht="15" outlineLevel="1">
      <c r="A19" s="4" t="s">
        <v>11</v>
      </c>
      <c r="B19" s="7">
        <v>562.933904</v>
      </c>
      <c r="C19" s="7">
        <v>538.71089</v>
      </c>
      <c r="D19" s="7">
        <v>548.17495</v>
      </c>
      <c r="E19" s="23">
        <f t="shared" si="10"/>
        <v>1649.819744</v>
      </c>
      <c r="F19" s="6">
        <v>769.268822</v>
      </c>
      <c r="G19" s="6">
        <v>1127.888</v>
      </c>
      <c r="H19" s="6">
        <v>715.981721</v>
      </c>
      <c r="I19" s="23">
        <f t="shared" si="11"/>
        <v>2613.138543</v>
      </c>
      <c r="J19" s="6">
        <v>835.039042</v>
      </c>
      <c r="K19" s="6">
        <v>829.825883</v>
      </c>
      <c r="L19" s="6">
        <v>753.084954</v>
      </c>
      <c r="M19" s="23">
        <f t="shared" si="12"/>
        <v>2417.949879</v>
      </c>
      <c r="N19" s="22">
        <v>654.601339</v>
      </c>
      <c r="O19" s="22">
        <v>774.676631</v>
      </c>
      <c r="P19" s="22">
        <v>689.65386</v>
      </c>
      <c r="Q19" s="23">
        <f t="shared" si="13"/>
        <v>2118.93183</v>
      </c>
      <c r="R19" s="38">
        <f t="shared" si="14"/>
        <v>8799.839995999999</v>
      </c>
      <c r="S19" s="6">
        <v>702.584745</v>
      </c>
      <c r="T19" s="22">
        <v>608.838251</v>
      </c>
      <c r="U19" s="22">
        <v>527.536969</v>
      </c>
      <c r="V19" s="23">
        <f t="shared" si="15"/>
        <v>1838.959965</v>
      </c>
      <c r="W19" s="22">
        <v>687.19983</v>
      </c>
      <c r="X19" s="22">
        <v>1372.435765</v>
      </c>
      <c r="Y19" s="22">
        <v>1087.030582</v>
      </c>
      <c r="Z19" s="23">
        <f t="shared" si="16"/>
        <v>3146.666177</v>
      </c>
      <c r="AA19" s="26">
        <v>818.823814</v>
      </c>
      <c r="AB19" s="26">
        <v>832.017249</v>
      </c>
      <c r="AC19" s="26">
        <v>719.853517</v>
      </c>
      <c r="AD19" s="23">
        <f t="shared" si="17"/>
        <v>2370.69458</v>
      </c>
      <c r="AE19" s="22">
        <v>783.731311</v>
      </c>
      <c r="AF19" s="22">
        <v>1044.613982</v>
      </c>
      <c r="AG19" s="22">
        <v>1153.982229</v>
      </c>
      <c r="AH19" s="23">
        <f t="shared" si="18"/>
        <v>2982.327522</v>
      </c>
      <c r="AI19" s="40">
        <f t="shared" si="19"/>
        <v>10338.648244</v>
      </c>
      <c r="AJ19" s="6">
        <v>959.848099</v>
      </c>
      <c r="AK19" s="6">
        <v>872.590538</v>
      </c>
      <c r="AL19" s="6">
        <v>937.474223</v>
      </c>
      <c r="AM19" s="23">
        <f t="shared" si="20"/>
        <v>2769.9128600000004</v>
      </c>
      <c r="AN19" s="6">
        <v>1185.458617</v>
      </c>
      <c r="AO19" s="6">
        <v>1390.880385</v>
      </c>
      <c r="AP19" s="6">
        <v>1264.220808</v>
      </c>
      <c r="AQ19" s="23">
        <f t="shared" si="21"/>
        <v>3840.5598099999997</v>
      </c>
      <c r="AR19" s="6">
        <v>831.473153</v>
      </c>
      <c r="AS19" s="6">
        <v>771.695941</v>
      </c>
      <c r="AT19" s="6">
        <v>738.788569</v>
      </c>
      <c r="AU19" s="23">
        <f t="shared" si="22"/>
        <v>2341.957663</v>
      </c>
      <c r="AV19" s="6">
        <v>798.943826</v>
      </c>
      <c r="AW19" s="6">
        <v>934.526594</v>
      </c>
      <c r="AX19" s="6">
        <v>1019.503643</v>
      </c>
      <c r="AY19" s="23">
        <f t="shared" si="23"/>
        <v>2752.974063</v>
      </c>
      <c r="AZ19" s="40">
        <f t="shared" si="24"/>
        <v>11705.404396</v>
      </c>
      <c r="BA19" s="6">
        <v>966.184487</v>
      </c>
      <c r="BB19" s="6">
        <v>885.431926</v>
      </c>
      <c r="BC19" s="6">
        <v>944.718836</v>
      </c>
      <c r="BD19" s="23">
        <f t="shared" si="29"/>
        <v>2796.3352489999997</v>
      </c>
      <c r="BE19" s="6">
        <v>991.514864</v>
      </c>
      <c r="BF19" s="6">
        <v>1248.108769</v>
      </c>
      <c r="BG19" s="6">
        <v>955.612812</v>
      </c>
      <c r="BH19" s="23">
        <f t="shared" si="25"/>
        <v>3195.236445</v>
      </c>
      <c r="BI19" s="6">
        <v>801.340774</v>
      </c>
      <c r="BJ19" s="6">
        <v>739.804146</v>
      </c>
      <c r="BK19" s="6">
        <v>897.532418</v>
      </c>
      <c r="BL19" s="23">
        <f t="shared" si="30"/>
        <v>2438.677338</v>
      </c>
      <c r="BM19" s="6">
        <v>693.626092</v>
      </c>
      <c r="BN19" s="6">
        <v>659.720287</v>
      </c>
      <c r="BO19" s="6">
        <v>700.471624</v>
      </c>
      <c r="BP19" s="23">
        <f t="shared" si="26"/>
        <v>2053.8180030000003</v>
      </c>
      <c r="BQ19" s="40">
        <f t="shared" si="31"/>
        <v>10484.067035</v>
      </c>
      <c r="BR19" s="6">
        <v>639.132526</v>
      </c>
      <c r="BS19" s="6">
        <v>582.119293</v>
      </c>
      <c r="BT19" s="6">
        <v>598.306085</v>
      </c>
      <c r="BU19" s="23">
        <f t="shared" si="32"/>
        <v>1819.5579040000002</v>
      </c>
      <c r="BV19" s="6">
        <v>683.206113</v>
      </c>
      <c r="BW19" s="6">
        <v>1447.151441</v>
      </c>
      <c r="BX19" s="6">
        <v>927.842044</v>
      </c>
      <c r="BY19" s="23">
        <f t="shared" si="27"/>
        <v>3058.199598</v>
      </c>
      <c r="BZ19" s="6"/>
      <c r="CA19" s="6"/>
      <c r="CB19" s="6"/>
      <c r="CC19" s="23">
        <f t="shared" si="33"/>
        <v>0</v>
      </c>
      <c r="CD19" s="6"/>
      <c r="CE19" s="6"/>
      <c r="CF19" s="6"/>
      <c r="CG19" s="23">
        <f t="shared" si="28"/>
        <v>0</v>
      </c>
      <c r="CH19" s="40">
        <f t="shared" si="9"/>
        <v>4877.757502</v>
      </c>
    </row>
    <row r="20" spans="1:86" ht="15" outlineLevel="1">
      <c r="A20" s="4" t="s">
        <v>12</v>
      </c>
      <c r="B20" s="7">
        <v>357.634768</v>
      </c>
      <c r="C20" s="7">
        <v>350.716705</v>
      </c>
      <c r="D20" s="7">
        <v>367.42437</v>
      </c>
      <c r="E20" s="23">
        <f t="shared" si="10"/>
        <v>1075.775843</v>
      </c>
      <c r="F20" s="6">
        <v>549.312306</v>
      </c>
      <c r="G20" s="6">
        <v>717.69836</v>
      </c>
      <c r="H20" s="6">
        <v>401.516123</v>
      </c>
      <c r="I20" s="23">
        <f t="shared" si="11"/>
        <v>1668.526789</v>
      </c>
      <c r="J20" s="6">
        <v>436.345922</v>
      </c>
      <c r="K20" s="6">
        <v>434.145289</v>
      </c>
      <c r="L20" s="6">
        <v>428.801668</v>
      </c>
      <c r="M20" s="23">
        <f t="shared" si="12"/>
        <v>1299.292879</v>
      </c>
      <c r="N20" s="22">
        <v>388.460449</v>
      </c>
      <c r="O20" s="22">
        <v>442.259888</v>
      </c>
      <c r="P20" s="22">
        <v>421.87453</v>
      </c>
      <c r="Q20" s="23">
        <f t="shared" si="13"/>
        <v>1252.594867</v>
      </c>
      <c r="R20" s="38">
        <f t="shared" si="14"/>
        <v>5296.190378</v>
      </c>
      <c r="S20" s="6">
        <v>402.13155</v>
      </c>
      <c r="T20" s="22">
        <v>367.074094</v>
      </c>
      <c r="U20" s="22">
        <v>338.812253</v>
      </c>
      <c r="V20" s="23">
        <f t="shared" si="15"/>
        <v>1108.017897</v>
      </c>
      <c r="W20" s="22">
        <v>445.564204</v>
      </c>
      <c r="X20" s="22">
        <v>684.501079</v>
      </c>
      <c r="Y20" s="22">
        <v>585.195102</v>
      </c>
      <c r="Z20" s="23">
        <f t="shared" si="16"/>
        <v>1715.260385</v>
      </c>
      <c r="AA20" s="26">
        <v>433.82658</v>
      </c>
      <c r="AB20" s="26">
        <v>417.173302</v>
      </c>
      <c r="AC20" s="26">
        <v>397.757648</v>
      </c>
      <c r="AD20" s="23">
        <f t="shared" si="17"/>
        <v>1248.7575299999999</v>
      </c>
      <c r="AE20" s="22">
        <v>413.378475</v>
      </c>
      <c r="AF20" s="22">
        <v>592.035153</v>
      </c>
      <c r="AG20" s="22">
        <v>603.946312</v>
      </c>
      <c r="AH20" s="23">
        <f t="shared" si="18"/>
        <v>1609.35994</v>
      </c>
      <c r="AI20" s="40">
        <f t="shared" si="19"/>
        <v>5681.395752</v>
      </c>
      <c r="AJ20" s="6">
        <v>480.151848</v>
      </c>
      <c r="AK20" s="6">
        <v>453.584255</v>
      </c>
      <c r="AL20" s="6">
        <v>481.304751</v>
      </c>
      <c r="AM20" s="23">
        <f t="shared" si="20"/>
        <v>1415.0408539999999</v>
      </c>
      <c r="AN20" s="6">
        <v>659.121344</v>
      </c>
      <c r="AO20" s="6">
        <v>663.474686</v>
      </c>
      <c r="AP20" s="6">
        <v>654.313979</v>
      </c>
      <c r="AQ20" s="23">
        <f t="shared" si="21"/>
        <v>1976.9100090000002</v>
      </c>
      <c r="AR20" s="6">
        <v>425.724697</v>
      </c>
      <c r="AS20" s="6">
        <v>403.438913</v>
      </c>
      <c r="AT20" s="6">
        <v>379.876776</v>
      </c>
      <c r="AU20" s="23">
        <f t="shared" si="22"/>
        <v>1209.0403860000001</v>
      </c>
      <c r="AV20" s="6">
        <v>408.165969</v>
      </c>
      <c r="AW20" s="6">
        <v>478.286099</v>
      </c>
      <c r="AX20" s="6">
        <v>514.301049</v>
      </c>
      <c r="AY20" s="23">
        <f t="shared" si="23"/>
        <v>1400.7531170000002</v>
      </c>
      <c r="AZ20" s="40">
        <f t="shared" si="24"/>
        <v>6001.744366000001</v>
      </c>
      <c r="BA20" s="6">
        <v>459.241385</v>
      </c>
      <c r="BB20" s="6">
        <v>434.270026</v>
      </c>
      <c r="BC20" s="6">
        <v>491.786555</v>
      </c>
      <c r="BD20" s="23">
        <f t="shared" si="29"/>
        <v>1385.297966</v>
      </c>
      <c r="BE20" s="6">
        <v>552.1237</v>
      </c>
      <c r="BF20" s="6">
        <v>717.028225</v>
      </c>
      <c r="BG20" s="6">
        <v>491.479036</v>
      </c>
      <c r="BH20" s="23">
        <f t="shared" si="25"/>
        <v>1760.630961</v>
      </c>
      <c r="BI20" s="6">
        <v>414.895387</v>
      </c>
      <c r="BJ20" s="6">
        <v>379.495843</v>
      </c>
      <c r="BK20" s="6">
        <v>464.80484</v>
      </c>
      <c r="BL20" s="23">
        <f t="shared" si="30"/>
        <v>1259.19607</v>
      </c>
      <c r="BM20" s="6">
        <v>407.190669</v>
      </c>
      <c r="BN20" s="6">
        <v>381.574945</v>
      </c>
      <c r="BO20" s="6">
        <v>405.74</v>
      </c>
      <c r="BP20" s="23">
        <f t="shared" si="26"/>
        <v>1194.5056140000002</v>
      </c>
      <c r="BQ20" s="40">
        <f t="shared" si="31"/>
        <v>5599.6306110000005</v>
      </c>
      <c r="BR20" s="6">
        <v>368.015387</v>
      </c>
      <c r="BS20" s="6">
        <v>340.924427</v>
      </c>
      <c r="BT20" s="43">
        <v>369.27</v>
      </c>
      <c r="BU20" s="23">
        <f t="shared" si="32"/>
        <v>1078.2098139999998</v>
      </c>
      <c r="BV20" s="6">
        <v>392.803062</v>
      </c>
      <c r="BW20" s="6">
        <v>813.660942</v>
      </c>
      <c r="BX20" s="43">
        <v>475.03967</v>
      </c>
      <c r="BY20" s="23">
        <f t="shared" si="27"/>
        <v>1681.503674</v>
      </c>
      <c r="BZ20" s="6"/>
      <c r="CA20" s="6"/>
      <c r="CB20" s="6"/>
      <c r="CC20" s="23">
        <f t="shared" si="33"/>
        <v>0</v>
      </c>
      <c r="CD20" s="6"/>
      <c r="CE20" s="6"/>
      <c r="CF20" s="6"/>
      <c r="CG20" s="23">
        <f t="shared" si="28"/>
        <v>0</v>
      </c>
      <c r="CH20" s="40">
        <f t="shared" si="9"/>
        <v>2759.713488</v>
      </c>
    </row>
    <row r="21" spans="1:86" ht="15" outlineLevel="1">
      <c r="A21" s="4" t="s">
        <v>13</v>
      </c>
      <c r="B21" s="7">
        <v>732.778769</v>
      </c>
      <c r="C21" s="7">
        <v>669.046327</v>
      </c>
      <c r="D21" s="7">
        <v>728.984502</v>
      </c>
      <c r="E21" s="23">
        <f t="shared" si="10"/>
        <v>2130.809598</v>
      </c>
      <c r="F21" s="6">
        <v>956.033</v>
      </c>
      <c r="G21" s="6">
        <v>1620.511</v>
      </c>
      <c r="H21" s="6">
        <v>783.428</v>
      </c>
      <c r="I21" s="23">
        <f t="shared" si="11"/>
        <v>3359.9719999999998</v>
      </c>
      <c r="J21" s="6">
        <v>853.076</v>
      </c>
      <c r="K21" s="6">
        <v>827.774</v>
      </c>
      <c r="L21" s="6">
        <v>781.885</v>
      </c>
      <c r="M21" s="23">
        <f t="shared" si="12"/>
        <v>2462.7349999999997</v>
      </c>
      <c r="N21" s="22">
        <v>835.651</v>
      </c>
      <c r="O21" s="22">
        <v>748.775</v>
      </c>
      <c r="P21" s="22">
        <v>887.676</v>
      </c>
      <c r="Q21" s="23">
        <f t="shared" si="13"/>
        <v>2472.102</v>
      </c>
      <c r="R21" s="38">
        <f t="shared" si="14"/>
        <v>10425.618598</v>
      </c>
      <c r="S21" s="6">
        <v>886.454</v>
      </c>
      <c r="T21" s="22">
        <v>710.963</v>
      </c>
      <c r="U21" s="22">
        <v>734.871</v>
      </c>
      <c r="V21" s="23">
        <f t="shared" si="15"/>
        <v>2332.288</v>
      </c>
      <c r="W21" s="22">
        <v>910.468</v>
      </c>
      <c r="X21" s="22">
        <v>1501.986</v>
      </c>
      <c r="Y21" s="22">
        <v>1235.565</v>
      </c>
      <c r="Z21" s="23">
        <f t="shared" si="16"/>
        <v>3648.0190000000002</v>
      </c>
      <c r="AA21" s="26">
        <v>884.671</v>
      </c>
      <c r="AB21" s="26">
        <v>829.726</v>
      </c>
      <c r="AC21" s="26">
        <v>743.761</v>
      </c>
      <c r="AD21" s="23">
        <f t="shared" si="17"/>
        <v>2458.158</v>
      </c>
      <c r="AE21" s="22">
        <v>776.914</v>
      </c>
      <c r="AF21" s="22">
        <v>1050.73</v>
      </c>
      <c r="AG21" s="22">
        <v>1360.046</v>
      </c>
      <c r="AH21" s="23">
        <f t="shared" si="18"/>
        <v>3187.69</v>
      </c>
      <c r="AI21" s="40">
        <f t="shared" si="19"/>
        <v>11626.155</v>
      </c>
      <c r="AJ21" s="6">
        <v>1046.559</v>
      </c>
      <c r="AK21" s="6">
        <v>943.968</v>
      </c>
      <c r="AL21" s="6">
        <v>1104.975</v>
      </c>
      <c r="AM21" s="23">
        <f t="shared" si="20"/>
        <v>3095.502</v>
      </c>
      <c r="AN21" s="6">
        <v>1457.61</v>
      </c>
      <c r="AO21" s="6">
        <v>1582.646</v>
      </c>
      <c r="AP21" s="6">
        <v>1406.18405</v>
      </c>
      <c r="AQ21" s="23">
        <f t="shared" si="21"/>
        <v>4446.44005</v>
      </c>
      <c r="AR21" s="6">
        <v>879.442604</v>
      </c>
      <c r="AS21" s="6">
        <v>808.420327</v>
      </c>
      <c r="AT21" s="6">
        <v>759.710679</v>
      </c>
      <c r="AU21" s="23">
        <f t="shared" si="22"/>
        <v>2447.5736100000004</v>
      </c>
      <c r="AV21" s="6">
        <v>838.5183</v>
      </c>
      <c r="AW21" s="6">
        <v>935.997751</v>
      </c>
      <c r="AX21" s="6">
        <v>1074.943287</v>
      </c>
      <c r="AY21" s="23">
        <f t="shared" si="23"/>
        <v>2849.459338</v>
      </c>
      <c r="AZ21" s="40">
        <f t="shared" si="24"/>
        <v>12838.974998000002</v>
      </c>
      <c r="BA21" s="6">
        <v>1059.86921</v>
      </c>
      <c r="BB21" s="6">
        <v>905.541664</v>
      </c>
      <c r="BC21" s="6">
        <v>1077.229318</v>
      </c>
      <c r="BD21" s="23">
        <f t="shared" si="29"/>
        <v>3042.640192</v>
      </c>
      <c r="BE21" s="6">
        <v>1300.352079</v>
      </c>
      <c r="BF21" s="6">
        <v>1503.08808</v>
      </c>
      <c r="BG21" s="6">
        <v>899.74068</v>
      </c>
      <c r="BH21" s="23">
        <f t="shared" si="25"/>
        <v>3703.1808389999997</v>
      </c>
      <c r="BI21" s="6">
        <v>852.151722</v>
      </c>
      <c r="BJ21" s="6">
        <v>784.750297</v>
      </c>
      <c r="BK21" s="6">
        <v>910.998983</v>
      </c>
      <c r="BL21" s="23">
        <f t="shared" si="30"/>
        <v>2547.901002</v>
      </c>
      <c r="BM21" s="6">
        <v>760.823944</v>
      </c>
      <c r="BN21" s="6">
        <v>728.34326</v>
      </c>
      <c r="BO21" s="6">
        <v>783.060734</v>
      </c>
      <c r="BP21" s="23">
        <f t="shared" si="26"/>
        <v>2272.227938</v>
      </c>
      <c r="BQ21" s="40">
        <f t="shared" si="31"/>
        <v>11565.949970999998</v>
      </c>
      <c r="BR21" s="6">
        <v>769.871847</v>
      </c>
      <c r="BS21" s="6">
        <v>640.135885</v>
      </c>
      <c r="BT21" s="6">
        <v>770.819577</v>
      </c>
      <c r="BU21" s="23">
        <f t="shared" si="32"/>
        <v>2180.8273090000002</v>
      </c>
      <c r="BV21" s="6">
        <v>746.044421</v>
      </c>
      <c r="BW21" s="6">
        <v>1596.019724</v>
      </c>
      <c r="BX21" s="6">
        <v>963.67144</v>
      </c>
      <c r="BY21" s="23">
        <f t="shared" si="27"/>
        <v>3305.7355850000004</v>
      </c>
      <c r="BZ21" s="6"/>
      <c r="CA21" s="6"/>
      <c r="CB21" s="6"/>
      <c r="CC21" s="23">
        <f t="shared" si="33"/>
        <v>0</v>
      </c>
      <c r="CD21" s="6"/>
      <c r="CE21" s="6"/>
      <c r="CF21" s="6"/>
      <c r="CG21" s="23">
        <f t="shared" si="28"/>
        <v>0</v>
      </c>
      <c r="CH21" s="40">
        <f t="shared" si="9"/>
        <v>5486.562894000001</v>
      </c>
    </row>
    <row r="22" spans="1:86" ht="15" outlineLevel="1">
      <c r="A22" s="4" t="s">
        <v>14</v>
      </c>
      <c r="B22" s="7">
        <v>160.539382</v>
      </c>
      <c r="C22" s="7">
        <v>142.89853</v>
      </c>
      <c r="D22" s="7">
        <v>153.809909</v>
      </c>
      <c r="E22" s="23">
        <f t="shared" si="10"/>
        <v>457.247821</v>
      </c>
      <c r="F22" s="6">
        <v>156.0253</v>
      </c>
      <c r="G22" s="6">
        <v>163.297875</v>
      </c>
      <c r="H22" s="6">
        <v>159.056957</v>
      </c>
      <c r="I22" s="23">
        <f t="shared" si="11"/>
        <v>478.380132</v>
      </c>
      <c r="J22" s="6">
        <v>165.99876</v>
      </c>
      <c r="K22" s="6">
        <v>168.464213</v>
      </c>
      <c r="L22" s="6">
        <v>160.353904</v>
      </c>
      <c r="M22" s="23">
        <f t="shared" si="12"/>
        <v>494.81687700000003</v>
      </c>
      <c r="N22" s="22">
        <v>94.336612</v>
      </c>
      <c r="O22" s="22">
        <v>117.690769</v>
      </c>
      <c r="P22" s="22">
        <v>121.934984</v>
      </c>
      <c r="Q22" s="23">
        <f t="shared" si="13"/>
        <v>333.962365</v>
      </c>
      <c r="R22" s="38">
        <f t="shared" si="14"/>
        <v>1764.4071949999998</v>
      </c>
      <c r="S22" s="6">
        <v>120.949386</v>
      </c>
      <c r="T22" s="22">
        <v>108.225557</v>
      </c>
      <c r="U22" s="22">
        <v>114.035251</v>
      </c>
      <c r="V22" s="23">
        <f t="shared" si="15"/>
        <v>343.210194</v>
      </c>
      <c r="W22" s="22">
        <v>113.248377</v>
      </c>
      <c r="X22" s="22">
        <v>122.78001</v>
      </c>
      <c r="Y22" s="22">
        <v>119.681725</v>
      </c>
      <c r="Z22" s="23">
        <f t="shared" si="16"/>
        <v>355.710112</v>
      </c>
      <c r="AA22" s="26">
        <v>120.43207</v>
      </c>
      <c r="AB22" s="26">
        <v>122.851799</v>
      </c>
      <c r="AC22" s="26">
        <v>117.826591</v>
      </c>
      <c r="AD22" s="23">
        <f t="shared" si="17"/>
        <v>361.11046</v>
      </c>
      <c r="AE22" s="22">
        <v>120.517302</v>
      </c>
      <c r="AF22" s="22">
        <v>119.345395</v>
      </c>
      <c r="AG22" s="22">
        <v>121.540079</v>
      </c>
      <c r="AH22" s="23">
        <f t="shared" si="18"/>
        <v>361.402776</v>
      </c>
      <c r="AI22" s="40">
        <f t="shared" si="19"/>
        <v>1421.4335419999998</v>
      </c>
      <c r="AJ22" s="6">
        <v>118.306938</v>
      </c>
      <c r="AK22" s="6">
        <v>106.335679</v>
      </c>
      <c r="AL22" s="6">
        <v>0.17391</v>
      </c>
      <c r="AM22" s="23">
        <f t="shared" si="20"/>
        <v>224.816527</v>
      </c>
      <c r="AN22" s="6">
        <v>119.265501</v>
      </c>
      <c r="AO22" s="6">
        <v>160.559961</v>
      </c>
      <c r="AP22" s="6">
        <v>131.992535</v>
      </c>
      <c r="AQ22" s="23">
        <f t="shared" si="21"/>
        <v>411.817997</v>
      </c>
      <c r="AR22" s="6">
        <v>159.615475</v>
      </c>
      <c r="AS22" s="6">
        <v>155.672057</v>
      </c>
      <c r="AT22" s="6">
        <v>82.883304</v>
      </c>
      <c r="AU22" s="23">
        <f t="shared" si="22"/>
        <v>398.170836</v>
      </c>
      <c r="AV22" s="6">
        <v>132.280844</v>
      </c>
      <c r="AW22" s="6">
        <v>158.160658</v>
      </c>
      <c r="AX22" s="6">
        <v>165.1249</v>
      </c>
      <c r="AY22" s="23">
        <f t="shared" si="23"/>
        <v>455.56640200000004</v>
      </c>
      <c r="AZ22" s="40">
        <f t="shared" si="24"/>
        <v>1490.3717620000002</v>
      </c>
      <c r="BA22" s="6">
        <v>163.412031</v>
      </c>
      <c r="BB22" s="6">
        <v>146.309996</v>
      </c>
      <c r="BC22" s="6">
        <v>164.050775</v>
      </c>
      <c r="BD22" s="23">
        <f t="shared" si="29"/>
        <v>473.772802</v>
      </c>
      <c r="BE22" s="6">
        <v>153.275039</v>
      </c>
      <c r="BF22" s="6">
        <v>165.964151</v>
      </c>
      <c r="BG22" s="6">
        <v>154.607262</v>
      </c>
      <c r="BH22" s="23">
        <f t="shared" si="25"/>
        <v>473.846452</v>
      </c>
      <c r="BI22" s="6">
        <v>149.41469</v>
      </c>
      <c r="BJ22" s="6">
        <v>145.834654</v>
      </c>
      <c r="BK22" s="6">
        <v>149.855938</v>
      </c>
      <c r="BL22" s="23">
        <f t="shared" si="30"/>
        <v>445.105282</v>
      </c>
      <c r="BM22" s="6">
        <v>146.870675</v>
      </c>
      <c r="BN22" s="6">
        <v>156.137254</v>
      </c>
      <c r="BO22" s="6">
        <v>164.017239</v>
      </c>
      <c r="BP22" s="23">
        <f t="shared" si="26"/>
        <v>467.025168</v>
      </c>
      <c r="BQ22" s="40">
        <f t="shared" si="31"/>
        <v>1859.7497039999998</v>
      </c>
      <c r="BR22" s="6">
        <v>161.890248</v>
      </c>
      <c r="BS22" s="6">
        <v>145.278237</v>
      </c>
      <c r="BT22" s="6">
        <v>158.806131</v>
      </c>
      <c r="BU22" s="23">
        <f t="shared" si="32"/>
        <v>465.974616</v>
      </c>
      <c r="BV22" s="6">
        <v>132.628557</v>
      </c>
      <c r="BW22" s="6">
        <v>131.840835</v>
      </c>
      <c r="BX22" s="6">
        <v>149.974872</v>
      </c>
      <c r="BY22" s="23">
        <f t="shared" si="27"/>
        <v>414.444264</v>
      </c>
      <c r="BZ22" s="6"/>
      <c r="CA22" s="6"/>
      <c r="CB22" s="6"/>
      <c r="CC22" s="23">
        <f t="shared" si="33"/>
        <v>0</v>
      </c>
      <c r="CD22" s="6"/>
      <c r="CE22" s="6"/>
      <c r="CF22" s="6"/>
      <c r="CG22" s="23">
        <f t="shared" si="28"/>
        <v>0</v>
      </c>
      <c r="CH22" s="40">
        <f t="shared" si="9"/>
        <v>880.41888</v>
      </c>
    </row>
    <row r="23" spans="1:86" ht="15">
      <c r="A23" s="19" t="s">
        <v>37</v>
      </c>
      <c r="B23" s="9">
        <f>SUM(B24:B28)</f>
        <v>431.347139</v>
      </c>
      <c r="C23" s="9">
        <f>SUM(C24:C28)</f>
        <v>367.472334</v>
      </c>
      <c r="D23" s="9">
        <f>SUM(D24:D28)</f>
        <v>243.251392</v>
      </c>
      <c r="E23" s="2">
        <f t="shared" si="10"/>
        <v>1042.0708650000001</v>
      </c>
      <c r="F23" s="8">
        <f>SUM(F24:F28)</f>
        <v>293.686493</v>
      </c>
      <c r="G23" s="8">
        <f>SUM(G24:G28)</f>
        <v>709.178182</v>
      </c>
      <c r="H23" s="8">
        <f>SUM(H24:H28)</f>
        <v>985.3952529999999</v>
      </c>
      <c r="I23" s="2">
        <f t="shared" si="11"/>
        <v>1988.259928</v>
      </c>
      <c r="J23" s="20">
        <f>SUM(J24:J28)</f>
        <v>995.16317</v>
      </c>
      <c r="K23" s="20">
        <f>SUM(K24:K28)</f>
        <v>806.533518</v>
      </c>
      <c r="L23" s="20">
        <f>SUM(L24:L28)</f>
        <v>545.969977</v>
      </c>
      <c r="M23" s="2">
        <f t="shared" si="12"/>
        <v>2347.6666649999997</v>
      </c>
      <c r="N23" s="20">
        <f>SUM(N24:N28)</f>
        <v>457.11866999999995</v>
      </c>
      <c r="O23" s="20">
        <f>SUM(O24:O28)</f>
        <v>507.99217</v>
      </c>
      <c r="P23" s="20">
        <f>SUM(P24:P28)</f>
        <v>458.94604799999996</v>
      </c>
      <c r="Q23" s="2">
        <f t="shared" si="13"/>
        <v>1424.0568879999998</v>
      </c>
      <c r="R23" s="37">
        <f t="shared" si="14"/>
        <v>6802.054346</v>
      </c>
      <c r="S23" s="8">
        <f>SUM(S24:S28)</f>
        <v>409.63408300000003</v>
      </c>
      <c r="T23" s="8">
        <f>SUM(T24:T28)</f>
        <v>328.163911</v>
      </c>
      <c r="U23" s="8">
        <f>SUM(U24:U28)</f>
        <v>316.484917</v>
      </c>
      <c r="V23" s="2">
        <f t="shared" si="15"/>
        <v>1054.282911</v>
      </c>
      <c r="W23" s="8">
        <f>SUM(W24:W28)</f>
        <v>466.51289299999996</v>
      </c>
      <c r="X23" s="8">
        <f>SUM(X24:X28)</f>
        <v>771.437655</v>
      </c>
      <c r="Y23" s="8">
        <f>SUM(Y24:Y28)</f>
        <v>827.668745</v>
      </c>
      <c r="Z23" s="2">
        <f t="shared" si="16"/>
        <v>2065.6192929999997</v>
      </c>
      <c r="AA23" s="20">
        <f>SUM(AA24:AA28)</f>
        <v>917.663244</v>
      </c>
      <c r="AB23" s="20">
        <f>SUM(AB24:AB28)</f>
        <v>703.146872</v>
      </c>
      <c r="AC23" s="20">
        <f>SUM(AC24:AC28)</f>
        <v>484.70612700000004</v>
      </c>
      <c r="AD23" s="2">
        <f t="shared" si="17"/>
        <v>2105.516243</v>
      </c>
      <c r="AE23" s="20">
        <f>SUM(AE24:AE28)</f>
        <v>414.44397100000003</v>
      </c>
      <c r="AF23" s="20">
        <f>SUM(AF24:AF28)</f>
        <v>431.843172</v>
      </c>
      <c r="AG23" s="20">
        <f>SUM(AG24:AG28)</f>
        <v>485.443689</v>
      </c>
      <c r="AH23" s="2">
        <f t="shared" si="18"/>
        <v>1331.730832</v>
      </c>
      <c r="AI23" s="37">
        <f t="shared" si="19"/>
        <v>6557.149279</v>
      </c>
      <c r="AJ23" s="8">
        <f>SUM(AJ24:AJ28)</f>
        <v>420.34362</v>
      </c>
      <c r="AK23" s="8">
        <f>SUM(AK24:AK28)</f>
        <v>452.44343399999997</v>
      </c>
      <c r="AL23" s="8">
        <f>SUM(AL24:AL28)</f>
        <v>548.571041</v>
      </c>
      <c r="AM23" s="2">
        <f t="shared" si="20"/>
        <v>1421.358095</v>
      </c>
      <c r="AN23" s="8">
        <f>SUM(AN24:AN28)</f>
        <v>591.203478</v>
      </c>
      <c r="AO23" s="8">
        <f>SUM(AO24:AO28)</f>
        <v>865.7795209999999</v>
      </c>
      <c r="AP23" s="8">
        <f>SUM(AP24:AP28)</f>
        <v>911.041618</v>
      </c>
      <c r="AQ23" s="2">
        <f t="shared" si="21"/>
        <v>2368.024617</v>
      </c>
      <c r="AR23" s="8">
        <f>SUM(AR24:AR28)</f>
        <v>999.630066</v>
      </c>
      <c r="AS23" s="8">
        <f>SUM(AS24:AS28)</f>
        <v>981.3754739999999</v>
      </c>
      <c r="AT23" s="8">
        <f>SUM(AT24:AT28)</f>
        <v>785.23558</v>
      </c>
      <c r="AU23" s="2">
        <f t="shared" si="22"/>
        <v>2766.24112</v>
      </c>
      <c r="AV23" s="8">
        <f>SUM(AV24:AV28)</f>
        <v>676.961193</v>
      </c>
      <c r="AW23" s="8">
        <f>SUM(AW24:AW28)</f>
        <v>411.259676</v>
      </c>
      <c r="AX23" s="8">
        <f>SUM(AX24:AX28)</f>
        <v>451.671133</v>
      </c>
      <c r="AY23" s="2">
        <f t="shared" si="23"/>
        <v>1539.892002</v>
      </c>
      <c r="AZ23" s="37">
        <f t="shared" si="24"/>
        <v>8095.515834</v>
      </c>
      <c r="BA23" s="8">
        <f>SUM(BA24:BA28)</f>
        <v>450.70532000000003</v>
      </c>
      <c r="BB23" s="8">
        <f>SUM(BB24:BB28)</f>
        <v>490.632556</v>
      </c>
      <c r="BC23" s="8">
        <f>SUM(BC24:BC28)</f>
        <v>478.168897</v>
      </c>
      <c r="BD23" s="2">
        <f aca="true" t="shared" si="34" ref="BD23:BD28">BA23+BB23+BC23</f>
        <v>1419.506773</v>
      </c>
      <c r="BE23" s="8">
        <f>SUM(BE24:BE28)</f>
        <v>396.54459499999996</v>
      </c>
      <c r="BF23" s="8">
        <f>SUM(BF24:BF28)</f>
        <v>646.337322</v>
      </c>
      <c r="BG23" s="8">
        <f>SUM(BG24:BG28)</f>
        <v>663.6462670000001</v>
      </c>
      <c r="BH23" s="2">
        <f t="shared" si="25"/>
        <v>1706.528184</v>
      </c>
      <c r="BI23" s="8">
        <f>SUM(BI24:BI28)</f>
        <v>692.4983689999999</v>
      </c>
      <c r="BJ23" s="8">
        <f>SUM(BJ24:BJ28)</f>
        <v>566.4585569999999</v>
      </c>
      <c r="BK23" s="8">
        <f>SUM(BK24:BK28)</f>
        <v>507.82696</v>
      </c>
      <c r="BL23" s="2">
        <f t="shared" si="30"/>
        <v>1766.7838859999997</v>
      </c>
      <c r="BM23" s="8">
        <f>SUM(BM24:BM28)</f>
        <v>477.622023</v>
      </c>
      <c r="BN23" s="8">
        <f>SUM(BN24:BN28)</f>
        <v>462.980339</v>
      </c>
      <c r="BO23" s="8">
        <f>SUM(BO24:BO28)</f>
        <v>422.94142899999997</v>
      </c>
      <c r="BP23" s="2">
        <f t="shared" si="26"/>
        <v>1363.543791</v>
      </c>
      <c r="BQ23" s="37">
        <f aca="true" t="shared" si="35" ref="BQ23:BQ29">BP23+BL23+BH23+BD23</f>
        <v>6256.362634</v>
      </c>
      <c r="BR23" s="8">
        <f>SUM(BR24:BR28)</f>
        <v>401.71204</v>
      </c>
      <c r="BS23" s="8">
        <f>SUM(BS24:BS28)</f>
        <v>328.178196</v>
      </c>
      <c r="BT23" s="8">
        <f>SUM(BT24:BT28)</f>
        <v>307.593075</v>
      </c>
      <c r="BU23" s="2">
        <f t="shared" si="32"/>
        <v>1037.483311</v>
      </c>
      <c r="BV23" s="8">
        <f>SUM(BV24:BV28)</f>
        <v>283.815115</v>
      </c>
      <c r="BW23" s="8">
        <f>SUM(BW24:BW28)</f>
        <v>777.672165</v>
      </c>
      <c r="BX23" s="8">
        <f>SUM(BX24:BX28)</f>
        <v>1229.7529359999999</v>
      </c>
      <c r="BY23" s="2">
        <f t="shared" si="27"/>
        <v>2291.2402159999997</v>
      </c>
      <c r="BZ23" s="8">
        <f>SUM(BZ24:BZ28)</f>
        <v>0</v>
      </c>
      <c r="CA23" s="8">
        <f>SUM(CA24:CA28)</f>
        <v>0</v>
      </c>
      <c r="CB23" s="8">
        <f>SUM(CB24:CB28)</f>
        <v>0</v>
      </c>
      <c r="CC23" s="2">
        <f t="shared" si="33"/>
        <v>0</v>
      </c>
      <c r="CD23" s="8">
        <f>SUM(CD24:CD28)</f>
        <v>0</v>
      </c>
      <c r="CE23" s="8">
        <f>SUM(CE24:CE28)</f>
        <v>0</v>
      </c>
      <c r="CF23" s="8">
        <f>SUM(CF24:CF28)</f>
        <v>0</v>
      </c>
      <c r="CG23" s="2">
        <f t="shared" si="28"/>
        <v>0</v>
      </c>
      <c r="CH23" s="37">
        <f t="shared" si="9"/>
        <v>3328.7235269999996</v>
      </c>
    </row>
    <row r="24" spans="1:86" ht="15" outlineLevel="1">
      <c r="A24" s="4" t="s">
        <v>21</v>
      </c>
      <c r="B24" s="7">
        <v>61.136237</v>
      </c>
      <c r="C24" s="7">
        <v>53.009364</v>
      </c>
      <c r="D24" s="7">
        <v>60.619178</v>
      </c>
      <c r="E24" s="23">
        <f t="shared" si="10"/>
        <v>174.764779</v>
      </c>
      <c r="F24" s="6">
        <v>96.006593</v>
      </c>
      <c r="G24" s="6">
        <v>178.390182</v>
      </c>
      <c r="H24" s="6">
        <v>216.7822</v>
      </c>
      <c r="I24" s="23">
        <f t="shared" si="11"/>
        <v>491.178975</v>
      </c>
      <c r="J24" s="6">
        <v>230.848639</v>
      </c>
      <c r="K24" s="6">
        <v>171.494937</v>
      </c>
      <c r="L24" s="6">
        <v>82.190068</v>
      </c>
      <c r="M24" s="23">
        <f t="shared" si="12"/>
        <v>484.533644</v>
      </c>
      <c r="N24" s="22">
        <v>91.745984</v>
      </c>
      <c r="O24" s="22">
        <v>98.060486</v>
      </c>
      <c r="P24" s="22">
        <v>76.567755</v>
      </c>
      <c r="Q24" s="23">
        <f t="shared" si="13"/>
        <v>266.374225</v>
      </c>
      <c r="R24" s="38">
        <f t="shared" si="14"/>
        <v>1416.851623</v>
      </c>
      <c r="S24" s="6">
        <v>53.920693</v>
      </c>
      <c r="T24" s="22">
        <v>52.095915</v>
      </c>
      <c r="U24" s="22">
        <v>58.795255</v>
      </c>
      <c r="V24" s="23">
        <f t="shared" si="15"/>
        <v>164.811863</v>
      </c>
      <c r="W24" s="22">
        <v>93.186893</v>
      </c>
      <c r="X24" s="22">
        <v>179.012655</v>
      </c>
      <c r="Y24" s="22">
        <v>212.007745</v>
      </c>
      <c r="Z24" s="23">
        <f t="shared" si="16"/>
        <v>484.207293</v>
      </c>
      <c r="AA24" s="26">
        <v>219.389299</v>
      </c>
      <c r="AB24" s="26">
        <v>199.925432</v>
      </c>
      <c r="AC24" s="26">
        <v>131.161769</v>
      </c>
      <c r="AD24" s="23">
        <f t="shared" si="17"/>
        <v>550.4765</v>
      </c>
      <c r="AE24" s="22">
        <v>92.354034</v>
      </c>
      <c r="AF24" s="22">
        <v>91.94279</v>
      </c>
      <c r="AG24" s="22">
        <v>74.069762</v>
      </c>
      <c r="AH24" s="23">
        <f t="shared" si="18"/>
        <v>258.366586</v>
      </c>
      <c r="AI24" s="40">
        <f t="shared" si="19"/>
        <v>1457.8622420000002</v>
      </c>
      <c r="AJ24" s="6">
        <v>67.183114</v>
      </c>
      <c r="AK24" s="6">
        <v>61.868722</v>
      </c>
      <c r="AL24" s="6">
        <v>59.611733</v>
      </c>
      <c r="AM24" s="23">
        <f t="shared" si="20"/>
        <v>188.663569</v>
      </c>
      <c r="AN24" s="6">
        <v>85.630281</v>
      </c>
      <c r="AO24" s="6">
        <v>171.603871</v>
      </c>
      <c r="AP24" s="6">
        <v>206.482342</v>
      </c>
      <c r="AQ24" s="23">
        <f t="shared" si="21"/>
        <v>463.716494</v>
      </c>
      <c r="AR24" s="6">
        <v>214.069357</v>
      </c>
      <c r="AS24" s="6">
        <v>182.352197</v>
      </c>
      <c r="AT24" s="6">
        <v>162.571445</v>
      </c>
      <c r="AU24" s="23">
        <f t="shared" si="22"/>
        <v>558.992999</v>
      </c>
      <c r="AV24" s="6">
        <v>116.43114</v>
      </c>
      <c r="AW24" s="6">
        <v>86.813893</v>
      </c>
      <c r="AX24" s="6">
        <v>69.599906</v>
      </c>
      <c r="AY24" s="23">
        <f t="shared" si="23"/>
        <v>272.84493899999995</v>
      </c>
      <c r="AZ24" s="40">
        <f t="shared" si="24"/>
        <v>1484.2180010000002</v>
      </c>
      <c r="BA24" s="6">
        <v>64.265815</v>
      </c>
      <c r="BB24" s="6">
        <v>59.728755</v>
      </c>
      <c r="BC24" s="6">
        <v>68.324815</v>
      </c>
      <c r="BD24" s="23">
        <f t="shared" si="34"/>
        <v>192.319385</v>
      </c>
      <c r="BE24" s="6">
        <v>85.455502</v>
      </c>
      <c r="BF24" s="6">
        <v>169.910967</v>
      </c>
      <c r="BG24" s="6">
        <v>186.711964</v>
      </c>
      <c r="BH24" s="23">
        <f>BE24+BF24+BG24</f>
        <v>442.078433</v>
      </c>
      <c r="BI24" s="6">
        <v>196.239892</v>
      </c>
      <c r="BJ24" s="6">
        <v>153.976014</v>
      </c>
      <c r="BK24" s="6">
        <v>130.661167</v>
      </c>
      <c r="BL24" s="23">
        <f>BI24+BJ24+BK24</f>
        <v>480.877073</v>
      </c>
      <c r="BM24" s="6">
        <v>111.212884</v>
      </c>
      <c r="BN24" s="6">
        <v>86.474217</v>
      </c>
      <c r="BO24" s="6">
        <v>70.608706</v>
      </c>
      <c r="BP24" s="23">
        <f>BM24+BN24+BO24</f>
        <v>268.29580699999997</v>
      </c>
      <c r="BQ24" s="40">
        <f t="shared" si="35"/>
        <v>1383.570698</v>
      </c>
      <c r="BR24" s="6">
        <v>63.253786</v>
      </c>
      <c r="BS24" s="6">
        <v>52.163513</v>
      </c>
      <c r="BT24" s="6">
        <v>58.832346</v>
      </c>
      <c r="BU24" s="23">
        <f t="shared" si="32"/>
        <v>174.249645</v>
      </c>
      <c r="BV24" s="6">
        <v>65.76998</v>
      </c>
      <c r="BW24" s="6">
        <v>150.326716</v>
      </c>
      <c r="BX24" s="6">
        <v>193.084901</v>
      </c>
      <c r="BY24" s="23">
        <f>BV24+BW24+BX24</f>
        <v>409.181597</v>
      </c>
      <c r="BZ24" s="6"/>
      <c r="CA24" s="6"/>
      <c r="CB24" s="6"/>
      <c r="CC24" s="23">
        <f>BZ24+CA24+CB24</f>
        <v>0</v>
      </c>
      <c r="CD24" s="6"/>
      <c r="CE24" s="6"/>
      <c r="CF24" s="6"/>
      <c r="CG24" s="23">
        <f>CD24+CE24+CF24</f>
        <v>0</v>
      </c>
      <c r="CH24" s="40">
        <f t="shared" si="9"/>
        <v>583.431242</v>
      </c>
    </row>
    <row r="25" spans="1:86" ht="15" outlineLevel="1">
      <c r="A25" s="4" t="s">
        <v>15</v>
      </c>
      <c r="B25" s="7">
        <v>0</v>
      </c>
      <c r="C25" s="7">
        <v>0</v>
      </c>
      <c r="D25" s="7">
        <v>0</v>
      </c>
      <c r="E25" s="23">
        <f t="shared" si="10"/>
        <v>0</v>
      </c>
      <c r="F25" s="6">
        <v>14.3119</v>
      </c>
      <c r="G25" s="6">
        <v>69.43</v>
      </c>
      <c r="H25" s="6">
        <v>98.775</v>
      </c>
      <c r="I25" s="23">
        <f t="shared" si="11"/>
        <v>182.51690000000002</v>
      </c>
      <c r="J25" s="6">
        <v>102.201</v>
      </c>
      <c r="K25" s="6">
        <v>64.078</v>
      </c>
      <c r="L25" s="6">
        <v>25.608</v>
      </c>
      <c r="M25" s="23">
        <f t="shared" si="12"/>
        <v>191.887</v>
      </c>
      <c r="N25" s="22">
        <v>25.130496</v>
      </c>
      <c r="O25" s="22">
        <v>0</v>
      </c>
      <c r="P25" s="22">
        <v>0.013621</v>
      </c>
      <c r="Q25" s="23">
        <f t="shared" si="13"/>
        <v>25.144117</v>
      </c>
      <c r="R25" s="38">
        <f t="shared" si="14"/>
        <v>399.548017</v>
      </c>
      <c r="S25" s="6">
        <v>0</v>
      </c>
      <c r="T25" s="22">
        <v>0.165313</v>
      </c>
      <c r="U25" s="22">
        <v>0.036662</v>
      </c>
      <c r="V25" s="23">
        <f t="shared" si="15"/>
        <v>0.201975</v>
      </c>
      <c r="W25" s="22">
        <v>33.843</v>
      </c>
      <c r="X25" s="22">
        <v>84.683</v>
      </c>
      <c r="Y25" s="22">
        <v>95.188</v>
      </c>
      <c r="Z25" s="23">
        <f t="shared" si="16"/>
        <v>213.714</v>
      </c>
      <c r="AA25" s="26">
        <v>92.719945</v>
      </c>
      <c r="AB25" s="26">
        <v>80.85544</v>
      </c>
      <c r="AC25" s="26">
        <v>34.329358</v>
      </c>
      <c r="AD25" s="23">
        <f t="shared" si="17"/>
        <v>207.904743</v>
      </c>
      <c r="AE25" s="6">
        <v>25.586</v>
      </c>
      <c r="AF25" s="6">
        <v>0</v>
      </c>
      <c r="AG25" s="6">
        <v>0.110927</v>
      </c>
      <c r="AH25" s="23">
        <f t="shared" si="18"/>
        <v>25.696927</v>
      </c>
      <c r="AI25" s="40">
        <f t="shared" si="19"/>
        <v>447.517645</v>
      </c>
      <c r="AJ25" s="6">
        <v>0.226666</v>
      </c>
      <c r="AK25" s="6">
        <v>0.216475</v>
      </c>
      <c r="AL25" s="6">
        <v>0.226162</v>
      </c>
      <c r="AM25" s="23">
        <f t="shared" si="20"/>
        <v>0.669303</v>
      </c>
      <c r="AN25" s="6">
        <v>33.691686000000004</v>
      </c>
      <c r="AO25" s="6">
        <v>82.82652599999999</v>
      </c>
      <c r="AP25" s="6">
        <v>95.25008</v>
      </c>
      <c r="AQ25" s="23">
        <f t="shared" si="21"/>
        <v>211.76829199999997</v>
      </c>
      <c r="AR25" s="6">
        <v>90.786</v>
      </c>
      <c r="AS25" s="6">
        <v>61.368</v>
      </c>
      <c r="AT25" s="6">
        <v>64.333</v>
      </c>
      <c r="AU25" s="23">
        <f t="shared" si="22"/>
        <v>216.487</v>
      </c>
      <c r="AV25" s="6">
        <v>41.117</v>
      </c>
      <c r="AW25" s="6">
        <v>0</v>
      </c>
      <c r="AX25" s="6">
        <v>0</v>
      </c>
      <c r="AY25" s="23">
        <f t="shared" si="23"/>
        <v>41.117</v>
      </c>
      <c r="AZ25" s="40">
        <f t="shared" si="24"/>
        <v>470.041595</v>
      </c>
      <c r="BA25" s="6">
        <v>0</v>
      </c>
      <c r="BB25" s="6">
        <v>0</v>
      </c>
      <c r="BC25" s="6">
        <v>0</v>
      </c>
      <c r="BD25" s="23">
        <f t="shared" si="34"/>
        <v>0</v>
      </c>
      <c r="BE25" s="6">
        <v>0</v>
      </c>
      <c r="BF25" s="6">
        <v>0</v>
      </c>
      <c r="BG25" s="6">
        <v>0</v>
      </c>
      <c r="BH25" s="23">
        <f>BE25+BF25+BG25</f>
        <v>0</v>
      </c>
      <c r="BI25" s="6">
        <v>0</v>
      </c>
      <c r="BJ25" s="6">
        <v>0</v>
      </c>
      <c r="BK25" s="6">
        <v>0</v>
      </c>
      <c r="BL25" s="23">
        <f>BI25+BJ25+BK25</f>
        <v>0</v>
      </c>
      <c r="BM25" s="6">
        <v>0.229511</v>
      </c>
      <c r="BN25" s="6">
        <v>0.224112</v>
      </c>
      <c r="BO25" s="6">
        <v>0.127369</v>
      </c>
      <c r="BP25" s="57">
        <f>BM25+BN25+BO25</f>
        <v>0.580992</v>
      </c>
      <c r="BQ25" s="56">
        <f t="shared" si="35"/>
        <v>0.580992</v>
      </c>
      <c r="BR25" s="6">
        <f>0+0.00353</f>
        <v>0.00353</v>
      </c>
      <c r="BS25" s="6">
        <f>0+0.15084</f>
        <v>0.15084</v>
      </c>
      <c r="BT25" s="6">
        <f>0+0.076151</f>
        <v>0.076151</v>
      </c>
      <c r="BU25" s="23">
        <f t="shared" si="32"/>
        <v>0.230521</v>
      </c>
      <c r="BV25" s="6">
        <v>19.119667</v>
      </c>
      <c r="BW25" s="6">
        <v>72.452806</v>
      </c>
      <c r="BX25" s="6">
        <v>92.12742499999999</v>
      </c>
      <c r="BY25" s="23">
        <f>BV25+BW25+BX25</f>
        <v>183.699898</v>
      </c>
      <c r="BZ25" s="6"/>
      <c r="CA25" s="6"/>
      <c r="CB25" s="6"/>
      <c r="CC25" s="23">
        <f>BZ25+CA25+CB25</f>
        <v>0</v>
      </c>
      <c r="CD25" s="6"/>
      <c r="CE25" s="6"/>
      <c r="CF25" s="6"/>
      <c r="CG25" s="23">
        <f>CD25+CE25+CF25</f>
        <v>0</v>
      </c>
      <c r="CH25" s="40">
        <f t="shared" si="9"/>
        <v>183.930419</v>
      </c>
    </row>
    <row r="26" spans="1:86" ht="15" outlineLevel="1">
      <c r="A26" s="4" t="s">
        <v>16</v>
      </c>
      <c r="B26" s="7">
        <v>13.436069</v>
      </c>
      <c r="C26" s="7">
        <v>6.780013</v>
      </c>
      <c r="D26" s="7">
        <v>10.093994</v>
      </c>
      <c r="E26" s="23">
        <f t="shared" si="10"/>
        <v>30.310076000000002</v>
      </c>
      <c r="F26" s="6">
        <v>13.659</v>
      </c>
      <c r="G26" s="6">
        <v>32.507</v>
      </c>
      <c r="H26" s="6">
        <v>52.796</v>
      </c>
      <c r="I26" s="23">
        <f t="shared" si="11"/>
        <v>98.96199999999999</v>
      </c>
      <c r="J26" s="6">
        <v>73.901</v>
      </c>
      <c r="K26" s="6">
        <v>76.579</v>
      </c>
      <c r="L26" s="6">
        <v>53.372</v>
      </c>
      <c r="M26" s="23">
        <f t="shared" si="12"/>
        <v>203.85199999999998</v>
      </c>
      <c r="N26" s="22">
        <v>28.735004</v>
      </c>
      <c r="O26" s="22">
        <v>19.152796</v>
      </c>
      <c r="P26" s="22">
        <v>13.656055</v>
      </c>
      <c r="Q26" s="23">
        <f t="shared" si="13"/>
        <v>61.543855</v>
      </c>
      <c r="R26" s="38">
        <f t="shared" si="14"/>
        <v>394.66793099999995</v>
      </c>
      <c r="S26" s="6">
        <v>11.964</v>
      </c>
      <c r="T26" s="22">
        <v>8.565</v>
      </c>
      <c r="U26" s="22">
        <v>9.887</v>
      </c>
      <c r="V26" s="23">
        <f t="shared" si="15"/>
        <v>30.416</v>
      </c>
      <c r="W26" s="22">
        <v>21.473</v>
      </c>
      <c r="X26" s="22">
        <v>51.346</v>
      </c>
      <c r="Y26" s="22">
        <v>77.678</v>
      </c>
      <c r="Z26" s="23">
        <f t="shared" si="16"/>
        <v>150.49699999999999</v>
      </c>
      <c r="AA26" s="26">
        <v>82.114</v>
      </c>
      <c r="AB26" s="26">
        <v>76.489</v>
      </c>
      <c r="AC26" s="26">
        <v>60.035</v>
      </c>
      <c r="AD26" s="23">
        <f t="shared" si="17"/>
        <v>218.638</v>
      </c>
      <c r="AE26" s="22">
        <v>35.351</v>
      </c>
      <c r="AF26" s="22">
        <v>25.303</v>
      </c>
      <c r="AG26" s="22">
        <v>19.296</v>
      </c>
      <c r="AH26" s="23">
        <f t="shared" si="18"/>
        <v>79.94999999999999</v>
      </c>
      <c r="AI26" s="40">
        <f t="shared" si="19"/>
        <v>479.501</v>
      </c>
      <c r="AJ26" s="6">
        <v>17.514</v>
      </c>
      <c r="AK26" s="6">
        <v>14.145</v>
      </c>
      <c r="AL26" s="6">
        <v>16.545</v>
      </c>
      <c r="AM26" s="23">
        <f t="shared" si="20"/>
        <v>48.204</v>
      </c>
      <c r="AN26" s="6">
        <v>23.321511</v>
      </c>
      <c r="AO26" s="6">
        <v>59.329872</v>
      </c>
      <c r="AP26" s="6">
        <v>85.841334</v>
      </c>
      <c r="AQ26" s="23">
        <f t="shared" si="21"/>
        <v>168.49271700000003</v>
      </c>
      <c r="AR26" s="6">
        <v>99.307</v>
      </c>
      <c r="AS26" s="6">
        <v>86.346</v>
      </c>
      <c r="AT26" s="6">
        <v>74.906</v>
      </c>
      <c r="AU26" s="23">
        <f t="shared" si="22"/>
        <v>260.559</v>
      </c>
      <c r="AV26" s="6">
        <v>45.463302</v>
      </c>
      <c r="AW26" s="6">
        <v>29.90046</v>
      </c>
      <c r="AX26" s="6">
        <v>22.531072</v>
      </c>
      <c r="AY26" s="23">
        <f t="shared" si="23"/>
        <v>97.894834</v>
      </c>
      <c r="AZ26" s="40">
        <f t="shared" si="24"/>
        <v>575.1505510000001</v>
      </c>
      <c r="BA26" s="6">
        <v>19.319</v>
      </c>
      <c r="BB26" s="6">
        <v>14.313</v>
      </c>
      <c r="BC26" s="6">
        <v>16.979</v>
      </c>
      <c r="BD26" s="23">
        <f t="shared" si="34"/>
        <v>50.611</v>
      </c>
      <c r="BE26" s="6">
        <v>19.457</v>
      </c>
      <c r="BF26" s="6">
        <v>73.613</v>
      </c>
      <c r="BG26" s="6">
        <v>87.605</v>
      </c>
      <c r="BH26" s="23">
        <f>BE26+BF26+BG26</f>
        <v>180.675</v>
      </c>
      <c r="BI26" s="6">
        <v>97.844</v>
      </c>
      <c r="BJ26" s="6">
        <v>85.839</v>
      </c>
      <c r="BK26" s="6">
        <v>72.574</v>
      </c>
      <c r="BL26" s="23">
        <f>BI26+BJ26+BK26</f>
        <v>256.257</v>
      </c>
      <c r="BM26" s="6">
        <v>36.58</v>
      </c>
      <c r="BN26" s="6">
        <v>20.596</v>
      </c>
      <c r="BO26" s="6">
        <v>19.971</v>
      </c>
      <c r="BP26" s="23">
        <f>BM26+BN26+BO26</f>
        <v>77.147</v>
      </c>
      <c r="BQ26" s="40">
        <f t="shared" si="35"/>
        <v>564.6899999999999</v>
      </c>
      <c r="BR26" s="6">
        <v>16.909759</v>
      </c>
      <c r="BS26" s="6">
        <v>13.508</v>
      </c>
      <c r="BT26" s="6">
        <v>16.532</v>
      </c>
      <c r="BU26" s="23">
        <f t="shared" si="32"/>
        <v>46.949759</v>
      </c>
      <c r="BV26" s="6">
        <v>19.264182</v>
      </c>
      <c r="BW26" s="6">
        <v>54.743</v>
      </c>
      <c r="BX26" s="6">
        <v>81.678</v>
      </c>
      <c r="BY26" s="23">
        <f>BV26+BW26+BX26</f>
        <v>155.685182</v>
      </c>
      <c r="BZ26" s="6"/>
      <c r="CA26" s="6"/>
      <c r="CB26" s="6"/>
      <c r="CC26" s="23">
        <f>BZ26+CA26+CB26</f>
        <v>0</v>
      </c>
      <c r="CD26" s="6"/>
      <c r="CE26" s="6"/>
      <c r="CF26" s="6"/>
      <c r="CG26" s="23">
        <f>CD26+CE26+CF26</f>
        <v>0</v>
      </c>
      <c r="CH26" s="40">
        <f t="shared" si="9"/>
        <v>202.634941</v>
      </c>
    </row>
    <row r="27" spans="1:86" ht="15" outlineLevel="1">
      <c r="A27" s="4" t="s">
        <v>17</v>
      </c>
      <c r="B27" s="7">
        <v>15.123139</v>
      </c>
      <c r="C27" s="7">
        <v>12.176937</v>
      </c>
      <c r="D27" s="7">
        <v>13.486775</v>
      </c>
      <c r="E27" s="23">
        <f t="shared" si="10"/>
        <v>40.786851</v>
      </c>
      <c r="F27" s="6">
        <v>15.995</v>
      </c>
      <c r="G27" s="6">
        <v>47.6</v>
      </c>
      <c r="H27" s="6">
        <v>54.632887</v>
      </c>
      <c r="I27" s="23">
        <f t="shared" si="11"/>
        <v>118.227887</v>
      </c>
      <c r="J27" s="6">
        <v>57.99</v>
      </c>
      <c r="K27" s="6">
        <v>49.85</v>
      </c>
      <c r="L27" s="6">
        <v>31.91</v>
      </c>
      <c r="M27" s="23">
        <f t="shared" si="12"/>
        <v>139.75</v>
      </c>
      <c r="N27" s="22">
        <v>15.557111</v>
      </c>
      <c r="O27" s="22">
        <v>15.685448</v>
      </c>
      <c r="P27" s="22">
        <v>14.501902</v>
      </c>
      <c r="Q27" s="23">
        <f t="shared" si="13"/>
        <v>45.744461</v>
      </c>
      <c r="R27" s="38">
        <f t="shared" si="14"/>
        <v>344.50919899999997</v>
      </c>
      <c r="S27" s="6">
        <v>9.45</v>
      </c>
      <c r="T27" s="22">
        <v>8.292</v>
      </c>
      <c r="U27" s="22">
        <v>1.516</v>
      </c>
      <c r="V27" s="23">
        <f t="shared" si="15"/>
        <v>19.257999999999996</v>
      </c>
      <c r="W27" s="22">
        <v>10.85</v>
      </c>
      <c r="X27" s="22">
        <v>46.046</v>
      </c>
      <c r="Y27" s="22">
        <v>51.865</v>
      </c>
      <c r="Z27" s="23">
        <f t="shared" si="16"/>
        <v>108.761</v>
      </c>
      <c r="AA27" s="26">
        <v>55.01</v>
      </c>
      <c r="AB27" s="26">
        <v>51.137</v>
      </c>
      <c r="AC27" s="26">
        <v>28.38</v>
      </c>
      <c r="AD27" s="23">
        <f t="shared" si="17"/>
        <v>134.527</v>
      </c>
      <c r="AE27" s="22">
        <v>14.978</v>
      </c>
      <c r="AF27" s="22">
        <v>21.366</v>
      </c>
      <c r="AG27" s="22">
        <v>15.897</v>
      </c>
      <c r="AH27" s="23">
        <f t="shared" si="18"/>
        <v>52.241</v>
      </c>
      <c r="AI27" s="40">
        <f t="shared" si="19"/>
        <v>314.787</v>
      </c>
      <c r="AJ27" s="6">
        <v>13.51</v>
      </c>
      <c r="AK27" s="6">
        <v>11.29</v>
      </c>
      <c r="AL27" s="6">
        <v>12.34</v>
      </c>
      <c r="AM27" s="23">
        <f t="shared" si="20"/>
        <v>37.14</v>
      </c>
      <c r="AN27" s="6">
        <v>15.24</v>
      </c>
      <c r="AO27" s="6">
        <v>48.81</v>
      </c>
      <c r="AP27" s="6">
        <v>49.817827</v>
      </c>
      <c r="AQ27" s="23">
        <f t="shared" si="21"/>
        <v>113.867827</v>
      </c>
      <c r="AR27" s="6">
        <v>55.063709</v>
      </c>
      <c r="AS27" s="6">
        <v>53.548277</v>
      </c>
      <c r="AT27" s="6">
        <v>37.279361</v>
      </c>
      <c r="AU27" s="23">
        <f t="shared" si="22"/>
        <v>145.891347</v>
      </c>
      <c r="AV27" s="6">
        <v>22.815927</v>
      </c>
      <c r="AW27" s="6">
        <v>20.740212</v>
      </c>
      <c r="AX27" s="6">
        <v>17.045651</v>
      </c>
      <c r="AY27" s="23">
        <f t="shared" si="23"/>
        <v>60.60179</v>
      </c>
      <c r="AZ27" s="40">
        <f t="shared" si="24"/>
        <v>357.500964</v>
      </c>
      <c r="BA27" s="6">
        <v>14.933037</v>
      </c>
      <c r="BB27" s="6">
        <v>12.30821</v>
      </c>
      <c r="BC27" s="6">
        <v>11.865082</v>
      </c>
      <c r="BD27" s="23">
        <f t="shared" si="34"/>
        <v>39.106329</v>
      </c>
      <c r="BE27" s="6">
        <v>8.523372</v>
      </c>
      <c r="BF27" s="6">
        <v>35.064881</v>
      </c>
      <c r="BG27" s="6">
        <v>43.649986</v>
      </c>
      <c r="BH27" s="23">
        <f>BE27+BF27+BG27</f>
        <v>87.238239</v>
      </c>
      <c r="BI27" s="6">
        <v>54.138124</v>
      </c>
      <c r="BJ27" s="6">
        <v>40.136412</v>
      </c>
      <c r="BK27" s="6">
        <v>33.072406</v>
      </c>
      <c r="BL27" s="23">
        <f>BI27+BJ27+BK27</f>
        <v>127.346942</v>
      </c>
      <c r="BM27" s="6">
        <v>9.800554</v>
      </c>
      <c r="BN27" s="6">
        <v>13.945067</v>
      </c>
      <c r="BO27" s="6">
        <v>16.012338</v>
      </c>
      <c r="BP27" s="23">
        <f>BM27+BN27+BO27</f>
        <v>39.757959</v>
      </c>
      <c r="BQ27" s="40">
        <f t="shared" si="35"/>
        <v>293.44946899999997</v>
      </c>
      <c r="BR27" s="6">
        <v>14.065321</v>
      </c>
      <c r="BS27" s="6">
        <v>12.140579</v>
      </c>
      <c r="BT27" s="6">
        <v>1.424014</v>
      </c>
      <c r="BU27" s="23">
        <f t="shared" si="32"/>
        <v>27.629914</v>
      </c>
      <c r="BV27" s="6">
        <v>11.723439</v>
      </c>
      <c r="BW27" s="6">
        <v>39.811831</v>
      </c>
      <c r="BX27" s="6">
        <v>48.427214</v>
      </c>
      <c r="BY27" s="23">
        <f>BV27+BW27+BX27</f>
        <v>99.96248399999999</v>
      </c>
      <c r="BZ27" s="6"/>
      <c r="CA27" s="6"/>
      <c r="CB27" s="6"/>
      <c r="CC27" s="23">
        <f>BZ27+CA27+CB27</f>
        <v>0</v>
      </c>
      <c r="CD27" s="6"/>
      <c r="CE27" s="6"/>
      <c r="CF27" s="6"/>
      <c r="CG27" s="23">
        <f>CD27+CE27+CF27</f>
        <v>0</v>
      </c>
      <c r="CH27" s="40">
        <f t="shared" si="9"/>
        <v>127.59239799999999</v>
      </c>
    </row>
    <row r="28" spans="1:86" ht="15" outlineLevel="1">
      <c r="A28" s="4" t="s">
        <v>18</v>
      </c>
      <c r="B28" s="7">
        <v>341.651694</v>
      </c>
      <c r="C28" s="7">
        <v>295.50602</v>
      </c>
      <c r="D28" s="7">
        <v>159.051445</v>
      </c>
      <c r="E28" s="23">
        <f t="shared" si="10"/>
        <v>796.209159</v>
      </c>
      <c r="F28" s="6">
        <v>153.714</v>
      </c>
      <c r="G28" s="6">
        <v>381.251</v>
      </c>
      <c r="H28" s="6">
        <v>562.409166</v>
      </c>
      <c r="I28" s="23">
        <f t="shared" si="11"/>
        <v>1097.374166</v>
      </c>
      <c r="J28" s="6">
        <v>530.222531</v>
      </c>
      <c r="K28" s="6">
        <v>444.531581</v>
      </c>
      <c r="L28" s="6">
        <v>352.889909</v>
      </c>
      <c r="M28" s="23">
        <f t="shared" si="12"/>
        <v>1327.644021</v>
      </c>
      <c r="N28" s="22">
        <v>295.95007499999997</v>
      </c>
      <c r="O28" s="22">
        <v>375.09344</v>
      </c>
      <c r="P28" s="22">
        <v>354.206715</v>
      </c>
      <c r="Q28" s="23">
        <f t="shared" si="13"/>
        <v>1025.2502299999999</v>
      </c>
      <c r="R28" s="38">
        <f t="shared" si="14"/>
        <v>4246.477576</v>
      </c>
      <c r="S28" s="6">
        <v>334.29939</v>
      </c>
      <c r="T28" s="22">
        <v>259.045683</v>
      </c>
      <c r="U28" s="22">
        <v>246.25</v>
      </c>
      <c r="V28" s="23">
        <f t="shared" si="15"/>
        <v>839.595073</v>
      </c>
      <c r="W28" s="22">
        <v>307.15999999999997</v>
      </c>
      <c r="X28" s="22">
        <v>410.35</v>
      </c>
      <c r="Y28" s="22">
        <v>390.93</v>
      </c>
      <c r="Z28" s="23">
        <f t="shared" si="16"/>
        <v>1108.44</v>
      </c>
      <c r="AA28" s="26">
        <v>468.42999999999995</v>
      </c>
      <c r="AB28" s="26">
        <v>294.74</v>
      </c>
      <c r="AC28" s="26">
        <v>230.8</v>
      </c>
      <c r="AD28" s="23">
        <f t="shared" si="17"/>
        <v>993.97</v>
      </c>
      <c r="AE28" s="22">
        <v>246.174937</v>
      </c>
      <c r="AF28" s="22">
        <v>293.231382</v>
      </c>
      <c r="AG28" s="22">
        <v>376.07</v>
      </c>
      <c r="AH28" s="23">
        <f t="shared" si="18"/>
        <v>915.4763189999999</v>
      </c>
      <c r="AI28" s="40">
        <f t="shared" si="19"/>
        <v>3857.481392</v>
      </c>
      <c r="AJ28" s="6">
        <v>321.90984</v>
      </c>
      <c r="AK28" s="6">
        <v>364.923237</v>
      </c>
      <c r="AL28" s="6">
        <v>459.848146</v>
      </c>
      <c r="AM28" s="23">
        <f t="shared" si="20"/>
        <v>1146.681223</v>
      </c>
      <c r="AN28" s="6">
        <v>433.32</v>
      </c>
      <c r="AO28" s="6">
        <v>503.209252</v>
      </c>
      <c r="AP28" s="6">
        <v>473.650035</v>
      </c>
      <c r="AQ28" s="23">
        <f t="shared" si="21"/>
        <v>1410.179287</v>
      </c>
      <c r="AR28" s="6">
        <v>540.404</v>
      </c>
      <c r="AS28" s="6">
        <v>597.761</v>
      </c>
      <c r="AT28" s="6">
        <v>446.145774</v>
      </c>
      <c r="AU28" s="23">
        <f t="shared" si="22"/>
        <v>1584.310774</v>
      </c>
      <c r="AV28" s="6">
        <v>451.133824</v>
      </c>
      <c r="AW28" s="6">
        <v>273.805111</v>
      </c>
      <c r="AX28" s="6">
        <v>342.494504</v>
      </c>
      <c r="AY28" s="23">
        <f t="shared" si="23"/>
        <v>1067.433439</v>
      </c>
      <c r="AZ28" s="40">
        <f t="shared" si="24"/>
        <v>5208.604723</v>
      </c>
      <c r="BA28" s="6">
        <v>352.187468</v>
      </c>
      <c r="BB28" s="6">
        <v>404.282591</v>
      </c>
      <c r="BC28" s="6">
        <v>381</v>
      </c>
      <c r="BD28" s="23">
        <f t="shared" si="34"/>
        <v>1137.470059</v>
      </c>
      <c r="BE28" s="6">
        <v>283.108721</v>
      </c>
      <c r="BF28" s="6">
        <v>367.748474</v>
      </c>
      <c r="BG28" s="6">
        <v>345.679317</v>
      </c>
      <c r="BH28" s="23">
        <f>BE28+BF28+BG28</f>
        <v>996.5365120000001</v>
      </c>
      <c r="BI28" s="6">
        <v>344.276353</v>
      </c>
      <c r="BJ28" s="6">
        <v>286.507131</v>
      </c>
      <c r="BK28" s="6">
        <v>271.519387</v>
      </c>
      <c r="BL28" s="23">
        <f>BI28+BJ28+BK28</f>
        <v>902.3028710000001</v>
      </c>
      <c r="BM28" s="6">
        <v>319.799074</v>
      </c>
      <c r="BN28" s="6">
        <v>341.740943</v>
      </c>
      <c r="BO28" s="6">
        <v>316.222016</v>
      </c>
      <c r="BP28" s="23">
        <f>BM28+BN28+BO28</f>
        <v>977.762033</v>
      </c>
      <c r="BQ28" s="40">
        <f t="shared" si="35"/>
        <v>4014.0714750000006</v>
      </c>
      <c r="BR28" s="6">
        <v>307.479644</v>
      </c>
      <c r="BS28" s="6">
        <v>250.215264</v>
      </c>
      <c r="BT28" s="6">
        <v>230.728564</v>
      </c>
      <c r="BU28" s="23">
        <f t="shared" si="32"/>
        <v>788.423472</v>
      </c>
      <c r="BV28" s="6">
        <v>167.937847</v>
      </c>
      <c r="BW28" s="6">
        <v>460.337812</v>
      </c>
      <c r="BX28" s="6">
        <v>814.435396</v>
      </c>
      <c r="BY28" s="23">
        <f>BV28+BW28+BX28</f>
        <v>1442.711055</v>
      </c>
      <c r="BZ28" s="6"/>
      <c r="CA28" s="6"/>
      <c r="CB28" s="6"/>
      <c r="CC28" s="23">
        <f>BZ28+CA28+CB28</f>
        <v>0</v>
      </c>
      <c r="CD28" s="6"/>
      <c r="CE28" s="6"/>
      <c r="CF28" s="6"/>
      <c r="CG28" s="23">
        <f>CD28+CE28+CF28</f>
        <v>0</v>
      </c>
      <c r="CH28" s="40">
        <f t="shared" si="9"/>
        <v>2231.134527</v>
      </c>
    </row>
    <row r="29" spans="1:86" ht="15">
      <c r="A29" s="14" t="s">
        <v>25</v>
      </c>
      <c r="B29" s="20">
        <f>SUM(B30:B38)</f>
        <v>3374.6389700000004</v>
      </c>
      <c r="C29" s="20">
        <f>SUM(C30:C38)</f>
        <v>2955.8721819999996</v>
      </c>
      <c r="D29" s="20">
        <f>SUM(D30:D38)</f>
        <v>3006.4346259999993</v>
      </c>
      <c r="E29" s="2">
        <f>SUM(B29:D29)</f>
        <v>9336.945778</v>
      </c>
      <c r="F29" s="20">
        <f>SUM(F30:F38)</f>
        <v>2412.5119099999997</v>
      </c>
      <c r="G29" s="20">
        <f>SUM(G30:G38)</f>
        <v>2172.08263</v>
      </c>
      <c r="H29" s="20">
        <f>SUM(H30:H38)</f>
        <v>1782.0543010000001</v>
      </c>
      <c r="I29" s="2">
        <f>SUM(F29:H29)</f>
        <v>6366.648841</v>
      </c>
      <c r="J29" s="20">
        <f aca="true" t="shared" si="36" ref="J29:P29">SUM(J30:J38)</f>
        <v>1787.3457189999997</v>
      </c>
      <c r="K29" s="20">
        <f t="shared" si="36"/>
        <v>1847.2750629999998</v>
      </c>
      <c r="L29" s="20">
        <f t="shared" si="36"/>
        <v>2010.5016440000002</v>
      </c>
      <c r="M29" s="2">
        <f>SUM(J29:L29)</f>
        <v>5645.122426</v>
      </c>
      <c r="N29" s="20">
        <f t="shared" si="36"/>
        <v>2545.103747</v>
      </c>
      <c r="O29" s="20">
        <f t="shared" si="36"/>
        <v>2919.2899419999994</v>
      </c>
      <c r="P29" s="20">
        <f t="shared" si="36"/>
        <v>3530.4709999999995</v>
      </c>
      <c r="Q29" s="2">
        <f>SUM(N29:P29)</f>
        <v>8994.864688999998</v>
      </c>
      <c r="R29" s="37">
        <f>E29+I29+M29+Q29</f>
        <v>30343.581733999996</v>
      </c>
      <c r="S29" s="20">
        <f>SUM(S30:S38)</f>
        <v>3693.3674010000004</v>
      </c>
      <c r="T29" s="20">
        <f>SUM(T30:T38)</f>
        <v>3316.0166910000003</v>
      </c>
      <c r="U29" s="20">
        <f>SUM(U30:U38)</f>
        <v>3180.8552640000007</v>
      </c>
      <c r="V29" s="2">
        <f>SUM(S29:U29)</f>
        <v>10190.239356000002</v>
      </c>
      <c r="W29" s="20">
        <f>SUM(W30:W38)</f>
        <v>2706.587622</v>
      </c>
      <c r="X29" s="20">
        <f>SUM(X30:X38)</f>
        <v>2226.0890050000007</v>
      </c>
      <c r="Y29" s="20">
        <f>SUM(Y30:Y38)</f>
        <v>1903.7278210000002</v>
      </c>
      <c r="Z29" s="2">
        <f>SUM(W29:Y29)</f>
        <v>6836.404448000001</v>
      </c>
      <c r="AA29" s="20">
        <f aca="true" t="shared" si="37" ref="AA29:AG29">SUM(AA30:AA38)</f>
        <v>1931.3661660000002</v>
      </c>
      <c r="AB29" s="20">
        <f t="shared" si="37"/>
        <v>2017.8221639999997</v>
      </c>
      <c r="AC29" s="20">
        <f t="shared" si="37"/>
        <v>1887.7766969999998</v>
      </c>
      <c r="AD29" s="2">
        <f>SUM(AA29:AC29)</f>
        <v>5836.965027</v>
      </c>
      <c r="AE29" s="20">
        <f t="shared" si="37"/>
        <v>2307.80973</v>
      </c>
      <c r="AF29" s="20">
        <f t="shared" si="37"/>
        <v>2875.924321</v>
      </c>
      <c r="AG29" s="20">
        <f t="shared" si="37"/>
        <v>3515.72994</v>
      </c>
      <c r="AH29" s="2">
        <f>SUM(AE29:AG29)</f>
        <v>8699.463991</v>
      </c>
      <c r="AI29" s="37">
        <f>V29+Z29+AD29+AH29</f>
        <v>31563.072822000006</v>
      </c>
      <c r="AJ29" s="20">
        <f>SUM(AJ30:AJ38)</f>
        <v>3495.924024</v>
      </c>
      <c r="AK29" s="20">
        <f>SUM(AK30:AK38)</f>
        <v>3019.3675820000003</v>
      </c>
      <c r="AL29" s="20">
        <f>SUM(AL30:AL38)</f>
        <v>3190.052106</v>
      </c>
      <c r="AM29" s="2">
        <f>SUM(AJ29:AL29)</f>
        <v>9705.343712000002</v>
      </c>
      <c r="AN29" s="13">
        <f>SUM(AN30:AN38)</f>
        <v>2715.4541799999997</v>
      </c>
      <c r="AO29" s="13">
        <f>SUM(AO30:AO38)</f>
        <v>2183.9120989999997</v>
      </c>
      <c r="AP29" s="13">
        <f>SUM(AP30:AP38)</f>
        <v>1726.1357070000001</v>
      </c>
      <c r="AQ29" s="2">
        <f>SUM(AN29:AP29)</f>
        <v>6625.501986</v>
      </c>
      <c r="AR29" s="13">
        <f>SUM(AR30:AR38)</f>
        <v>1768.9130129999999</v>
      </c>
      <c r="AS29" s="13">
        <f>SUM(AS30:AS38)</f>
        <v>1741.4167790000004</v>
      </c>
      <c r="AT29" s="13">
        <f>SUM(AT30:AT38)</f>
        <v>1831.884751</v>
      </c>
      <c r="AU29" s="2">
        <f>SUM(AR29:AT29)</f>
        <v>5342.214543</v>
      </c>
      <c r="AV29" s="13">
        <f>SUM(AV30:AV38)</f>
        <v>2439.625211</v>
      </c>
      <c r="AW29" s="13">
        <f>SUM(AW30:AW38)</f>
        <v>2700.45297</v>
      </c>
      <c r="AX29" s="13">
        <f>SUM(AX30:AX38)</f>
        <v>3188.9425229999997</v>
      </c>
      <c r="AY29" s="2">
        <f>SUM(AV29:AX29)</f>
        <v>8329.020703999999</v>
      </c>
      <c r="AZ29" s="37">
        <f>AM29+AQ29+AU29+AY29</f>
        <v>30002.080944999998</v>
      </c>
      <c r="BA29" s="20">
        <f>SUM(BA30:BA38)</f>
        <v>3242.442001</v>
      </c>
      <c r="BB29" s="20">
        <f>SUM(BB30:BB38)</f>
        <v>2851.301727</v>
      </c>
      <c r="BC29" s="20">
        <f>SUM(BC30:BC38)</f>
        <v>2899.719627</v>
      </c>
      <c r="BD29" s="2">
        <f>SUM(BA29:BC29)</f>
        <v>8993.463355</v>
      </c>
      <c r="BE29" s="13">
        <f>SUM(BE30:BE38)</f>
        <v>2293.613326</v>
      </c>
      <c r="BF29" s="13">
        <f>SUM(BF30:BF38)</f>
        <v>2182.10573</v>
      </c>
      <c r="BG29" s="13">
        <f>SUM(BG30:BG38)</f>
        <v>1814.647406</v>
      </c>
      <c r="BH29" s="2">
        <f>SUM(BE29:BG29)</f>
        <v>6290.366462</v>
      </c>
      <c r="BI29" s="13">
        <f>SUM(BI30:BI38)</f>
        <v>1913.403255</v>
      </c>
      <c r="BJ29" s="13">
        <f>SUM(BJ30:BJ38)</f>
        <v>1842.530488</v>
      </c>
      <c r="BK29" s="13">
        <f>SUM(BK30:BK38)</f>
        <v>2036.2825159999998</v>
      </c>
      <c r="BL29" s="2">
        <f>SUM(BI29:BK29)</f>
        <v>5792.216259</v>
      </c>
      <c r="BM29" s="13">
        <f>SUM(BM30:BM38)</f>
        <v>2858.6525689999994</v>
      </c>
      <c r="BN29" s="13">
        <f>SUM(BN30:BN38)</f>
        <v>3268.1226149999998</v>
      </c>
      <c r="BO29" s="13">
        <f>SUM(BO30:BO38)</f>
        <v>3953.0011049999994</v>
      </c>
      <c r="BP29" s="2">
        <f>SUM(BM29:BO29)</f>
        <v>10079.776288999998</v>
      </c>
      <c r="BQ29" s="37">
        <f t="shared" si="35"/>
        <v>31155.822365</v>
      </c>
      <c r="BR29" s="20">
        <f>SUM(BR30:BR38)</f>
        <v>3869.153475000001</v>
      </c>
      <c r="BS29" s="20">
        <f>SUM(BS30:BS38)</f>
        <v>3335.7317499999995</v>
      </c>
      <c r="BT29" s="20">
        <f>SUM(BT30:BT38)</f>
        <v>3331.954647</v>
      </c>
      <c r="BU29" s="2">
        <f>SUM(BR29:BT29)</f>
        <v>10536.839872</v>
      </c>
      <c r="BV29" s="13">
        <f>SUM(BV30:BV38)</f>
        <v>2852.172064000001</v>
      </c>
      <c r="BW29" s="13">
        <f>SUM(BW30:BW38)</f>
        <v>2365.9878280000007</v>
      </c>
      <c r="BX29" s="13">
        <f>SUM(BX30:BX38)</f>
        <v>2065.0036320000004</v>
      </c>
      <c r="BY29" s="2">
        <f>SUM(BV29:BX29)</f>
        <v>7283.163524000001</v>
      </c>
      <c r="BZ29" s="13">
        <f>SUM(BZ30:BZ38)</f>
        <v>0</v>
      </c>
      <c r="CA29" s="13">
        <f>SUM(CA30:CA38)</f>
        <v>0</v>
      </c>
      <c r="CB29" s="13">
        <f>SUM(CB30:CB38)</f>
        <v>0</v>
      </c>
      <c r="CC29" s="2">
        <f>SUM(BZ29:CB29)</f>
        <v>0</v>
      </c>
      <c r="CD29" s="13">
        <f>SUM(CD30:CD38)</f>
        <v>0</v>
      </c>
      <c r="CE29" s="13">
        <f>SUM(CE30:CE38)</f>
        <v>0</v>
      </c>
      <c r="CF29" s="13">
        <f>SUM(CF30:CF38)</f>
        <v>0</v>
      </c>
      <c r="CG29" s="2">
        <f>SUM(CD29:CF29)</f>
        <v>0</v>
      </c>
      <c r="CH29" s="37">
        <f t="shared" si="9"/>
        <v>17820.003396</v>
      </c>
    </row>
    <row r="30" spans="1:86" ht="15" outlineLevel="1">
      <c r="A30" t="s">
        <v>26</v>
      </c>
      <c r="B30" s="22">
        <v>2434.265096</v>
      </c>
      <c r="C30" s="22">
        <v>2109.931614</v>
      </c>
      <c r="D30" s="22">
        <v>2191.324414</v>
      </c>
      <c r="E30" s="23">
        <f t="shared" si="10"/>
        <v>6735.521124000001</v>
      </c>
      <c r="F30" s="22">
        <v>1721.10626</v>
      </c>
      <c r="G30" s="22">
        <v>1568.891982</v>
      </c>
      <c r="H30" s="22">
        <v>1303.659989</v>
      </c>
      <c r="I30" s="23">
        <f t="shared" si="11"/>
        <v>4593.658231</v>
      </c>
      <c r="J30" s="22">
        <v>1340.67084</v>
      </c>
      <c r="K30" s="22">
        <v>1359.3936800000001</v>
      </c>
      <c r="L30" s="22">
        <v>1429.59268</v>
      </c>
      <c r="M30" s="23">
        <f t="shared" si="12"/>
        <v>4129.6572</v>
      </c>
      <c r="N30" s="22">
        <v>1825.5013199999999</v>
      </c>
      <c r="O30" s="22">
        <v>2093.0095899999997</v>
      </c>
      <c r="P30" s="22">
        <v>2581.407</v>
      </c>
      <c r="Q30" s="23">
        <f t="shared" si="13"/>
        <v>6499.91791</v>
      </c>
      <c r="R30" s="38">
        <f>E30+I30+M30+Q30</f>
        <v>21958.754464999998</v>
      </c>
      <c r="S30" s="22">
        <v>2744.218523</v>
      </c>
      <c r="T30" s="22">
        <v>2454.723477</v>
      </c>
      <c r="U30" s="22">
        <v>2326.461362</v>
      </c>
      <c r="V30" s="23">
        <f t="shared" si="15"/>
        <v>7525.403362</v>
      </c>
      <c r="W30" s="22">
        <v>1991.0835579999998</v>
      </c>
      <c r="X30" s="22">
        <v>1614.4134910000002</v>
      </c>
      <c r="Y30" s="22">
        <v>1424.564053</v>
      </c>
      <c r="Z30" s="23">
        <f t="shared" si="16"/>
        <v>5030.061102</v>
      </c>
      <c r="AA30" s="22">
        <v>1476.67579</v>
      </c>
      <c r="AB30" s="22">
        <v>1527.5119799999998</v>
      </c>
      <c r="AC30" s="22">
        <v>1351.20048</v>
      </c>
      <c r="AD30" s="23">
        <f t="shared" si="17"/>
        <v>4355.38825</v>
      </c>
      <c r="AE30" s="22">
        <v>1574.61967</v>
      </c>
      <c r="AF30" s="22">
        <v>2038.2345300000002</v>
      </c>
      <c r="AG30" s="22">
        <v>2570.09994</v>
      </c>
      <c r="AH30" s="23">
        <f t="shared" si="18"/>
        <v>6182.95414</v>
      </c>
      <c r="AI30" s="40">
        <f>V30+Z30+AD30+AH30</f>
        <v>23093.806854000002</v>
      </c>
      <c r="AJ30" s="22">
        <v>2559.220013</v>
      </c>
      <c r="AK30" s="22">
        <v>2208.39024</v>
      </c>
      <c r="AL30" s="22">
        <v>2373.5706600000003</v>
      </c>
      <c r="AM30" s="23">
        <f t="shared" si="20"/>
        <v>7141.180913000001</v>
      </c>
      <c r="AN30" s="22">
        <v>2051.167414</v>
      </c>
      <c r="AO30" s="22">
        <v>1630.05127</v>
      </c>
      <c r="AP30" s="22">
        <v>1283.871</v>
      </c>
      <c r="AQ30" s="23">
        <f t="shared" si="21"/>
        <v>4965.0896840000005</v>
      </c>
      <c r="AR30" s="22">
        <v>1330.31802</v>
      </c>
      <c r="AS30" s="22">
        <v>1272.7542600000002</v>
      </c>
      <c r="AT30" s="22">
        <v>1285.745</v>
      </c>
      <c r="AU30" s="23">
        <f t="shared" si="22"/>
        <v>3888.81728</v>
      </c>
      <c r="AV30" s="22">
        <v>1763.44366</v>
      </c>
      <c r="AW30" s="22">
        <v>1942.999645</v>
      </c>
      <c r="AX30" s="22">
        <v>2332.0608599999996</v>
      </c>
      <c r="AY30" s="23">
        <f t="shared" si="23"/>
        <v>6038.504164999999</v>
      </c>
      <c r="AZ30" s="40">
        <f>AM30+AQ30+AU30+AY30</f>
        <v>22033.592042</v>
      </c>
      <c r="BA30" s="22">
        <v>2314.0161590000002</v>
      </c>
      <c r="BB30" s="22">
        <v>2048.05685</v>
      </c>
      <c r="BC30" s="22">
        <v>2142.4451870000003</v>
      </c>
      <c r="BD30" s="23">
        <f aca="true" t="shared" si="38" ref="BD30:BD40">BA30+BB30+BC30</f>
        <v>6504.518196</v>
      </c>
      <c r="BE30" s="22">
        <v>1659.011577</v>
      </c>
      <c r="BF30" s="22">
        <v>1620.519917</v>
      </c>
      <c r="BG30" s="22">
        <v>1364.65247</v>
      </c>
      <c r="BH30" s="23">
        <f aca="true" t="shared" si="39" ref="BH30:BH38">BE30+BF30+BG30</f>
        <v>4644.183964</v>
      </c>
      <c r="BI30" s="6">
        <v>1490.1095209999999</v>
      </c>
      <c r="BJ30" s="6">
        <v>1393.2485649999999</v>
      </c>
      <c r="BK30" s="6">
        <v>1492.828478</v>
      </c>
      <c r="BL30" s="23">
        <f aca="true" t="shared" si="40" ref="BL30:BL38">BI30+BJ30+BK30</f>
        <v>4376.186564</v>
      </c>
      <c r="BM30" s="22">
        <v>2135.988559</v>
      </c>
      <c r="BN30" s="22">
        <v>2450.209487</v>
      </c>
      <c r="BO30" s="22">
        <v>3012.967597</v>
      </c>
      <c r="BP30" s="23">
        <f aca="true" t="shared" si="41" ref="BP30:BP38">BM30+BN30+BO30</f>
        <v>7599.165642999999</v>
      </c>
      <c r="BQ30" s="40">
        <f aca="true" t="shared" si="42" ref="BQ30:BQ38">BP30+BL30+BH30+BD30</f>
        <v>23124.054367</v>
      </c>
      <c r="BR30" s="55">
        <v>2935.2457890000005</v>
      </c>
      <c r="BS30" s="55">
        <v>2554.66968</v>
      </c>
      <c r="BT30" s="55">
        <v>2559.8972049999998</v>
      </c>
      <c r="BU30" s="23">
        <f aca="true" t="shared" si="43" ref="BU30:BU40">BR30+BS30+BT30</f>
        <v>8049.812674000001</v>
      </c>
      <c r="BV30" s="55">
        <v>2174.0714780000003</v>
      </c>
      <c r="BW30" s="55">
        <v>1780.4660330000002</v>
      </c>
      <c r="BX30" s="55">
        <v>1582.0056490000002</v>
      </c>
      <c r="BY30" s="23">
        <f aca="true" t="shared" si="44" ref="BY30:BY38">BV30+BW30+BX30</f>
        <v>5536.543160000001</v>
      </c>
      <c r="BZ30" s="6"/>
      <c r="CA30" s="6"/>
      <c r="CB30" s="6"/>
      <c r="CC30" s="23">
        <f aca="true" t="shared" si="45" ref="CC30:CC38">BZ30+CA30+CB30</f>
        <v>0</v>
      </c>
      <c r="CD30" s="22"/>
      <c r="CE30" s="22"/>
      <c r="CF30" s="22"/>
      <c r="CG30" s="23">
        <f aca="true" t="shared" si="46" ref="CG30:CG38">CD30+CE30+CF30</f>
        <v>0</v>
      </c>
      <c r="CH30" s="40">
        <f t="shared" si="9"/>
        <v>13586.355834000002</v>
      </c>
    </row>
    <row r="31" spans="1:86" ht="15" outlineLevel="1">
      <c r="A31" t="s">
        <v>27</v>
      </c>
      <c r="B31" s="22">
        <v>453.68399999999997</v>
      </c>
      <c r="C31" s="22">
        <v>408.18999999999994</v>
      </c>
      <c r="D31" s="22">
        <v>369.68199999999996</v>
      </c>
      <c r="E31" s="23">
        <f t="shared" si="10"/>
        <v>1231.5559999999998</v>
      </c>
      <c r="F31" s="22">
        <v>291.28100000000006</v>
      </c>
      <c r="G31" s="22">
        <v>242.946</v>
      </c>
      <c r="H31" s="22">
        <v>178.92399999999998</v>
      </c>
      <c r="I31" s="23">
        <f t="shared" si="11"/>
        <v>713.1510000000001</v>
      </c>
      <c r="J31" s="22">
        <v>172.79000000000005</v>
      </c>
      <c r="K31" s="22">
        <v>178.60000000000002</v>
      </c>
      <c r="L31" s="22">
        <v>249.92399999999998</v>
      </c>
      <c r="M31" s="23">
        <f t="shared" si="12"/>
        <v>601.3140000000001</v>
      </c>
      <c r="N31" s="22">
        <v>327.543</v>
      </c>
      <c r="O31" s="22">
        <v>396.828</v>
      </c>
      <c r="P31" s="22">
        <v>451.7710000000001</v>
      </c>
      <c r="Q31" s="23">
        <f t="shared" si="13"/>
        <v>1176.142</v>
      </c>
      <c r="R31" s="38">
        <f aca="true" t="shared" si="47" ref="R31:R38">E31+I31+M31+Q31</f>
        <v>3722.1629999999996</v>
      </c>
      <c r="S31" s="22">
        <v>453.139</v>
      </c>
      <c r="T31" s="22">
        <v>392.35299999999995</v>
      </c>
      <c r="U31" s="22">
        <v>384.74199999999996</v>
      </c>
      <c r="V31" s="23">
        <f t="shared" si="15"/>
        <v>1230.234</v>
      </c>
      <c r="W31" s="22">
        <v>314.8229999999999</v>
      </c>
      <c r="X31" s="22">
        <v>260.097</v>
      </c>
      <c r="Y31" s="22">
        <v>187.196</v>
      </c>
      <c r="Z31" s="23">
        <f t="shared" si="16"/>
        <v>762.1159999999999</v>
      </c>
      <c r="AA31" s="22">
        <v>170.554</v>
      </c>
      <c r="AB31" s="22">
        <v>189.666</v>
      </c>
      <c r="AC31" s="22">
        <v>238.09299999999996</v>
      </c>
      <c r="AD31" s="23">
        <f t="shared" si="17"/>
        <v>598.313</v>
      </c>
      <c r="AE31" s="22">
        <v>340.65200000000004</v>
      </c>
      <c r="AF31" s="22">
        <v>407.312</v>
      </c>
      <c r="AG31" s="22">
        <v>460.4260000000001</v>
      </c>
      <c r="AH31" s="23">
        <f t="shared" si="18"/>
        <v>1208.39</v>
      </c>
      <c r="AI31" s="40">
        <f aca="true" t="shared" si="48" ref="AI31:AI38">V31+Z31+AD31+AH31</f>
        <v>3799.053</v>
      </c>
      <c r="AJ31" s="22">
        <v>475.8039999999999</v>
      </c>
      <c r="AK31" s="22">
        <v>402.152</v>
      </c>
      <c r="AL31" s="22">
        <v>388.91299999999995</v>
      </c>
      <c r="AM31" s="23">
        <f t="shared" si="20"/>
        <v>1266.869</v>
      </c>
      <c r="AN31" s="22">
        <v>304.45300000000003</v>
      </c>
      <c r="AO31" s="22">
        <v>223.17999999999998</v>
      </c>
      <c r="AP31" s="22">
        <v>183.57699999999997</v>
      </c>
      <c r="AQ31" s="23">
        <f t="shared" si="21"/>
        <v>711.21</v>
      </c>
      <c r="AR31" s="22">
        <v>177.75999999999996</v>
      </c>
      <c r="AS31" s="22">
        <v>175.249</v>
      </c>
      <c r="AT31" s="22">
        <v>246.423</v>
      </c>
      <c r="AU31" s="23">
        <f t="shared" si="22"/>
        <v>599.432</v>
      </c>
      <c r="AV31" s="22">
        <v>332.32899999999995</v>
      </c>
      <c r="AW31" s="22">
        <v>386.454</v>
      </c>
      <c r="AX31" s="22">
        <v>435.84400000000005</v>
      </c>
      <c r="AY31" s="23">
        <f t="shared" si="23"/>
        <v>1154.627</v>
      </c>
      <c r="AZ31" s="40">
        <f aca="true" t="shared" si="49" ref="AZ31:AZ38">AM31+AQ31+AU31+AY31</f>
        <v>3732.138</v>
      </c>
      <c r="BA31" s="22">
        <v>482.757</v>
      </c>
      <c r="BB31" s="22">
        <v>408.427</v>
      </c>
      <c r="BC31" s="22">
        <v>361.414</v>
      </c>
      <c r="BD31" s="23">
        <f t="shared" si="38"/>
        <v>1252.598</v>
      </c>
      <c r="BE31" s="22">
        <v>285.63899999999995</v>
      </c>
      <c r="BF31" s="22">
        <v>238.661</v>
      </c>
      <c r="BG31" s="22">
        <v>177.83899999999997</v>
      </c>
      <c r="BH31" s="23">
        <f t="shared" si="39"/>
        <v>702.1389999999999</v>
      </c>
      <c r="BI31" s="6">
        <v>172.997</v>
      </c>
      <c r="BJ31" s="6">
        <v>180.615</v>
      </c>
      <c r="BK31" s="6">
        <v>253.90500000000003</v>
      </c>
      <c r="BL31" s="23">
        <f t="shared" si="40"/>
        <v>607.517</v>
      </c>
      <c r="BM31" s="22">
        <v>360.056</v>
      </c>
      <c r="BN31" s="22">
        <v>411.083</v>
      </c>
      <c r="BO31" s="22">
        <v>483.505</v>
      </c>
      <c r="BP31" s="23">
        <f t="shared" si="41"/>
        <v>1254.644</v>
      </c>
      <c r="BQ31" s="40">
        <f t="shared" si="42"/>
        <v>3816.898</v>
      </c>
      <c r="BR31" s="55">
        <v>461.78700000000003</v>
      </c>
      <c r="BS31" s="55">
        <v>382.128</v>
      </c>
      <c r="BT31" s="55">
        <v>380.858</v>
      </c>
      <c r="BU31" s="23">
        <f t="shared" si="43"/>
        <v>1224.773</v>
      </c>
      <c r="BV31" s="55">
        <v>315.24</v>
      </c>
      <c r="BW31" s="55">
        <v>258.129</v>
      </c>
      <c r="BX31" s="55">
        <v>210.017</v>
      </c>
      <c r="BY31" s="23">
        <f t="shared" si="44"/>
        <v>783.386</v>
      </c>
      <c r="BZ31" s="6"/>
      <c r="CA31" s="6"/>
      <c r="CB31" s="6"/>
      <c r="CC31" s="23">
        <f t="shared" si="45"/>
        <v>0</v>
      </c>
      <c r="CD31" s="22"/>
      <c r="CE31" s="22"/>
      <c r="CF31" s="22"/>
      <c r="CG31" s="23">
        <f t="shared" si="46"/>
        <v>0</v>
      </c>
      <c r="CH31" s="40">
        <f t="shared" si="9"/>
        <v>2008.1589999999999</v>
      </c>
    </row>
    <row r="32" spans="1:86" ht="15" outlineLevel="1">
      <c r="A32" t="s">
        <v>28</v>
      </c>
      <c r="B32" s="22">
        <v>31.898</v>
      </c>
      <c r="C32" s="22">
        <v>30.766</v>
      </c>
      <c r="D32" s="22">
        <v>24.734</v>
      </c>
      <c r="E32" s="23">
        <f t="shared" si="10"/>
        <v>87.398</v>
      </c>
      <c r="F32" s="22">
        <v>22.177</v>
      </c>
      <c r="G32" s="22">
        <v>19.682</v>
      </c>
      <c r="H32" s="22">
        <v>14.035</v>
      </c>
      <c r="I32" s="23">
        <f t="shared" si="11"/>
        <v>55.89399999999999</v>
      </c>
      <c r="J32" s="22">
        <v>10.907413</v>
      </c>
      <c r="K32" s="22">
        <v>11.966377</v>
      </c>
      <c r="L32" s="22">
        <v>18.67386</v>
      </c>
      <c r="M32" s="23">
        <f t="shared" si="12"/>
        <v>41.547650000000004</v>
      </c>
      <c r="N32" s="22">
        <v>21.707</v>
      </c>
      <c r="O32" s="22">
        <v>26.837272</v>
      </c>
      <c r="P32" s="22">
        <v>32.602</v>
      </c>
      <c r="Q32" s="23">
        <f t="shared" si="13"/>
        <v>81.146272</v>
      </c>
      <c r="R32" s="38">
        <f t="shared" si="47"/>
        <v>265.98592199999996</v>
      </c>
      <c r="S32" s="22">
        <v>31.82</v>
      </c>
      <c r="T32" s="22">
        <v>28.044</v>
      </c>
      <c r="U32" s="22">
        <v>26.119</v>
      </c>
      <c r="V32" s="23">
        <f t="shared" si="15"/>
        <v>85.983</v>
      </c>
      <c r="W32" s="22">
        <v>23.445</v>
      </c>
      <c r="X32" s="22">
        <v>18.939</v>
      </c>
      <c r="Y32" s="22">
        <v>12.563</v>
      </c>
      <c r="Z32" s="23">
        <f t="shared" si="16"/>
        <v>54.947</v>
      </c>
      <c r="AA32" s="22">
        <v>11.370123</v>
      </c>
      <c r="AB32" s="22">
        <v>13.003472</v>
      </c>
      <c r="AC32" s="22">
        <v>18.198601</v>
      </c>
      <c r="AD32" s="23">
        <f t="shared" si="17"/>
        <v>42.572196000000005</v>
      </c>
      <c r="AE32" s="22">
        <v>22.695</v>
      </c>
      <c r="AF32" s="22">
        <v>26.075991</v>
      </c>
      <c r="AG32" s="22">
        <v>28.21</v>
      </c>
      <c r="AH32" s="23">
        <f t="shared" si="18"/>
        <v>76.98099099999999</v>
      </c>
      <c r="AI32" s="40">
        <f t="shared" si="48"/>
        <v>260.48318700000004</v>
      </c>
      <c r="AJ32" s="22">
        <v>34.021491999999995</v>
      </c>
      <c r="AK32" s="22">
        <v>30.585107</v>
      </c>
      <c r="AL32" s="22">
        <v>23.2</v>
      </c>
      <c r="AM32" s="23">
        <f t="shared" si="20"/>
        <v>87.80659899999999</v>
      </c>
      <c r="AN32" s="22">
        <v>22.649246</v>
      </c>
      <c r="AO32" s="22">
        <v>21.245495</v>
      </c>
      <c r="AP32" s="22">
        <v>11.795</v>
      </c>
      <c r="AQ32" s="23">
        <f t="shared" si="21"/>
        <v>55.689741</v>
      </c>
      <c r="AR32" s="22">
        <v>11.897986</v>
      </c>
      <c r="AS32" s="22">
        <v>13.198849</v>
      </c>
      <c r="AT32" s="22">
        <v>18.8</v>
      </c>
      <c r="AU32" s="23">
        <f t="shared" si="22"/>
        <v>43.896834999999996</v>
      </c>
      <c r="AV32" s="22">
        <v>22.564823</v>
      </c>
      <c r="AW32" s="22">
        <v>27.692615</v>
      </c>
      <c r="AX32" s="22">
        <v>28.465938</v>
      </c>
      <c r="AY32" s="23">
        <f t="shared" si="23"/>
        <v>78.723376</v>
      </c>
      <c r="AZ32" s="40">
        <f t="shared" si="49"/>
        <v>266.11655099999996</v>
      </c>
      <c r="BA32" s="22">
        <v>32.577612</v>
      </c>
      <c r="BB32" s="22">
        <v>31.654208</v>
      </c>
      <c r="BC32" s="22">
        <v>25.053003</v>
      </c>
      <c r="BD32" s="23">
        <f t="shared" si="38"/>
        <v>89.284823</v>
      </c>
      <c r="BE32" s="22">
        <v>23.340441</v>
      </c>
      <c r="BF32" s="22">
        <v>19.910907</v>
      </c>
      <c r="BG32" s="22">
        <v>14.388578</v>
      </c>
      <c r="BH32" s="23">
        <f t="shared" si="39"/>
        <v>57.639926</v>
      </c>
      <c r="BI32" s="6">
        <v>11.77054</v>
      </c>
      <c r="BJ32" s="6">
        <v>12.025826</v>
      </c>
      <c r="BK32" s="6">
        <v>17.857202</v>
      </c>
      <c r="BL32" s="23">
        <f t="shared" si="40"/>
        <v>41.653568</v>
      </c>
      <c r="BM32" s="22">
        <v>22.138662</v>
      </c>
      <c r="BN32" s="22">
        <v>27.526449</v>
      </c>
      <c r="BO32" s="22">
        <v>32.465398</v>
      </c>
      <c r="BP32" s="23">
        <f t="shared" si="41"/>
        <v>82.13050899999999</v>
      </c>
      <c r="BQ32" s="40">
        <f t="shared" si="42"/>
        <v>270.708826</v>
      </c>
      <c r="BR32" s="55">
        <v>29.610191999999998</v>
      </c>
      <c r="BS32" s="55">
        <v>30.260780999999998</v>
      </c>
      <c r="BT32" s="55">
        <v>24.53789</v>
      </c>
      <c r="BU32" s="23">
        <f t="shared" si="43"/>
        <v>84.408863</v>
      </c>
      <c r="BV32" s="55">
        <v>24.7333</v>
      </c>
      <c r="BW32" s="55">
        <v>20.12641</v>
      </c>
      <c r="BX32" s="55">
        <v>14.915313</v>
      </c>
      <c r="BY32" s="23">
        <f t="shared" si="44"/>
        <v>59.775023</v>
      </c>
      <c r="BZ32" s="6"/>
      <c r="CA32" s="6"/>
      <c r="CB32" s="6"/>
      <c r="CC32" s="23">
        <f t="shared" si="45"/>
        <v>0</v>
      </c>
      <c r="CD32" s="22"/>
      <c r="CE32" s="22"/>
      <c r="CF32" s="22"/>
      <c r="CG32" s="23">
        <f t="shared" si="46"/>
        <v>0</v>
      </c>
      <c r="CH32" s="40">
        <f t="shared" si="9"/>
        <v>144.183886</v>
      </c>
    </row>
    <row r="33" spans="1:86" ht="15" outlineLevel="1">
      <c r="A33" t="s">
        <v>29</v>
      </c>
      <c r="B33" s="22">
        <v>103.94</v>
      </c>
      <c r="C33" s="22">
        <v>93.515</v>
      </c>
      <c r="D33" s="22">
        <v>92.87299999999999</v>
      </c>
      <c r="E33" s="23">
        <f t="shared" si="10"/>
        <v>290.328</v>
      </c>
      <c r="F33" s="22">
        <v>86.35199999999999</v>
      </c>
      <c r="G33" s="22">
        <v>75.191</v>
      </c>
      <c r="H33" s="22">
        <v>63.538</v>
      </c>
      <c r="I33" s="23">
        <f t="shared" si="11"/>
        <v>225.08100000000002</v>
      </c>
      <c r="J33" s="22">
        <v>57.24</v>
      </c>
      <c r="K33" s="22">
        <v>71.646</v>
      </c>
      <c r="L33" s="22">
        <v>62.394</v>
      </c>
      <c r="M33" s="23">
        <f t="shared" si="12"/>
        <v>191.28</v>
      </c>
      <c r="N33" s="22">
        <v>74.47</v>
      </c>
      <c r="O33" s="22">
        <v>87.016</v>
      </c>
      <c r="P33" s="22">
        <v>106.004</v>
      </c>
      <c r="Q33" s="23">
        <f t="shared" si="13"/>
        <v>267.49</v>
      </c>
      <c r="R33" s="38">
        <f t="shared" si="47"/>
        <v>974.179</v>
      </c>
      <c r="S33" s="22">
        <v>105.50099999999999</v>
      </c>
      <c r="T33" s="22">
        <v>99.579</v>
      </c>
      <c r="U33" s="22">
        <v>97.86599999999999</v>
      </c>
      <c r="V33" s="23">
        <f t="shared" si="15"/>
        <v>302.94599999999997</v>
      </c>
      <c r="W33" s="22">
        <v>85.291</v>
      </c>
      <c r="X33" s="22">
        <v>74.308</v>
      </c>
      <c r="Y33" s="22">
        <v>63.391999999999996</v>
      </c>
      <c r="Z33" s="23">
        <f t="shared" si="16"/>
        <v>222.99099999999999</v>
      </c>
      <c r="AA33" s="22">
        <v>57.623000000000005</v>
      </c>
      <c r="AB33" s="22">
        <v>75.014</v>
      </c>
      <c r="AC33" s="22">
        <v>62.440999999999995</v>
      </c>
      <c r="AD33" s="23">
        <f t="shared" si="17"/>
        <v>195.078</v>
      </c>
      <c r="AE33" s="22">
        <v>75.764</v>
      </c>
      <c r="AF33" s="22">
        <v>86.429</v>
      </c>
      <c r="AG33" s="22">
        <v>103.50300000000001</v>
      </c>
      <c r="AH33" s="23">
        <f t="shared" si="18"/>
        <v>265.696</v>
      </c>
      <c r="AI33" s="40">
        <f t="shared" si="48"/>
        <v>986.7109999999999</v>
      </c>
      <c r="AJ33" s="22">
        <v>100.92099999999999</v>
      </c>
      <c r="AK33" s="22">
        <v>89.74</v>
      </c>
      <c r="AL33" s="22">
        <v>103.136</v>
      </c>
      <c r="AM33" s="23">
        <f t="shared" si="20"/>
        <v>293.797</v>
      </c>
      <c r="AN33" s="22">
        <v>83.587</v>
      </c>
      <c r="AO33" s="22">
        <v>75.21</v>
      </c>
      <c r="AP33" s="22">
        <v>56.524</v>
      </c>
      <c r="AQ33" s="23">
        <f t="shared" si="21"/>
        <v>215.321</v>
      </c>
      <c r="AR33" s="22">
        <v>54.17</v>
      </c>
      <c r="AS33" s="22">
        <v>73.94</v>
      </c>
      <c r="AT33" s="22">
        <v>67.71</v>
      </c>
      <c r="AU33" s="23">
        <f t="shared" si="22"/>
        <v>195.82</v>
      </c>
      <c r="AV33" s="22">
        <v>76.451</v>
      </c>
      <c r="AW33" s="22">
        <v>85.421</v>
      </c>
      <c r="AX33" s="22">
        <v>98.136</v>
      </c>
      <c r="AY33" s="23">
        <f t="shared" si="23"/>
        <v>260.00800000000004</v>
      </c>
      <c r="AZ33" s="40">
        <f t="shared" si="49"/>
        <v>964.9460000000001</v>
      </c>
      <c r="BA33" s="22">
        <v>100.22195599999999</v>
      </c>
      <c r="BB33" s="22">
        <v>89.74412399999999</v>
      </c>
      <c r="BC33" s="22">
        <v>90.712</v>
      </c>
      <c r="BD33" s="23">
        <f t="shared" si="38"/>
        <v>280.67807999999997</v>
      </c>
      <c r="BE33" s="22">
        <v>79.075856</v>
      </c>
      <c r="BF33" s="22">
        <v>73.14331</v>
      </c>
      <c r="BG33" s="22">
        <v>58.31820399999999</v>
      </c>
      <c r="BH33" s="23">
        <f t="shared" si="39"/>
        <v>210.53736999999998</v>
      </c>
      <c r="BI33" s="6">
        <v>55.772</v>
      </c>
      <c r="BJ33" s="6">
        <v>74.907214</v>
      </c>
      <c r="BK33" s="6">
        <v>63.69178</v>
      </c>
      <c r="BL33" s="23">
        <f t="shared" si="40"/>
        <v>194.370994</v>
      </c>
      <c r="BM33" s="22">
        <v>72.608154</v>
      </c>
      <c r="BN33" s="22">
        <v>84.432638</v>
      </c>
      <c r="BO33" s="22">
        <v>101.08710500000001</v>
      </c>
      <c r="BP33" s="23">
        <f t="shared" si="41"/>
        <v>258.127897</v>
      </c>
      <c r="BQ33" s="40">
        <f t="shared" si="42"/>
        <v>943.7143409999999</v>
      </c>
      <c r="BR33" s="55">
        <v>97.241492</v>
      </c>
      <c r="BS33" s="55">
        <v>86.52000000000001</v>
      </c>
      <c r="BT33" s="55">
        <v>88.944684</v>
      </c>
      <c r="BU33" s="23">
        <f t="shared" si="43"/>
        <v>272.706176</v>
      </c>
      <c r="BV33" s="55">
        <v>79.4</v>
      </c>
      <c r="BW33" s="55">
        <v>72.22200000000001</v>
      </c>
      <c r="BX33" s="55">
        <v>64.545585</v>
      </c>
      <c r="BY33" s="23">
        <f t="shared" si="44"/>
        <v>216.16758500000003</v>
      </c>
      <c r="BZ33" s="6"/>
      <c r="CA33" s="6"/>
      <c r="CB33" s="6"/>
      <c r="CC33" s="23">
        <f t="shared" si="45"/>
        <v>0</v>
      </c>
      <c r="CD33" s="22"/>
      <c r="CE33" s="22"/>
      <c r="CF33" s="22"/>
      <c r="CG33" s="23">
        <f t="shared" si="46"/>
        <v>0</v>
      </c>
      <c r="CH33" s="40">
        <f t="shared" si="9"/>
        <v>488.87376100000006</v>
      </c>
    </row>
    <row r="34" spans="1:86" ht="15" outlineLevel="1">
      <c r="A34" t="s">
        <v>30</v>
      </c>
      <c r="B34" s="22">
        <v>11.788</v>
      </c>
      <c r="C34" s="22">
        <v>10.834</v>
      </c>
      <c r="D34" s="22">
        <v>10.2998</v>
      </c>
      <c r="E34" s="23">
        <f t="shared" si="10"/>
        <v>32.9218</v>
      </c>
      <c r="F34" s="22">
        <v>9.553</v>
      </c>
      <c r="G34" s="22">
        <v>9.175</v>
      </c>
      <c r="H34" s="22">
        <v>8.97</v>
      </c>
      <c r="I34" s="23">
        <f t="shared" si="11"/>
        <v>27.698</v>
      </c>
      <c r="J34" s="22">
        <v>8.759103999999999</v>
      </c>
      <c r="K34" s="22">
        <v>8.353</v>
      </c>
      <c r="L34" s="22">
        <v>9.0839</v>
      </c>
      <c r="M34" s="23">
        <f t="shared" si="12"/>
        <v>26.196004</v>
      </c>
      <c r="N34" s="22">
        <v>10.000605</v>
      </c>
      <c r="O34" s="22">
        <v>11.0498</v>
      </c>
      <c r="P34" s="22">
        <v>12.645</v>
      </c>
      <c r="Q34" s="23">
        <f t="shared" si="13"/>
        <v>33.695404999999994</v>
      </c>
      <c r="R34" s="38">
        <f t="shared" si="47"/>
        <v>120.511209</v>
      </c>
      <c r="S34" s="22">
        <v>12.756</v>
      </c>
      <c r="T34" s="22">
        <v>11.95</v>
      </c>
      <c r="U34" s="22">
        <v>11.597</v>
      </c>
      <c r="V34" s="23">
        <f t="shared" si="15"/>
        <v>36.303</v>
      </c>
      <c r="W34" s="22">
        <v>9.886</v>
      </c>
      <c r="X34" s="22">
        <v>9.172</v>
      </c>
      <c r="Y34" s="22">
        <v>9.23</v>
      </c>
      <c r="Z34" s="23">
        <f t="shared" si="16"/>
        <v>28.288</v>
      </c>
      <c r="AA34" s="22">
        <v>8.517951</v>
      </c>
      <c r="AB34" s="22">
        <v>8.735</v>
      </c>
      <c r="AC34" s="22">
        <v>9.3504</v>
      </c>
      <c r="AD34" s="23">
        <f t="shared" si="17"/>
        <v>26.603351</v>
      </c>
      <c r="AE34" s="22">
        <v>9.782909999999998</v>
      </c>
      <c r="AF34" s="22">
        <v>10.1463</v>
      </c>
      <c r="AG34" s="22">
        <v>11.643</v>
      </c>
      <c r="AH34" s="23">
        <f t="shared" si="18"/>
        <v>31.57221</v>
      </c>
      <c r="AI34" s="40">
        <f t="shared" si="48"/>
        <v>122.766561</v>
      </c>
      <c r="AJ34" s="22">
        <v>12.015977000000001</v>
      </c>
      <c r="AK34" s="22">
        <v>10.8492</v>
      </c>
      <c r="AL34" s="22">
        <v>11.239</v>
      </c>
      <c r="AM34" s="23">
        <f t="shared" si="20"/>
        <v>34.10417700000001</v>
      </c>
      <c r="AN34" s="22">
        <v>9.9258</v>
      </c>
      <c r="AO34" s="22">
        <v>9.1096</v>
      </c>
      <c r="AP34" s="22">
        <v>9.301</v>
      </c>
      <c r="AQ34" s="23">
        <f t="shared" si="21"/>
        <v>28.336400000000005</v>
      </c>
      <c r="AR34" s="22">
        <v>9.3572</v>
      </c>
      <c r="AS34" s="22">
        <v>8.6942</v>
      </c>
      <c r="AT34" s="22">
        <v>8.78</v>
      </c>
      <c r="AU34" s="23">
        <f t="shared" si="22"/>
        <v>26.831400000000002</v>
      </c>
      <c r="AV34" s="22">
        <v>10.1677</v>
      </c>
      <c r="AW34" s="22">
        <v>10.5744</v>
      </c>
      <c r="AX34" s="22">
        <v>11.449165</v>
      </c>
      <c r="AY34" s="23">
        <f t="shared" si="23"/>
        <v>32.191265</v>
      </c>
      <c r="AZ34" s="40">
        <f t="shared" si="49"/>
        <v>121.46324200000002</v>
      </c>
      <c r="BA34" s="22">
        <v>11.982991</v>
      </c>
      <c r="BB34" s="22">
        <v>10.22263</v>
      </c>
      <c r="BC34" s="22">
        <v>10.95946</v>
      </c>
      <c r="BD34" s="23">
        <f t="shared" si="38"/>
        <v>33.165081</v>
      </c>
      <c r="BE34" s="22">
        <v>9.662081</v>
      </c>
      <c r="BF34" s="22">
        <v>9.256865</v>
      </c>
      <c r="BG34" s="22">
        <v>9.714199</v>
      </c>
      <c r="BH34" s="23">
        <f t="shared" si="39"/>
        <v>28.633145</v>
      </c>
      <c r="BI34" s="6">
        <v>9.074482</v>
      </c>
      <c r="BJ34" s="6">
        <v>9.475705</v>
      </c>
      <c r="BK34" s="6">
        <v>9.210924</v>
      </c>
      <c r="BL34" s="23">
        <f t="shared" si="40"/>
        <v>27.761111</v>
      </c>
      <c r="BM34" s="22">
        <v>9.89845</v>
      </c>
      <c r="BN34" s="22">
        <v>10.430527</v>
      </c>
      <c r="BO34" s="22">
        <v>12.21251</v>
      </c>
      <c r="BP34" s="23">
        <f t="shared" si="41"/>
        <v>32.541487000000004</v>
      </c>
      <c r="BQ34" s="40">
        <f t="shared" si="42"/>
        <v>122.100824</v>
      </c>
      <c r="BR34" s="55">
        <v>11.723968999999999</v>
      </c>
      <c r="BS34" s="55">
        <v>10.522720999999999</v>
      </c>
      <c r="BT34" s="55">
        <v>11.092981</v>
      </c>
      <c r="BU34" s="23">
        <f t="shared" si="43"/>
        <v>33.339670999999996</v>
      </c>
      <c r="BV34" s="55">
        <v>10.201896000000001</v>
      </c>
      <c r="BW34" s="55">
        <v>9.647931</v>
      </c>
      <c r="BX34" s="55">
        <v>9.904624</v>
      </c>
      <c r="BY34" s="23">
        <f t="shared" si="44"/>
        <v>29.754451000000003</v>
      </c>
      <c r="BZ34" s="6"/>
      <c r="CA34" s="6"/>
      <c r="CB34" s="6"/>
      <c r="CC34" s="23">
        <f t="shared" si="45"/>
        <v>0</v>
      </c>
      <c r="CD34" s="22"/>
      <c r="CE34" s="22"/>
      <c r="CF34" s="22"/>
      <c r="CG34" s="23">
        <f t="shared" si="46"/>
        <v>0</v>
      </c>
      <c r="CH34" s="40">
        <f t="shared" si="9"/>
        <v>63.094122</v>
      </c>
    </row>
    <row r="35" spans="1:86" ht="15" outlineLevel="1">
      <c r="A35" t="s">
        <v>31</v>
      </c>
      <c r="B35" s="22">
        <v>21.986</v>
      </c>
      <c r="C35" s="22">
        <v>19.131</v>
      </c>
      <c r="D35" s="22">
        <v>20.653</v>
      </c>
      <c r="E35" s="23">
        <f t="shared" si="10"/>
        <v>61.77</v>
      </c>
      <c r="F35" s="22">
        <v>17.125</v>
      </c>
      <c r="G35" s="22">
        <v>7.344</v>
      </c>
      <c r="H35" s="22">
        <v>4.815</v>
      </c>
      <c r="I35" s="23">
        <f t="shared" si="11"/>
        <v>29.284000000000002</v>
      </c>
      <c r="J35" s="22">
        <v>0.006</v>
      </c>
      <c r="K35" s="22">
        <v>0.392</v>
      </c>
      <c r="L35" s="22">
        <v>4.542</v>
      </c>
      <c r="M35" s="23">
        <f t="shared" si="12"/>
        <v>4.9399999999999995</v>
      </c>
      <c r="N35" s="22">
        <v>10.397</v>
      </c>
      <c r="O35" s="22">
        <v>16.134</v>
      </c>
      <c r="P35" s="22">
        <v>20.053</v>
      </c>
      <c r="Q35" s="23">
        <f t="shared" si="13"/>
        <v>46.584</v>
      </c>
      <c r="R35" s="38">
        <f t="shared" si="47"/>
        <v>142.578</v>
      </c>
      <c r="S35" s="22">
        <v>20.651</v>
      </c>
      <c r="T35" s="22">
        <v>21.648</v>
      </c>
      <c r="U35" s="22">
        <v>21.898000000000003</v>
      </c>
      <c r="V35" s="23">
        <f t="shared" si="15"/>
        <v>64.197</v>
      </c>
      <c r="W35" s="22">
        <v>15.219000000000001</v>
      </c>
      <c r="X35" s="22">
        <v>7.19</v>
      </c>
      <c r="Y35" s="22">
        <v>2.629</v>
      </c>
      <c r="Z35" s="23">
        <f t="shared" si="16"/>
        <v>25.038000000000004</v>
      </c>
      <c r="AA35" s="22">
        <v>0.001</v>
      </c>
      <c r="AB35" s="22">
        <v>0</v>
      </c>
      <c r="AC35" s="22">
        <v>5.066</v>
      </c>
      <c r="AD35" s="23">
        <f t="shared" si="17"/>
        <v>5.067</v>
      </c>
      <c r="AE35" s="22">
        <v>12.928</v>
      </c>
      <c r="AF35" s="22">
        <v>17.061</v>
      </c>
      <c r="AG35" s="22">
        <v>21.363</v>
      </c>
      <c r="AH35" s="23">
        <f t="shared" si="18"/>
        <v>51.352000000000004</v>
      </c>
      <c r="AI35" s="40">
        <f t="shared" si="48"/>
        <v>145.65400000000002</v>
      </c>
      <c r="AJ35" s="22">
        <v>23.125</v>
      </c>
      <c r="AK35" s="22">
        <v>22.637</v>
      </c>
      <c r="AL35" s="22">
        <v>23.061</v>
      </c>
      <c r="AM35" s="23">
        <f t="shared" si="20"/>
        <v>68.82300000000001</v>
      </c>
      <c r="AN35" s="22">
        <v>19.925</v>
      </c>
      <c r="AO35" s="22">
        <v>7.364</v>
      </c>
      <c r="AP35" s="22">
        <v>3.836</v>
      </c>
      <c r="AQ35" s="23">
        <f t="shared" si="21"/>
        <v>31.125</v>
      </c>
      <c r="AR35" s="22">
        <v>0</v>
      </c>
      <c r="AS35" s="22">
        <v>0</v>
      </c>
      <c r="AT35" s="22">
        <v>5.092</v>
      </c>
      <c r="AU35" s="23">
        <f t="shared" si="22"/>
        <v>5.092</v>
      </c>
      <c r="AV35" s="22">
        <v>14.119</v>
      </c>
      <c r="AW35" s="22">
        <v>17.213</v>
      </c>
      <c r="AX35" s="22">
        <v>24.108</v>
      </c>
      <c r="AY35" s="23">
        <f t="shared" si="23"/>
        <v>55.44</v>
      </c>
      <c r="AZ35" s="40">
        <f t="shared" si="49"/>
        <v>160.48000000000002</v>
      </c>
      <c r="BA35" s="22">
        <v>27.007</v>
      </c>
      <c r="BB35" s="22">
        <v>20.11</v>
      </c>
      <c r="BC35" s="22">
        <v>23.622</v>
      </c>
      <c r="BD35" s="23">
        <f t="shared" si="38"/>
        <v>70.739</v>
      </c>
      <c r="BE35" s="22">
        <v>17.66</v>
      </c>
      <c r="BF35" s="22">
        <v>12.731</v>
      </c>
      <c r="BG35" s="22">
        <v>4.439</v>
      </c>
      <c r="BH35" s="23">
        <f t="shared" si="39"/>
        <v>34.83</v>
      </c>
      <c r="BI35" s="6"/>
      <c r="BJ35" s="6">
        <v>0.002</v>
      </c>
      <c r="BK35" s="6">
        <v>3.894</v>
      </c>
      <c r="BL35" s="23">
        <f t="shared" si="40"/>
        <v>3.896</v>
      </c>
      <c r="BM35" s="22">
        <v>17.988</v>
      </c>
      <c r="BN35" s="22">
        <v>26.814</v>
      </c>
      <c r="BO35" s="22">
        <v>25.066</v>
      </c>
      <c r="BP35" s="23">
        <f t="shared" si="41"/>
        <v>69.868</v>
      </c>
      <c r="BQ35" s="40">
        <f t="shared" si="42"/>
        <v>179.333</v>
      </c>
      <c r="BR35" s="55">
        <v>24.563000000000002</v>
      </c>
      <c r="BS35" s="55">
        <v>20.133</v>
      </c>
      <c r="BT35" s="55">
        <v>22.009</v>
      </c>
      <c r="BU35" s="23">
        <f t="shared" si="43"/>
        <v>66.705</v>
      </c>
      <c r="BV35" s="55">
        <v>15.540999999999999</v>
      </c>
      <c r="BW35" s="55">
        <v>10.34</v>
      </c>
      <c r="BX35" s="55">
        <v>4.034</v>
      </c>
      <c r="BY35" s="23">
        <f t="shared" si="44"/>
        <v>29.915</v>
      </c>
      <c r="BZ35" s="6"/>
      <c r="CA35" s="6"/>
      <c r="CB35" s="6"/>
      <c r="CC35" s="23">
        <f t="shared" si="45"/>
        <v>0</v>
      </c>
      <c r="CD35" s="22"/>
      <c r="CE35" s="22"/>
      <c r="CF35" s="22"/>
      <c r="CG35" s="23">
        <f t="shared" si="46"/>
        <v>0</v>
      </c>
      <c r="CH35" s="40">
        <f t="shared" si="9"/>
        <v>96.62</v>
      </c>
    </row>
    <row r="36" spans="1:86" ht="15" outlineLevel="1">
      <c r="A36" t="s">
        <v>32</v>
      </c>
      <c r="B36" s="22">
        <v>25.942</v>
      </c>
      <c r="C36" s="22">
        <v>22.745</v>
      </c>
      <c r="D36" s="22">
        <v>22.291</v>
      </c>
      <c r="E36" s="23">
        <f t="shared" si="10"/>
        <v>70.978</v>
      </c>
      <c r="F36" s="22">
        <v>23.154</v>
      </c>
      <c r="G36" s="22">
        <v>19.427</v>
      </c>
      <c r="H36" s="22">
        <v>13.443999999999999</v>
      </c>
      <c r="I36" s="23">
        <f t="shared" si="11"/>
        <v>56.025000000000006</v>
      </c>
      <c r="J36" s="22">
        <v>12.158</v>
      </c>
      <c r="K36" s="22">
        <v>14.533000000000001</v>
      </c>
      <c r="L36" s="22">
        <v>16.718</v>
      </c>
      <c r="M36" s="23">
        <f t="shared" si="12"/>
        <v>43.409000000000006</v>
      </c>
      <c r="N36" s="22">
        <v>21.695</v>
      </c>
      <c r="O36" s="22">
        <v>22.186999999999998</v>
      </c>
      <c r="P36" s="22">
        <v>24.901</v>
      </c>
      <c r="Q36" s="23">
        <f t="shared" si="13"/>
        <v>68.783</v>
      </c>
      <c r="R36" s="38">
        <f t="shared" si="47"/>
        <v>239.195</v>
      </c>
      <c r="S36" s="22">
        <v>24.885</v>
      </c>
      <c r="T36" s="22">
        <v>22.976</v>
      </c>
      <c r="U36" s="22">
        <v>24.583000000000002</v>
      </c>
      <c r="V36" s="23">
        <f t="shared" si="15"/>
        <v>72.444</v>
      </c>
      <c r="W36" s="22">
        <v>21.613999999999997</v>
      </c>
      <c r="X36" s="22">
        <v>19.366999999999997</v>
      </c>
      <c r="Y36" s="22">
        <v>11.401</v>
      </c>
      <c r="Z36" s="23">
        <f t="shared" si="16"/>
        <v>52.38199999999999</v>
      </c>
      <c r="AA36" s="22">
        <v>10.409999999999998</v>
      </c>
      <c r="AB36" s="22">
        <v>12.651</v>
      </c>
      <c r="AC36" s="22">
        <v>14.605</v>
      </c>
      <c r="AD36" s="23">
        <f t="shared" si="17"/>
        <v>37.666</v>
      </c>
      <c r="AE36" s="22">
        <v>19.401000000000003</v>
      </c>
      <c r="AF36" s="22">
        <v>23.601999999999997</v>
      </c>
      <c r="AG36" s="22">
        <v>26.399</v>
      </c>
      <c r="AH36" s="23">
        <f t="shared" si="18"/>
        <v>69.402</v>
      </c>
      <c r="AI36" s="40">
        <f t="shared" si="48"/>
        <v>231.894</v>
      </c>
      <c r="AJ36" s="22">
        <v>26.267000000000003</v>
      </c>
      <c r="AK36" s="22">
        <v>24.273</v>
      </c>
      <c r="AL36" s="22">
        <v>25.684999999999995</v>
      </c>
      <c r="AM36" s="23">
        <f t="shared" si="20"/>
        <v>76.225</v>
      </c>
      <c r="AN36" s="22">
        <v>24.337000000000003</v>
      </c>
      <c r="AO36" s="22">
        <v>24.180999999999997</v>
      </c>
      <c r="AP36" s="22">
        <v>15.656</v>
      </c>
      <c r="AQ36" s="23">
        <f t="shared" si="21"/>
        <v>64.174</v>
      </c>
      <c r="AR36" s="22">
        <v>13.976</v>
      </c>
      <c r="AS36" s="22">
        <v>14.672</v>
      </c>
      <c r="AT36" s="22">
        <v>15.302999999999999</v>
      </c>
      <c r="AU36" s="23">
        <f t="shared" si="22"/>
        <v>43.951</v>
      </c>
      <c r="AV36" s="22">
        <v>21.219</v>
      </c>
      <c r="AW36" s="22">
        <v>24.178</v>
      </c>
      <c r="AX36" s="22">
        <v>25.439</v>
      </c>
      <c r="AY36" s="23">
        <f t="shared" si="23"/>
        <v>70.83600000000001</v>
      </c>
      <c r="AZ36" s="40">
        <f t="shared" si="49"/>
        <v>255.186</v>
      </c>
      <c r="BA36" s="22">
        <v>26.029000000000003</v>
      </c>
      <c r="BB36" s="22">
        <v>22.99</v>
      </c>
      <c r="BC36" s="22">
        <v>24.840999999999998</v>
      </c>
      <c r="BD36" s="23">
        <f t="shared" si="38"/>
        <v>73.86</v>
      </c>
      <c r="BE36" s="22">
        <v>22.733</v>
      </c>
      <c r="BF36" s="22">
        <v>22.035999999999998</v>
      </c>
      <c r="BG36" s="22">
        <v>19.785</v>
      </c>
      <c r="BH36" s="23">
        <f t="shared" si="39"/>
        <v>64.554</v>
      </c>
      <c r="BI36" s="6">
        <v>16.912</v>
      </c>
      <c r="BJ36" s="6">
        <v>12.998000000000001</v>
      </c>
      <c r="BK36" s="6">
        <v>15.321000000000002</v>
      </c>
      <c r="BL36" s="23">
        <f t="shared" si="40"/>
        <v>45.231</v>
      </c>
      <c r="BM36" s="22">
        <v>19.587</v>
      </c>
      <c r="BN36" s="22">
        <v>22.389000000000003</v>
      </c>
      <c r="BO36" s="22">
        <v>25.368000000000002</v>
      </c>
      <c r="BP36" s="23">
        <f t="shared" si="41"/>
        <v>67.344</v>
      </c>
      <c r="BQ36" s="40">
        <f t="shared" si="42"/>
        <v>250.98899999999998</v>
      </c>
      <c r="BR36" s="55">
        <v>27.292</v>
      </c>
      <c r="BS36" s="55">
        <v>23.401</v>
      </c>
      <c r="BT36" s="55">
        <v>24.885999999999996</v>
      </c>
      <c r="BU36" s="23">
        <f t="shared" si="43"/>
        <v>75.579</v>
      </c>
      <c r="BV36" s="55">
        <v>23.894</v>
      </c>
      <c r="BW36" s="55">
        <v>22.829</v>
      </c>
      <c r="BX36" s="55">
        <v>13.085</v>
      </c>
      <c r="BY36" s="23">
        <f t="shared" si="44"/>
        <v>59.808</v>
      </c>
      <c r="BZ36" s="6"/>
      <c r="CA36" s="6"/>
      <c r="CB36" s="6"/>
      <c r="CC36" s="23">
        <f t="shared" si="45"/>
        <v>0</v>
      </c>
      <c r="CD36" s="22"/>
      <c r="CE36" s="22"/>
      <c r="CF36" s="22"/>
      <c r="CG36" s="23">
        <f t="shared" si="46"/>
        <v>0</v>
      </c>
      <c r="CH36" s="40">
        <f t="shared" si="9"/>
        <v>135.387</v>
      </c>
    </row>
    <row r="37" spans="1:86" s="49" customFormat="1" ht="15" outlineLevel="1">
      <c r="A37" s="49" t="s">
        <v>33</v>
      </c>
      <c r="B37" s="22">
        <v>214.937874</v>
      </c>
      <c r="C37" s="22">
        <v>190.68339799999998</v>
      </c>
      <c r="D37" s="22">
        <v>200.376242</v>
      </c>
      <c r="E37" s="23">
        <f t="shared" si="10"/>
        <v>605.9975139999999</v>
      </c>
      <c r="F37" s="22">
        <v>176.59566</v>
      </c>
      <c r="G37" s="22">
        <v>172.12437800000004</v>
      </c>
      <c r="H37" s="22">
        <v>146.73189200000002</v>
      </c>
      <c r="I37" s="23">
        <f t="shared" si="11"/>
        <v>495.45193000000006</v>
      </c>
      <c r="J37" s="22">
        <v>142.34747199999998</v>
      </c>
      <c r="K37" s="22">
        <v>150.977886</v>
      </c>
      <c r="L37" s="22">
        <v>152.199204</v>
      </c>
      <c r="M37" s="23">
        <f t="shared" si="12"/>
        <v>445.524562</v>
      </c>
      <c r="N37" s="22">
        <v>179.347162</v>
      </c>
      <c r="O37" s="22">
        <v>187.39570000000003</v>
      </c>
      <c r="P37" s="22">
        <v>218.256</v>
      </c>
      <c r="Q37" s="23">
        <f t="shared" si="13"/>
        <v>584.998862</v>
      </c>
      <c r="R37" s="50">
        <f t="shared" si="47"/>
        <v>2131.972868</v>
      </c>
      <c r="S37" s="22">
        <v>218.54674999999997</v>
      </c>
      <c r="T37" s="22">
        <v>211.61383400000003</v>
      </c>
      <c r="U37" s="22">
        <v>208.46800199999998</v>
      </c>
      <c r="V37" s="23">
        <f t="shared" si="15"/>
        <v>638.6285859999999</v>
      </c>
      <c r="W37" s="22">
        <v>173.800594</v>
      </c>
      <c r="X37" s="22">
        <v>165.472464</v>
      </c>
      <c r="Y37" s="22">
        <v>147.653288</v>
      </c>
      <c r="Z37" s="23">
        <f t="shared" si="16"/>
        <v>486.92634599999997</v>
      </c>
      <c r="AA37" s="22">
        <v>149.43380200000001</v>
      </c>
      <c r="AB37" s="22">
        <v>137.50143200000002</v>
      </c>
      <c r="AC37" s="22">
        <v>127.42321600000001</v>
      </c>
      <c r="AD37" s="23">
        <f t="shared" si="17"/>
        <v>414.35845000000006</v>
      </c>
      <c r="AE37" s="22">
        <v>174.86219999999997</v>
      </c>
      <c r="AF37" s="22">
        <v>188.7825</v>
      </c>
      <c r="AG37" s="22">
        <v>213.304</v>
      </c>
      <c r="AH37" s="23">
        <f t="shared" si="18"/>
        <v>576.9486999999999</v>
      </c>
      <c r="AI37" s="50">
        <f t="shared" si="48"/>
        <v>2116.862082</v>
      </c>
      <c r="AJ37" s="22">
        <v>218.37189999999998</v>
      </c>
      <c r="AK37" s="22">
        <v>192.005834</v>
      </c>
      <c r="AL37" s="22">
        <v>197.390446</v>
      </c>
      <c r="AM37" s="23">
        <f t="shared" si="20"/>
        <v>607.76818</v>
      </c>
      <c r="AN37" s="22">
        <v>174.50672</v>
      </c>
      <c r="AO37" s="22">
        <v>166.947474</v>
      </c>
      <c r="AP37" s="22">
        <v>140.068</v>
      </c>
      <c r="AQ37" s="23">
        <f t="shared" si="21"/>
        <v>481.522194</v>
      </c>
      <c r="AR37" s="22">
        <v>140.338722</v>
      </c>
      <c r="AS37" s="22">
        <v>147.93551200000002</v>
      </c>
      <c r="AT37" s="22">
        <v>148.743</v>
      </c>
      <c r="AU37" s="23">
        <f t="shared" si="22"/>
        <v>437.017234</v>
      </c>
      <c r="AV37" s="22">
        <v>171.01096800000002</v>
      </c>
      <c r="AW37" s="22">
        <v>177.32613000000003</v>
      </c>
      <c r="AX37" s="22">
        <v>202.56462000000002</v>
      </c>
      <c r="AY37" s="23">
        <f t="shared" si="23"/>
        <v>550.9017180000001</v>
      </c>
      <c r="AZ37" s="50">
        <f t="shared" si="49"/>
        <v>2077.209326</v>
      </c>
      <c r="BA37" s="22">
        <v>214.95918400000002</v>
      </c>
      <c r="BB37" s="22">
        <v>188.304538</v>
      </c>
      <c r="BC37" s="22">
        <v>190.215228</v>
      </c>
      <c r="BD37" s="23">
        <f t="shared" si="38"/>
        <v>593.47895</v>
      </c>
      <c r="BE37" s="22">
        <v>168.897618</v>
      </c>
      <c r="BF37" s="22">
        <v>159.808588</v>
      </c>
      <c r="BG37" s="22">
        <v>145.01798</v>
      </c>
      <c r="BH37" s="23">
        <f t="shared" si="39"/>
        <v>473.7241859999999</v>
      </c>
      <c r="BI37" s="6">
        <v>139.284532</v>
      </c>
      <c r="BJ37" s="6">
        <v>139.61886400000003</v>
      </c>
      <c r="BK37" s="6">
        <v>145.40591200000003</v>
      </c>
      <c r="BL37" s="23">
        <f t="shared" si="40"/>
        <v>424.3093080000001</v>
      </c>
      <c r="BM37" s="22">
        <v>175.75828599999997</v>
      </c>
      <c r="BN37" s="22">
        <v>184.438756</v>
      </c>
      <c r="BO37" s="22">
        <v>205.14498200000003</v>
      </c>
      <c r="BP37" s="23">
        <f t="shared" si="41"/>
        <v>565.342024</v>
      </c>
      <c r="BQ37" s="40">
        <f t="shared" si="42"/>
        <v>2056.854468</v>
      </c>
      <c r="BR37" s="55">
        <f>209.243+0.203854</f>
        <v>209.446854</v>
      </c>
      <c r="BS37" s="55">
        <f>185.723+0.179766</f>
        <v>185.902766</v>
      </c>
      <c r="BT37" s="55">
        <f>185.209+0.18209</f>
        <v>185.39109</v>
      </c>
      <c r="BU37" s="23">
        <f t="shared" si="43"/>
        <v>580.74071</v>
      </c>
      <c r="BV37" s="55">
        <v>172.475722</v>
      </c>
      <c r="BW37" s="55">
        <v>166.85631</v>
      </c>
      <c r="BX37" s="55">
        <v>148.41199</v>
      </c>
      <c r="BY37" s="23">
        <f t="shared" si="44"/>
        <v>487.74402200000003</v>
      </c>
      <c r="BZ37" s="6"/>
      <c r="CA37" s="6"/>
      <c r="CB37" s="6"/>
      <c r="CC37" s="23">
        <f t="shared" si="45"/>
        <v>0</v>
      </c>
      <c r="CD37" s="22"/>
      <c r="CE37" s="22"/>
      <c r="CF37" s="22"/>
      <c r="CG37" s="23">
        <f t="shared" si="46"/>
        <v>0</v>
      </c>
      <c r="CH37" s="40">
        <f t="shared" si="9"/>
        <v>1068.4847320000001</v>
      </c>
    </row>
    <row r="38" spans="1:86" ht="15" outlineLevel="1">
      <c r="A38" t="s">
        <v>34</v>
      </c>
      <c r="B38" s="22">
        <v>76.198</v>
      </c>
      <c r="C38" s="22">
        <v>70.07617</v>
      </c>
      <c r="D38" s="22">
        <v>74.20117</v>
      </c>
      <c r="E38" s="23">
        <f t="shared" si="10"/>
        <v>220.47534000000002</v>
      </c>
      <c r="F38" s="22">
        <v>65.16799</v>
      </c>
      <c r="G38" s="22">
        <v>57.30127</v>
      </c>
      <c r="H38" s="22">
        <v>47.93642</v>
      </c>
      <c r="I38" s="23">
        <f t="shared" si="11"/>
        <v>170.40568000000002</v>
      </c>
      <c r="J38" s="22">
        <v>42.46689</v>
      </c>
      <c r="K38" s="22">
        <v>51.413120000000006</v>
      </c>
      <c r="L38" s="22">
        <v>67.374</v>
      </c>
      <c r="M38" s="23">
        <f t="shared" si="12"/>
        <v>161.25401</v>
      </c>
      <c r="N38" s="22">
        <v>74.44266</v>
      </c>
      <c r="O38" s="22">
        <v>78.83258</v>
      </c>
      <c r="P38" s="22">
        <v>82.832</v>
      </c>
      <c r="Q38" s="23">
        <f t="shared" si="13"/>
        <v>236.10724</v>
      </c>
      <c r="R38" s="38">
        <f t="shared" si="47"/>
        <v>788.24227</v>
      </c>
      <c r="S38" s="22">
        <v>81.850128</v>
      </c>
      <c r="T38" s="22">
        <v>73.12938</v>
      </c>
      <c r="U38" s="22">
        <v>79.1209</v>
      </c>
      <c r="V38" s="23">
        <f t="shared" si="15"/>
        <v>234.10040800000002</v>
      </c>
      <c r="W38" s="22">
        <v>71.42547</v>
      </c>
      <c r="X38" s="22">
        <v>57.13005</v>
      </c>
      <c r="Y38" s="22">
        <v>45.09948</v>
      </c>
      <c r="Z38" s="23">
        <f t="shared" si="16"/>
        <v>173.655</v>
      </c>
      <c r="AA38" s="22">
        <v>46.7805</v>
      </c>
      <c r="AB38" s="22">
        <v>53.739279999999994</v>
      </c>
      <c r="AC38" s="22">
        <v>61.399</v>
      </c>
      <c r="AD38" s="23">
        <f t="shared" si="17"/>
        <v>161.91878</v>
      </c>
      <c r="AE38" s="22">
        <v>77.10494999999999</v>
      </c>
      <c r="AF38" s="22">
        <v>78.281</v>
      </c>
      <c r="AG38" s="22">
        <v>80.782</v>
      </c>
      <c r="AH38" s="23">
        <f t="shared" si="18"/>
        <v>236.16794999999996</v>
      </c>
      <c r="AI38" s="40">
        <f t="shared" si="48"/>
        <v>805.842138</v>
      </c>
      <c r="AJ38" s="22">
        <v>46.177642000000006</v>
      </c>
      <c r="AK38" s="22">
        <v>38.735201</v>
      </c>
      <c r="AL38" s="22">
        <v>43.857</v>
      </c>
      <c r="AM38" s="23">
        <f t="shared" si="20"/>
        <v>128.769843</v>
      </c>
      <c r="AN38" s="22">
        <v>24.903</v>
      </c>
      <c r="AO38" s="22">
        <v>26.62326</v>
      </c>
      <c r="AP38" s="22">
        <v>21.507707</v>
      </c>
      <c r="AQ38" s="23">
        <f t="shared" si="21"/>
        <v>73.03396699999999</v>
      </c>
      <c r="AR38" s="22">
        <v>31.095084999999997</v>
      </c>
      <c r="AS38" s="22">
        <v>34.972958</v>
      </c>
      <c r="AT38" s="22">
        <v>35.288751</v>
      </c>
      <c r="AU38" s="23">
        <f t="shared" si="22"/>
        <v>101.35679399999998</v>
      </c>
      <c r="AV38" s="22">
        <v>28.320059999999998</v>
      </c>
      <c r="AW38" s="22">
        <v>28.59418</v>
      </c>
      <c r="AX38" s="22">
        <v>30.87494</v>
      </c>
      <c r="AY38" s="23">
        <f t="shared" si="23"/>
        <v>87.78918</v>
      </c>
      <c r="AZ38" s="40">
        <f t="shared" si="49"/>
        <v>390.94978399999997</v>
      </c>
      <c r="BA38" s="22">
        <v>32.891099</v>
      </c>
      <c r="BB38" s="22">
        <v>31.792377000000002</v>
      </c>
      <c r="BC38" s="22">
        <v>30.457749</v>
      </c>
      <c r="BD38" s="23">
        <f t="shared" si="38"/>
        <v>95.14122499999999</v>
      </c>
      <c r="BE38" s="22">
        <v>27.593753</v>
      </c>
      <c r="BF38" s="22">
        <v>26.038142999999998</v>
      </c>
      <c r="BG38" s="22">
        <v>20.492975</v>
      </c>
      <c r="BH38" s="23">
        <f t="shared" si="39"/>
        <v>74.124871</v>
      </c>
      <c r="BI38" s="6">
        <v>17.48318</v>
      </c>
      <c r="BJ38" s="6">
        <v>19.639314000000002</v>
      </c>
      <c r="BK38" s="6">
        <v>34.16822</v>
      </c>
      <c r="BL38" s="23">
        <f t="shared" si="40"/>
        <v>71.29071400000001</v>
      </c>
      <c r="BM38" s="22">
        <v>44.62945800000001</v>
      </c>
      <c r="BN38" s="22">
        <v>50.79875800000001</v>
      </c>
      <c r="BO38" s="22">
        <v>55.184513</v>
      </c>
      <c r="BP38" s="23">
        <f t="shared" si="41"/>
        <v>150.61272900000003</v>
      </c>
      <c r="BQ38" s="40">
        <f t="shared" si="42"/>
        <v>391.169539</v>
      </c>
      <c r="BR38" s="55">
        <v>72.243179</v>
      </c>
      <c r="BS38" s="55">
        <v>42.193802</v>
      </c>
      <c r="BT38" s="55">
        <v>34.337796999999995</v>
      </c>
      <c r="BU38" s="23">
        <f t="shared" si="43"/>
        <v>148.774778</v>
      </c>
      <c r="BV38" s="55">
        <v>36.614668</v>
      </c>
      <c r="BW38" s="55">
        <v>25.371144</v>
      </c>
      <c r="BX38" s="55">
        <v>18.084471</v>
      </c>
      <c r="BY38" s="23">
        <f t="shared" si="44"/>
        <v>80.070283</v>
      </c>
      <c r="BZ38" s="6"/>
      <c r="CA38" s="6"/>
      <c r="CB38" s="6"/>
      <c r="CC38" s="23">
        <f t="shared" si="45"/>
        <v>0</v>
      </c>
      <c r="CD38" s="22"/>
      <c r="CE38" s="22"/>
      <c r="CF38" s="22"/>
      <c r="CG38" s="23">
        <f t="shared" si="46"/>
        <v>0</v>
      </c>
      <c r="CH38" s="40">
        <f t="shared" si="9"/>
        <v>228.845061</v>
      </c>
    </row>
    <row r="39" spans="1:86" ht="15">
      <c r="A39" s="14" t="s">
        <v>19</v>
      </c>
      <c r="B39" s="21">
        <f>B40</f>
        <v>21.157688</v>
      </c>
      <c r="C39" s="21">
        <f>C40</f>
        <v>19.191379</v>
      </c>
      <c r="D39" s="21">
        <f>D40</f>
        <v>32.531143</v>
      </c>
      <c r="E39" s="2">
        <f>B39+C39+D39</f>
        <v>72.88021</v>
      </c>
      <c r="F39" s="8">
        <f>F40</f>
        <v>117.729133</v>
      </c>
      <c r="G39" s="8">
        <f>G40</f>
        <v>131.636779</v>
      </c>
      <c r="H39" s="8">
        <f>H40</f>
        <v>65.518758</v>
      </c>
      <c r="I39" s="2">
        <f>F39+G39+H39</f>
        <v>314.88466999999997</v>
      </c>
      <c r="J39" s="20">
        <f>J40</f>
        <v>94.81351</v>
      </c>
      <c r="K39" s="20">
        <f>K40</f>
        <v>78.919796</v>
      </c>
      <c r="L39" s="20">
        <f>L40</f>
        <v>38.576764</v>
      </c>
      <c r="M39" s="2">
        <f>J39+K39+L39</f>
        <v>212.31007</v>
      </c>
      <c r="N39" s="20">
        <f>N40</f>
        <v>9.694</v>
      </c>
      <c r="O39" s="20">
        <f>O40</f>
        <v>20.968</v>
      </c>
      <c r="P39" s="20">
        <f>P40</f>
        <v>20.159</v>
      </c>
      <c r="Q39" s="2">
        <f>N39+O39+P39</f>
        <v>50.821</v>
      </c>
      <c r="R39" s="37">
        <f>E39+I39+M39+Q39</f>
        <v>650.89595</v>
      </c>
      <c r="S39" s="8">
        <f>S40</f>
        <v>17.219</v>
      </c>
      <c r="T39" s="8">
        <f>T40</f>
        <v>16.91</v>
      </c>
      <c r="U39" s="8">
        <f>U40</f>
        <v>20.359</v>
      </c>
      <c r="V39" s="2">
        <f>S39+T39+U39</f>
        <v>54.48800000000001</v>
      </c>
      <c r="W39" s="8">
        <f>W40</f>
        <v>79.978</v>
      </c>
      <c r="X39" s="8">
        <f>X40</f>
        <v>90.607</v>
      </c>
      <c r="Y39" s="8">
        <f>Y40</f>
        <v>111.95</v>
      </c>
      <c r="Z39" s="2">
        <f>W39+X39+Y39</f>
        <v>282.53499999999997</v>
      </c>
      <c r="AA39" s="20">
        <f>AA40</f>
        <v>92.021</v>
      </c>
      <c r="AB39" s="20">
        <f>AB40</f>
        <v>103.226</v>
      </c>
      <c r="AC39" s="20">
        <f>AC40</f>
        <v>53.787399</v>
      </c>
      <c r="AD39" s="2">
        <f>AA39+AB39+AC39</f>
        <v>249.034399</v>
      </c>
      <c r="AE39" s="20">
        <f>AE40</f>
        <v>7.217</v>
      </c>
      <c r="AF39" s="20">
        <f>AF40</f>
        <v>17.5</v>
      </c>
      <c r="AG39" s="20">
        <f>AG40</f>
        <v>20.555</v>
      </c>
      <c r="AH39" s="2">
        <f>AE39+AF39+AG39</f>
        <v>45.272</v>
      </c>
      <c r="AI39" s="37">
        <f>V39+Z39+AD39+AH39</f>
        <v>631.3293990000001</v>
      </c>
      <c r="AJ39" s="8">
        <f>AJ40</f>
        <v>18.746</v>
      </c>
      <c r="AK39" s="8">
        <f>AK40</f>
        <v>18.393</v>
      </c>
      <c r="AL39" s="8">
        <f>AL40</f>
        <v>46.634</v>
      </c>
      <c r="AM39" s="2">
        <f>AJ39+AK39+AL39</f>
        <v>83.773</v>
      </c>
      <c r="AN39" s="8">
        <f>AN40</f>
        <v>81.694</v>
      </c>
      <c r="AO39" s="8">
        <f>AO40</f>
        <v>52.074</v>
      </c>
      <c r="AP39" s="8">
        <f>AP40</f>
        <v>55.662</v>
      </c>
      <c r="AQ39" s="2">
        <f>AN39+AO39+AP39</f>
        <v>189.43</v>
      </c>
      <c r="AR39" s="8">
        <f>AR40</f>
        <v>87.039</v>
      </c>
      <c r="AS39" s="8">
        <f>AS40</f>
        <v>64.809</v>
      </c>
      <c r="AT39" s="8">
        <f>AT40</f>
        <v>17.149371509999998</v>
      </c>
      <c r="AU39" s="2">
        <f>AR39+AS39+AT39</f>
        <v>168.99737151000002</v>
      </c>
      <c r="AV39" s="8">
        <f>AV40</f>
        <v>4.939</v>
      </c>
      <c r="AW39" s="8">
        <f>AW40</f>
        <v>7.111</v>
      </c>
      <c r="AX39" s="8">
        <f>AX40</f>
        <v>13.647</v>
      </c>
      <c r="AY39" s="2">
        <f>AV39+AW39+AX39</f>
        <v>25.697000000000003</v>
      </c>
      <c r="AZ39" s="37">
        <f>AM39+AQ39+AU39+AY39</f>
        <v>467.89737150999997</v>
      </c>
      <c r="BA39" s="8">
        <f>BA40</f>
        <v>11.411</v>
      </c>
      <c r="BB39" s="8">
        <f>BB40</f>
        <v>11.04</v>
      </c>
      <c r="BC39" s="8">
        <f>BC40</f>
        <v>21.922</v>
      </c>
      <c r="BD39" s="2">
        <f t="shared" si="38"/>
        <v>44.373000000000005</v>
      </c>
      <c r="BE39" s="8">
        <f>BE40</f>
        <v>48.356</v>
      </c>
      <c r="BF39" s="8">
        <f>BF40</f>
        <v>87.047</v>
      </c>
      <c r="BG39" s="8">
        <f>BG40</f>
        <v>75.255</v>
      </c>
      <c r="BH39" s="2">
        <f>BE39+BF39+BG39</f>
        <v>210.658</v>
      </c>
      <c r="BI39" s="8">
        <f>BI40</f>
        <v>90.021</v>
      </c>
      <c r="BJ39" s="8">
        <f>BJ40</f>
        <v>79.968</v>
      </c>
      <c r="BK39" s="8">
        <f>BK40</f>
        <v>8.691</v>
      </c>
      <c r="BL39" s="2">
        <f>BI39+BJ39+BK39</f>
        <v>178.68</v>
      </c>
      <c r="BM39" s="8">
        <f>BM40</f>
        <v>8.465</v>
      </c>
      <c r="BN39" s="8">
        <f>BN40</f>
        <v>10.82</v>
      </c>
      <c r="BO39" s="8">
        <f>BO40</f>
        <v>21.708</v>
      </c>
      <c r="BP39" s="2">
        <f>BM39+BN39+BO39</f>
        <v>40.992999999999995</v>
      </c>
      <c r="BQ39" s="37">
        <f>BP39+BL39+BH39+BD39</f>
        <v>474.704</v>
      </c>
      <c r="BR39" s="8">
        <f>BR40</f>
        <v>18.102</v>
      </c>
      <c r="BS39" s="8">
        <f>BS40</f>
        <v>14.819</v>
      </c>
      <c r="BT39" s="8">
        <f>BT40</f>
        <v>21.975</v>
      </c>
      <c r="BU39" s="2">
        <f t="shared" si="43"/>
        <v>54.896</v>
      </c>
      <c r="BV39" s="8">
        <f>BV40</f>
        <v>49.826</v>
      </c>
      <c r="BW39" s="8">
        <f>BW40</f>
        <v>73.403</v>
      </c>
      <c r="BX39" s="8">
        <f>BX40</f>
        <v>81.434</v>
      </c>
      <c r="BY39" s="2">
        <f>BV39+BW39+BX39</f>
        <v>204.663</v>
      </c>
      <c r="BZ39" s="8">
        <f>BZ40</f>
        <v>0</v>
      </c>
      <c r="CA39" s="8">
        <f>CA40</f>
        <v>0</v>
      </c>
      <c r="CB39" s="8">
        <f>CB40</f>
        <v>0</v>
      </c>
      <c r="CC39" s="2">
        <f>BZ39+CA39+CB39</f>
        <v>0</v>
      </c>
      <c r="CD39" s="8">
        <f>CD40</f>
        <v>0</v>
      </c>
      <c r="CE39" s="8">
        <f>CE40</f>
        <v>0</v>
      </c>
      <c r="CF39" s="8">
        <f>CF40</f>
        <v>0</v>
      </c>
      <c r="CG39" s="2">
        <f>CD39+CE39+CF39</f>
        <v>0</v>
      </c>
      <c r="CH39" s="37">
        <f>CG39+CC39+BY39+BU39</f>
        <v>259.559</v>
      </c>
    </row>
    <row r="40" spans="1:86" ht="15" customHeight="1" outlineLevel="1">
      <c r="A40" s="11" t="s">
        <v>42</v>
      </c>
      <c r="B40" s="7">
        <v>21.157688</v>
      </c>
      <c r="C40" s="7">
        <v>19.191379</v>
      </c>
      <c r="D40" s="7">
        <v>32.531143</v>
      </c>
      <c r="E40" s="23">
        <f>B40+C40+D40</f>
        <v>72.88021</v>
      </c>
      <c r="F40" s="6">
        <v>117.729133</v>
      </c>
      <c r="G40" s="6">
        <v>131.636779</v>
      </c>
      <c r="H40" s="6">
        <v>65.518758</v>
      </c>
      <c r="I40" s="23">
        <f>F40+G40+H40</f>
        <v>314.88466999999997</v>
      </c>
      <c r="J40" s="6">
        <v>94.81351</v>
      </c>
      <c r="K40" s="6">
        <v>78.919796</v>
      </c>
      <c r="L40" s="6">
        <v>38.576764</v>
      </c>
      <c r="M40" s="23">
        <f>J40+K40+L40</f>
        <v>212.31007</v>
      </c>
      <c r="N40" s="22">
        <v>9.694</v>
      </c>
      <c r="O40" s="22">
        <v>20.968</v>
      </c>
      <c r="P40" s="22">
        <v>20.159</v>
      </c>
      <c r="Q40" s="23">
        <f>N40+O40+P40</f>
        <v>50.821</v>
      </c>
      <c r="R40" s="38">
        <f>E40+I40+M40+Q40</f>
        <v>650.89595</v>
      </c>
      <c r="S40" s="6">
        <v>17.219</v>
      </c>
      <c r="T40" s="22">
        <v>16.91</v>
      </c>
      <c r="U40" s="22">
        <v>20.359</v>
      </c>
      <c r="V40" s="23">
        <f>S40+T40+U40</f>
        <v>54.48800000000001</v>
      </c>
      <c r="W40" s="22">
        <v>79.978</v>
      </c>
      <c r="X40" s="22">
        <v>90.607</v>
      </c>
      <c r="Y40" s="22">
        <v>111.95</v>
      </c>
      <c r="Z40" s="23">
        <f>W40+X40+Y40</f>
        <v>282.53499999999997</v>
      </c>
      <c r="AA40" s="26">
        <v>92.021</v>
      </c>
      <c r="AB40" s="26">
        <v>103.226</v>
      </c>
      <c r="AC40" s="26">
        <v>53.787399</v>
      </c>
      <c r="AD40" s="23">
        <f>AA40+AB40+AC40</f>
        <v>249.034399</v>
      </c>
      <c r="AE40" s="22">
        <v>7.217</v>
      </c>
      <c r="AF40" s="22">
        <v>17.5</v>
      </c>
      <c r="AG40" s="22">
        <v>20.555</v>
      </c>
      <c r="AH40" s="23">
        <f>AE40+AF40+AG40</f>
        <v>45.272</v>
      </c>
      <c r="AI40" s="40">
        <f>V40+Z40+AD40+AH40</f>
        <v>631.3293990000001</v>
      </c>
      <c r="AJ40" s="6">
        <v>18.746</v>
      </c>
      <c r="AK40" s="6">
        <v>18.393</v>
      </c>
      <c r="AL40" s="6">
        <v>46.634</v>
      </c>
      <c r="AM40" s="23">
        <f>AJ40+AK40+AL40</f>
        <v>83.773</v>
      </c>
      <c r="AN40" s="6">
        <v>81.694</v>
      </c>
      <c r="AO40" s="6">
        <v>52.074</v>
      </c>
      <c r="AP40" s="6">
        <v>55.662</v>
      </c>
      <c r="AQ40" s="23">
        <f>AN40+AO40+AP40</f>
        <v>189.43</v>
      </c>
      <c r="AR40" s="6">
        <v>87.039</v>
      </c>
      <c r="AS40" s="6">
        <v>64.809</v>
      </c>
      <c r="AT40" s="6">
        <v>17.149371509999998</v>
      </c>
      <c r="AU40" s="23">
        <f>AR40+AS40+AT40</f>
        <v>168.99737151000002</v>
      </c>
      <c r="AV40" s="6">
        <v>4.939</v>
      </c>
      <c r="AW40" s="6">
        <v>7.111</v>
      </c>
      <c r="AX40" s="6">
        <v>13.647</v>
      </c>
      <c r="AY40" s="23">
        <f>AV40+AW40+AX40</f>
        <v>25.697000000000003</v>
      </c>
      <c r="AZ40" s="40">
        <f>AM40+AQ40+AU40+AY40</f>
        <v>467.89737150999997</v>
      </c>
      <c r="BA40" s="6">
        <v>11.411</v>
      </c>
      <c r="BB40" s="6">
        <v>11.04</v>
      </c>
      <c r="BC40" s="6">
        <v>21.922</v>
      </c>
      <c r="BD40" s="23">
        <f t="shared" si="38"/>
        <v>44.373000000000005</v>
      </c>
      <c r="BE40" s="6">
        <v>48.356</v>
      </c>
      <c r="BF40" s="6">
        <v>87.047</v>
      </c>
      <c r="BG40" s="6">
        <v>75.255</v>
      </c>
      <c r="BH40" s="23">
        <f>BE40+BF40+BG40</f>
        <v>210.658</v>
      </c>
      <c r="BI40" s="6">
        <v>90.021</v>
      </c>
      <c r="BJ40" s="6">
        <v>79.968</v>
      </c>
      <c r="BK40" s="6">
        <v>8.691</v>
      </c>
      <c r="BL40" s="23">
        <f>BI40+BJ40+BK40</f>
        <v>178.68</v>
      </c>
      <c r="BM40" s="6">
        <v>8.465</v>
      </c>
      <c r="BN40" s="6">
        <v>10.82</v>
      </c>
      <c r="BO40" s="6">
        <v>21.708</v>
      </c>
      <c r="BP40" s="23">
        <f>BM40+BN40+BO40</f>
        <v>40.992999999999995</v>
      </c>
      <c r="BQ40" s="40">
        <f>BP40+BL40+BH40+BD40</f>
        <v>474.704</v>
      </c>
      <c r="BR40" s="6">
        <v>18.102</v>
      </c>
      <c r="BS40" s="6">
        <v>14.819</v>
      </c>
      <c r="BT40" s="6">
        <v>21.975</v>
      </c>
      <c r="BU40" s="23">
        <f t="shared" si="43"/>
        <v>54.896</v>
      </c>
      <c r="BV40" s="6">
        <v>49.826</v>
      </c>
      <c r="BW40" s="6">
        <v>73.403</v>
      </c>
      <c r="BX40" s="6">
        <v>81.434</v>
      </c>
      <c r="BY40" s="23">
        <f>BV40+BW40+BX40</f>
        <v>204.663</v>
      </c>
      <c r="BZ40" s="6"/>
      <c r="CA40" s="6"/>
      <c r="CB40" s="6"/>
      <c r="CC40" s="23">
        <f>BZ40+CA40+CB40</f>
        <v>0</v>
      </c>
      <c r="CD40" s="6"/>
      <c r="CE40" s="6"/>
      <c r="CF40" s="6"/>
      <c r="CG40" s="23">
        <f>CD40+CE40+CF40</f>
        <v>0</v>
      </c>
      <c r="CH40" s="40">
        <f>CG40+CC40+BY40+BU40</f>
        <v>259.559</v>
      </c>
    </row>
    <row r="41" spans="1:86" ht="15">
      <c r="A41" s="1" t="s">
        <v>35</v>
      </c>
      <c r="B41" s="5">
        <f aca="true" t="shared" si="50" ref="B41:AU41">B4+B10+B13+B23+B39+B29</f>
        <v>9172.818782</v>
      </c>
      <c r="C41" s="5">
        <f t="shared" si="50"/>
        <v>8284.598665999998</v>
      </c>
      <c r="D41" s="5">
        <f t="shared" si="50"/>
        <v>8805.688245</v>
      </c>
      <c r="E41" s="2">
        <f t="shared" si="50"/>
        <v>26263.105692999998</v>
      </c>
      <c r="F41" s="2">
        <f t="shared" si="50"/>
        <v>9019.620233</v>
      </c>
      <c r="G41" s="2">
        <f t="shared" si="50"/>
        <v>10743.889166</v>
      </c>
      <c r="H41" s="2">
        <f t="shared" si="50"/>
        <v>8939.265285</v>
      </c>
      <c r="I41" s="2">
        <f t="shared" si="50"/>
        <v>28702.774683999996</v>
      </c>
      <c r="J41" s="2">
        <f t="shared" si="50"/>
        <v>8880.577130999998</v>
      </c>
      <c r="K41" s="2">
        <f t="shared" si="50"/>
        <v>8591.239255</v>
      </c>
      <c r="L41" s="2">
        <f t="shared" si="50"/>
        <v>8121.189275</v>
      </c>
      <c r="M41" s="2">
        <f t="shared" si="50"/>
        <v>25593.005660999996</v>
      </c>
      <c r="N41" s="20">
        <f t="shared" si="50"/>
        <v>8234.475279</v>
      </c>
      <c r="O41" s="20">
        <f t="shared" si="50"/>
        <v>8927.425262</v>
      </c>
      <c r="P41" s="20">
        <f t="shared" si="50"/>
        <v>9630.259479</v>
      </c>
      <c r="Q41" s="2">
        <f t="shared" si="50"/>
        <v>26792.16002</v>
      </c>
      <c r="R41" s="37">
        <f t="shared" si="50"/>
        <v>107351.046058</v>
      </c>
      <c r="S41" s="2">
        <f t="shared" si="50"/>
        <v>9842.512116000002</v>
      </c>
      <c r="T41" s="2">
        <f t="shared" si="50"/>
        <v>9099.18243</v>
      </c>
      <c r="U41" s="2">
        <f t="shared" si="50"/>
        <v>8867.337363000002</v>
      </c>
      <c r="V41" s="2">
        <f t="shared" si="50"/>
        <v>27809.031909</v>
      </c>
      <c r="W41" s="2">
        <f t="shared" si="50"/>
        <v>9110.970707</v>
      </c>
      <c r="X41" s="2">
        <f t="shared" si="50"/>
        <v>10956.081659000003</v>
      </c>
      <c r="Y41" s="2">
        <f t="shared" si="50"/>
        <v>9502.030414</v>
      </c>
      <c r="Z41" s="2">
        <f t="shared" si="50"/>
        <v>29569.082780000004</v>
      </c>
      <c r="AA41" s="2">
        <f t="shared" si="50"/>
        <v>8291.266351</v>
      </c>
      <c r="AB41" s="2">
        <f t="shared" si="50"/>
        <v>8127.310565</v>
      </c>
      <c r="AC41" s="2">
        <f t="shared" si="50"/>
        <v>7670.043578999999</v>
      </c>
      <c r="AD41" s="2">
        <f t="shared" si="50"/>
        <v>24088.620495000003</v>
      </c>
      <c r="AE41" s="2">
        <f t="shared" si="50"/>
        <v>9073.091981</v>
      </c>
      <c r="AF41" s="2">
        <f t="shared" si="50"/>
        <v>10340.358948</v>
      </c>
      <c r="AG41" s="2">
        <f t="shared" si="50"/>
        <v>11594.509880000001</v>
      </c>
      <c r="AH41" s="2">
        <f t="shared" si="50"/>
        <v>31007.960809000004</v>
      </c>
      <c r="AI41" s="37">
        <f t="shared" si="50"/>
        <v>112474.695993</v>
      </c>
      <c r="AJ41" s="2">
        <f t="shared" si="50"/>
        <v>10715.752117</v>
      </c>
      <c r="AK41" s="2">
        <f t="shared" si="50"/>
        <v>10013.335093</v>
      </c>
      <c r="AL41" s="2">
        <f t="shared" si="50"/>
        <v>10475.151195</v>
      </c>
      <c r="AM41" s="2">
        <f t="shared" si="50"/>
        <v>31204.238405</v>
      </c>
      <c r="AN41" s="15">
        <f t="shared" si="50"/>
        <v>10654.811442999999</v>
      </c>
      <c r="AO41" s="15">
        <f t="shared" si="50"/>
        <v>11900.720055</v>
      </c>
      <c r="AP41" s="15">
        <f t="shared" si="50"/>
        <v>11250.876764999999</v>
      </c>
      <c r="AQ41" s="15">
        <f t="shared" si="50"/>
        <v>33806.408263000005</v>
      </c>
      <c r="AR41" s="15">
        <f t="shared" si="50"/>
        <v>9993.537827999999</v>
      </c>
      <c r="AS41" s="15">
        <f t="shared" si="50"/>
        <v>9497.861134</v>
      </c>
      <c r="AT41" s="15">
        <f t="shared" si="50"/>
        <v>8925.26068051</v>
      </c>
      <c r="AU41" s="15">
        <f t="shared" si="50"/>
        <v>28416.65964251</v>
      </c>
      <c r="AV41" s="15">
        <f aca="true" t="shared" si="51" ref="AV41:BD41">AV4+AV10+AV13+AV23+AV39+AV29</f>
        <v>9681.425463</v>
      </c>
      <c r="AW41" s="15">
        <f t="shared" si="51"/>
        <v>10075.238093</v>
      </c>
      <c r="AX41" s="15">
        <f t="shared" si="51"/>
        <v>10944.774609</v>
      </c>
      <c r="AY41" s="15">
        <f t="shared" si="51"/>
        <v>30701.438165</v>
      </c>
      <c r="AZ41" s="37">
        <f t="shared" si="51"/>
        <v>124128.74447551</v>
      </c>
      <c r="BA41" s="2">
        <f t="shared" si="51"/>
        <v>11005.868955</v>
      </c>
      <c r="BB41" s="2">
        <f t="shared" si="51"/>
        <v>9867.443501999998</v>
      </c>
      <c r="BC41" s="2">
        <f t="shared" si="51"/>
        <v>10247.394737999999</v>
      </c>
      <c r="BD41" s="2">
        <f t="shared" si="51"/>
        <v>31120.707195</v>
      </c>
      <c r="BE41" s="15">
        <f aca="true" t="shared" si="52" ref="BE41:BO41">BE4+BE10+BE13+BE23+BE39+BE29</f>
        <v>9927.431755</v>
      </c>
      <c r="BF41" s="15">
        <f t="shared" si="52"/>
        <v>10728.511436</v>
      </c>
      <c r="BG41" s="15">
        <f t="shared" si="52"/>
        <v>9162.6439</v>
      </c>
      <c r="BH41" s="15">
        <f t="shared" si="52"/>
        <v>29818.587090999994</v>
      </c>
      <c r="BI41" s="15">
        <f t="shared" si="52"/>
        <v>9360.744356</v>
      </c>
      <c r="BJ41" s="15">
        <f t="shared" si="52"/>
        <v>8227.945815</v>
      </c>
      <c r="BK41" s="15">
        <f t="shared" si="52"/>
        <v>8070.840555000001</v>
      </c>
      <c r="BL41" s="15">
        <f>BL4+BL10+BL13+BL23+BL39+BL29</f>
        <v>25659.530726000005</v>
      </c>
      <c r="BM41" s="15">
        <f t="shared" si="52"/>
        <v>8506.639038</v>
      </c>
      <c r="BN41" s="15">
        <f t="shared" si="52"/>
        <v>8688.542352999999</v>
      </c>
      <c r="BO41" s="15">
        <f t="shared" si="52"/>
        <v>9792.464506</v>
      </c>
      <c r="BP41" s="15">
        <f>BP4+BP10+BP13+BP23+BP39+BP29</f>
        <v>26987.645896999995</v>
      </c>
      <c r="BQ41" s="37">
        <f>BP41+BL41+BH41+BD41</f>
        <v>113586.470909</v>
      </c>
      <c r="BR41" s="2">
        <f aca="true" t="shared" si="53" ref="BR41:CB41">BR4+BR10+BR13+BR23+BR39+BR29</f>
        <v>9576.923533000001</v>
      </c>
      <c r="BS41" s="2">
        <f t="shared" si="53"/>
        <v>8412.822906</v>
      </c>
      <c r="BT41" s="2">
        <f t="shared" si="53"/>
        <v>8644.599793</v>
      </c>
      <c r="BU41" s="2">
        <f t="shared" si="53"/>
        <v>26634.346232</v>
      </c>
      <c r="BV41" s="15">
        <f t="shared" si="53"/>
        <v>8441.826291000001</v>
      </c>
      <c r="BW41" s="15">
        <f t="shared" si="53"/>
        <v>11907.676802000002</v>
      </c>
      <c r="BX41" s="15">
        <f t="shared" si="53"/>
        <v>10190.050011000001</v>
      </c>
      <c r="BY41" s="15">
        <f t="shared" si="53"/>
        <v>30539.553104</v>
      </c>
      <c r="BZ41" s="15">
        <f t="shared" si="53"/>
        <v>0</v>
      </c>
      <c r="CA41" s="15">
        <f t="shared" si="53"/>
        <v>0</v>
      </c>
      <c r="CB41" s="15">
        <f t="shared" si="53"/>
        <v>0</v>
      </c>
      <c r="CC41" s="15">
        <f>CC4+CC10+CC13+CC23+CC39+CC29</f>
        <v>0</v>
      </c>
      <c r="CD41" s="15">
        <f>CD4+CD10+CD13+CD23+CD39+CD29</f>
        <v>0</v>
      </c>
      <c r="CE41" s="15">
        <f>CE4+CE10+CE13+CE23+CE39+CE29</f>
        <v>0</v>
      </c>
      <c r="CF41" s="15">
        <f>CF4+CF10+CF13+CF23+CF39+CF29</f>
        <v>0</v>
      </c>
      <c r="CG41" s="15">
        <f>CG4+CG10+CG13+CG23+CG39+CG29</f>
        <v>0</v>
      </c>
      <c r="CH41" s="37">
        <f>CG41+CC41+BY41+BU41</f>
        <v>57173.899336</v>
      </c>
    </row>
    <row r="42" spans="1:86" ht="15">
      <c r="A42" s="27" t="s">
        <v>36</v>
      </c>
      <c r="B42" s="30">
        <f>B41-B29</f>
        <v>5798.179812</v>
      </c>
      <c r="C42" s="30">
        <f aca="true" t="shared" si="54" ref="C42:AD42">C41-C29</f>
        <v>5328.726483999999</v>
      </c>
      <c r="D42" s="30">
        <f t="shared" si="54"/>
        <v>5799.253619</v>
      </c>
      <c r="E42" s="28">
        <f t="shared" si="54"/>
        <v>16926.159914999997</v>
      </c>
      <c r="F42" s="28">
        <f t="shared" si="54"/>
        <v>6607.108323</v>
      </c>
      <c r="G42" s="28">
        <f t="shared" si="54"/>
        <v>8571.806536</v>
      </c>
      <c r="H42" s="28">
        <f t="shared" si="54"/>
        <v>7157.210983999999</v>
      </c>
      <c r="I42" s="28">
        <f t="shared" si="54"/>
        <v>22336.125842999994</v>
      </c>
      <c r="J42" s="28">
        <f t="shared" si="54"/>
        <v>7093.231411999998</v>
      </c>
      <c r="K42" s="28">
        <f t="shared" si="54"/>
        <v>6743.964192</v>
      </c>
      <c r="L42" s="28">
        <f t="shared" si="54"/>
        <v>6110.687631</v>
      </c>
      <c r="M42" s="28">
        <f t="shared" si="54"/>
        <v>19947.883234999994</v>
      </c>
      <c r="N42" s="28">
        <f>N4+N10+N13+N23+N39</f>
        <v>5689.371532</v>
      </c>
      <c r="O42" s="28">
        <f>O4+O10+O13+O23+O39</f>
        <v>6008.13532</v>
      </c>
      <c r="P42" s="28">
        <f>P4+P10+P13+P23+P39</f>
        <v>6099.788479</v>
      </c>
      <c r="Q42" s="28">
        <f>Q4+Q10+Q13+Q23+Q39</f>
        <v>17797.295331</v>
      </c>
      <c r="R42" s="39">
        <f t="shared" si="14"/>
        <v>77007.46432399999</v>
      </c>
      <c r="S42" s="28">
        <f t="shared" si="54"/>
        <v>6149.144715000001</v>
      </c>
      <c r="T42" s="28">
        <f t="shared" si="54"/>
        <v>5783.165739</v>
      </c>
      <c r="U42" s="28">
        <f t="shared" si="54"/>
        <v>5686.482099000002</v>
      </c>
      <c r="V42" s="28">
        <f t="shared" si="54"/>
        <v>17618.792553</v>
      </c>
      <c r="W42" s="28">
        <f t="shared" si="54"/>
        <v>6404.383085</v>
      </c>
      <c r="X42" s="28">
        <f t="shared" si="54"/>
        <v>8729.992654000001</v>
      </c>
      <c r="Y42" s="28">
        <f t="shared" si="54"/>
        <v>7598.302593</v>
      </c>
      <c r="Z42" s="28">
        <f t="shared" si="54"/>
        <v>22732.678332000003</v>
      </c>
      <c r="AA42" s="28">
        <f t="shared" si="54"/>
        <v>6359.900185</v>
      </c>
      <c r="AB42" s="28">
        <f t="shared" si="54"/>
        <v>6109.4884010000005</v>
      </c>
      <c r="AC42" s="28">
        <f t="shared" si="54"/>
        <v>5782.266882</v>
      </c>
      <c r="AD42" s="28">
        <f t="shared" si="54"/>
        <v>18251.655468000004</v>
      </c>
      <c r="AE42" s="28">
        <f>AE4+AE10+AE13+AE23+AE39</f>
        <v>6765.282251</v>
      </c>
      <c r="AF42" s="28">
        <f>AF4+AF10+AF13+AF23+AF39</f>
        <v>7464.434627</v>
      </c>
      <c r="AG42" s="28">
        <f>AG4+AG10+AG13+AG23+AG39</f>
        <v>8078.77994</v>
      </c>
      <c r="AH42" s="28">
        <f>AH4+AH10+AH13+AH23+AH39</f>
        <v>22308.496818000003</v>
      </c>
      <c r="AI42" s="39">
        <f>V42+Z42+AD42+AH42</f>
        <v>80911.62317100001</v>
      </c>
      <c r="AJ42" s="29">
        <f aca="true" t="shared" si="55" ref="AJ42:AU42">AJ41-AJ29</f>
        <v>7219.828093</v>
      </c>
      <c r="AK42" s="29">
        <f t="shared" si="55"/>
        <v>6993.967510999999</v>
      </c>
      <c r="AL42" s="29">
        <f t="shared" si="55"/>
        <v>7285.099089</v>
      </c>
      <c r="AM42" s="29">
        <f t="shared" si="55"/>
        <v>21498.894693</v>
      </c>
      <c r="AN42" s="29">
        <f t="shared" si="55"/>
        <v>7939.357262999999</v>
      </c>
      <c r="AO42" s="29">
        <f t="shared" si="55"/>
        <v>9716.807956</v>
      </c>
      <c r="AP42" s="29">
        <f t="shared" si="55"/>
        <v>9524.741058</v>
      </c>
      <c r="AQ42" s="29">
        <f t="shared" si="55"/>
        <v>27180.906277000006</v>
      </c>
      <c r="AR42" s="29">
        <f t="shared" si="55"/>
        <v>8224.624815</v>
      </c>
      <c r="AS42" s="29">
        <f t="shared" si="55"/>
        <v>7756.4443550000005</v>
      </c>
      <c r="AT42" s="29">
        <f t="shared" si="55"/>
        <v>7093.375929510001</v>
      </c>
      <c r="AU42" s="29">
        <f t="shared" si="55"/>
        <v>23074.445099509998</v>
      </c>
      <c r="AV42" s="29">
        <f>AV41-AV29</f>
        <v>7241.800251999999</v>
      </c>
      <c r="AW42" s="29">
        <f>AW41-AW29</f>
        <v>7374.785123</v>
      </c>
      <c r="AX42" s="29">
        <f>AX41-AX29</f>
        <v>7755.832086</v>
      </c>
      <c r="AY42" s="29">
        <f>AY41-AY29</f>
        <v>22372.417461</v>
      </c>
      <c r="AZ42" s="39">
        <f>AM42+AQ42+AU42+AY42</f>
        <v>94126.66353051</v>
      </c>
      <c r="BA42" s="29">
        <f aca="true" t="shared" si="56" ref="BA42:BO42">BA41-BA29</f>
        <v>7763.4269540000005</v>
      </c>
      <c r="BB42" s="29">
        <f t="shared" si="56"/>
        <v>7016.141774999998</v>
      </c>
      <c r="BC42" s="29">
        <f t="shared" si="56"/>
        <v>7347.675110999999</v>
      </c>
      <c r="BD42" s="29">
        <f t="shared" si="56"/>
        <v>22127.24384</v>
      </c>
      <c r="BE42" s="29">
        <f t="shared" si="56"/>
        <v>7633.818428999999</v>
      </c>
      <c r="BF42" s="29">
        <f t="shared" si="56"/>
        <v>8546.405706000001</v>
      </c>
      <c r="BG42" s="29">
        <f t="shared" si="56"/>
        <v>7347.996493999999</v>
      </c>
      <c r="BH42" s="29">
        <f t="shared" si="56"/>
        <v>23528.220628999996</v>
      </c>
      <c r="BI42" s="29">
        <f t="shared" si="56"/>
        <v>7447.341100999999</v>
      </c>
      <c r="BJ42" s="29">
        <f t="shared" si="56"/>
        <v>6385.415326999999</v>
      </c>
      <c r="BK42" s="29">
        <f t="shared" si="56"/>
        <v>6034.558039000001</v>
      </c>
      <c r="BL42" s="29">
        <f t="shared" si="56"/>
        <v>19867.314467000004</v>
      </c>
      <c r="BM42" s="29">
        <f t="shared" si="56"/>
        <v>5647.9864689999995</v>
      </c>
      <c r="BN42" s="29">
        <f t="shared" si="56"/>
        <v>5420.419737999999</v>
      </c>
      <c r="BO42" s="29">
        <f t="shared" si="56"/>
        <v>5839.463401000001</v>
      </c>
      <c r="BP42" s="29">
        <f>BP41-BP29</f>
        <v>16907.869607999997</v>
      </c>
      <c r="BQ42" s="29">
        <f>BP42+BL42+BH42+BD42</f>
        <v>82430.648544</v>
      </c>
      <c r="BR42" s="29">
        <f aca="true" t="shared" si="57" ref="BR42:CF42">BR41-BR29</f>
        <v>5707.770058</v>
      </c>
      <c r="BS42" s="29">
        <f t="shared" si="57"/>
        <v>5077.091156</v>
      </c>
      <c r="BT42" s="29">
        <f t="shared" si="57"/>
        <v>5312.645145999999</v>
      </c>
      <c r="BU42" s="29">
        <f t="shared" si="57"/>
        <v>16097.50636</v>
      </c>
      <c r="BV42" s="29">
        <f t="shared" si="57"/>
        <v>5589.654227000001</v>
      </c>
      <c r="BW42" s="29">
        <f t="shared" si="57"/>
        <v>9541.688974</v>
      </c>
      <c r="BX42" s="29">
        <f t="shared" si="57"/>
        <v>8125.046379000001</v>
      </c>
      <c r="BY42" s="29">
        <f t="shared" si="57"/>
        <v>23256.389579999995</v>
      </c>
      <c r="BZ42" s="29">
        <f t="shared" si="57"/>
        <v>0</v>
      </c>
      <c r="CA42" s="29">
        <f t="shared" si="57"/>
        <v>0</v>
      </c>
      <c r="CB42" s="29">
        <f t="shared" si="57"/>
        <v>0</v>
      </c>
      <c r="CC42" s="29">
        <f t="shared" si="57"/>
        <v>0</v>
      </c>
      <c r="CD42" s="29">
        <f t="shared" si="57"/>
        <v>0</v>
      </c>
      <c r="CE42" s="29">
        <f t="shared" si="57"/>
        <v>0</v>
      </c>
      <c r="CF42" s="29">
        <f t="shared" si="57"/>
        <v>0</v>
      </c>
      <c r="CG42" s="29">
        <f>CG41-CG29</f>
        <v>0</v>
      </c>
      <c r="CH42" s="29">
        <f>CG42+CC42+BY42+BU42</f>
        <v>39353.895939999995</v>
      </c>
    </row>
    <row r="43" spans="19:77" ht="15">
      <c r="S43" s="46"/>
      <c r="T43" s="46"/>
      <c r="U43" s="46"/>
      <c r="V43" s="48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7"/>
      <c r="AM43" s="12"/>
      <c r="AQ43" s="12"/>
      <c r="BD43" s="12"/>
      <c r="BH43" s="12"/>
      <c r="BU43" s="12"/>
      <c r="BY43" s="12"/>
    </row>
    <row r="44" spans="1:86" ht="15">
      <c r="A44" s="1" t="s">
        <v>63</v>
      </c>
      <c r="B44" s="21"/>
      <c r="C44" s="21"/>
      <c r="D44" s="21"/>
      <c r="E44" s="2"/>
      <c r="F44" s="8"/>
      <c r="G44" s="8"/>
      <c r="H44" s="8"/>
      <c r="I44" s="2"/>
      <c r="J44" s="20"/>
      <c r="K44" s="20"/>
      <c r="L44" s="20"/>
      <c r="M44" s="2"/>
      <c r="N44" s="20"/>
      <c r="O44" s="20"/>
      <c r="P44" s="20"/>
      <c r="Q44" s="2"/>
      <c r="R44" s="37"/>
      <c r="S44" s="8"/>
      <c r="T44" s="8"/>
      <c r="U44" s="8"/>
      <c r="V44" s="2"/>
      <c r="W44" s="8"/>
      <c r="X44" s="8"/>
      <c r="Y44" s="8"/>
      <c r="Z44" s="2"/>
      <c r="AA44" s="20"/>
      <c r="AB44" s="20"/>
      <c r="AC44" s="20"/>
      <c r="AD44" s="2"/>
      <c r="AE44" s="20"/>
      <c r="AF44" s="20"/>
      <c r="AG44" s="20">
        <f>AG45</f>
        <v>244.28</v>
      </c>
      <c r="AH44" s="2">
        <f>SUM(AE44:AG44)</f>
        <v>244.28</v>
      </c>
      <c r="AI44" s="37">
        <f>V44+Z44+AD44+AH44</f>
        <v>244.28</v>
      </c>
      <c r="AJ44" s="8">
        <f>AJ45</f>
        <v>285.87</v>
      </c>
      <c r="AK44" s="8">
        <f>AK45</f>
        <v>243.12</v>
      </c>
      <c r="AL44" s="8">
        <f>AL45</f>
        <v>270.16</v>
      </c>
      <c r="AM44" s="2">
        <f>AJ44+AK44+AL44</f>
        <v>799.1500000000001</v>
      </c>
      <c r="AN44" s="8">
        <f>AN45</f>
        <v>256.03</v>
      </c>
      <c r="AO44" s="8">
        <f>AO45</f>
        <v>273.56</v>
      </c>
      <c r="AP44" s="8">
        <f>AP45</f>
        <v>294.31</v>
      </c>
      <c r="AQ44" s="15">
        <f>SUM(AN44:AP44)</f>
        <v>823.8999999999999</v>
      </c>
      <c r="AR44" s="8">
        <f>AR45</f>
        <v>605.69</v>
      </c>
      <c r="AS44" s="8">
        <f>AS45</f>
        <v>482.02</v>
      </c>
      <c r="AT44" s="8">
        <f>AT45</f>
        <v>534.84</v>
      </c>
      <c r="AU44" s="15">
        <f>SUM(AR44:AT44)</f>
        <v>1622.5500000000002</v>
      </c>
      <c r="AV44" s="8">
        <f>AV45</f>
        <v>507</v>
      </c>
      <c r="AW44" s="8">
        <f>AW45</f>
        <v>616</v>
      </c>
      <c r="AX44" s="8">
        <f>AX45</f>
        <v>528</v>
      </c>
      <c r="AY44" s="15">
        <f>SUM(AV44:AX44)</f>
        <v>1651</v>
      </c>
      <c r="AZ44" s="37">
        <f>AM44+AQ44+AU44+AY44</f>
        <v>4896.6</v>
      </c>
      <c r="BA44" s="8">
        <f>BA45</f>
        <v>567.88211</v>
      </c>
      <c r="BB44" s="8">
        <f>BB45</f>
        <v>533.936435</v>
      </c>
      <c r="BC44" s="8">
        <f>BC45</f>
        <v>590.273082</v>
      </c>
      <c r="BD44" s="2">
        <f>BA44+BB44+BC44</f>
        <v>1692.0916270000002</v>
      </c>
      <c r="BE44" s="8">
        <f>BE45</f>
        <v>622.24</v>
      </c>
      <c r="BF44" s="8">
        <f>BF45</f>
        <v>943.621</v>
      </c>
      <c r="BG44" s="8">
        <f>BG45</f>
        <v>984.67</v>
      </c>
      <c r="BH44" s="15">
        <f>BE44+BF44+BG44</f>
        <v>2550.531</v>
      </c>
      <c r="BI44" s="8">
        <f>BI45</f>
        <v>505.567</v>
      </c>
      <c r="BJ44" s="8">
        <f>BJ45</f>
        <v>778.64</v>
      </c>
      <c r="BK44" s="8">
        <f>BK45</f>
        <v>797.747</v>
      </c>
      <c r="BL44" s="15">
        <f>BI44+BJ44+BK44</f>
        <v>2081.9539999999997</v>
      </c>
      <c r="BM44" s="8">
        <f>BM45</f>
        <v>746.93114</v>
      </c>
      <c r="BN44" s="8">
        <f>BN45</f>
        <v>612.091355</v>
      </c>
      <c r="BO44" s="8">
        <f>BO45</f>
        <v>678.082151</v>
      </c>
      <c r="BP44" s="15">
        <f>BM44+BN44+BO44</f>
        <v>2037.1046460000002</v>
      </c>
      <c r="BQ44" s="37">
        <f>BP44+BL44+BH44+BD44</f>
        <v>8361.681273</v>
      </c>
      <c r="BR44" s="8">
        <f>BR45</f>
        <v>718.789</v>
      </c>
      <c r="BS44" s="8">
        <f>BS45</f>
        <v>662.024</v>
      </c>
      <c r="BT44" s="8">
        <f>BT45</f>
        <v>973.458</v>
      </c>
      <c r="BU44" s="2">
        <f>BR44+BS44+BT44</f>
        <v>2354.271</v>
      </c>
      <c r="BV44" s="8">
        <f>BV45</f>
        <v>1038.547</v>
      </c>
      <c r="BW44" s="8">
        <f>BW45</f>
        <v>1266.622</v>
      </c>
      <c r="BX44" s="8">
        <f>BX45</f>
        <v>1305.046</v>
      </c>
      <c r="BY44" s="15">
        <f>BV44+BW44+BX44</f>
        <v>3610.215</v>
      </c>
      <c r="BZ44" s="8">
        <f>BZ45</f>
        <v>0</v>
      </c>
      <c r="CA44" s="8">
        <f>CA45</f>
        <v>0</v>
      </c>
      <c r="CB44" s="8">
        <f>CB45</f>
        <v>0</v>
      </c>
      <c r="CC44" s="15">
        <f>BZ44+CA44+CB44</f>
        <v>0</v>
      </c>
      <c r="CD44" s="8">
        <f>CD45</f>
        <v>0</v>
      </c>
      <c r="CE44" s="8">
        <f>CE45</f>
        <v>0</v>
      </c>
      <c r="CF44" s="8">
        <f>CF45</f>
        <v>0</v>
      </c>
      <c r="CG44" s="15">
        <f>CD44+CE44+CF44</f>
        <v>0</v>
      </c>
      <c r="CH44" s="37">
        <f>CG44+CC44+BY44+BU44</f>
        <v>5964.486000000001</v>
      </c>
    </row>
    <row r="45" spans="1:86" ht="15" outlineLevel="1">
      <c r="A45" s="11" t="s">
        <v>57</v>
      </c>
      <c r="B45" s="7"/>
      <c r="C45" s="7"/>
      <c r="D45" s="7"/>
      <c r="E45" s="23"/>
      <c r="F45" s="6"/>
      <c r="G45" s="6"/>
      <c r="H45" s="6"/>
      <c r="I45" s="23"/>
      <c r="J45" s="6"/>
      <c r="K45" s="6"/>
      <c r="L45" s="6"/>
      <c r="M45" s="23"/>
      <c r="N45" s="22"/>
      <c r="O45" s="22"/>
      <c r="P45" s="22"/>
      <c r="Q45" s="23"/>
      <c r="R45" s="38"/>
      <c r="S45" s="6"/>
      <c r="T45" s="22"/>
      <c r="U45" s="22"/>
      <c r="V45" s="25"/>
      <c r="W45" s="22"/>
      <c r="X45" s="22"/>
      <c r="Y45" s="22"/>
      <c r="Z45" s="25"/>
      <c r="AA45" s="26"/>
      <c r="AB45" s="26"/>
      <c r="AC45" s="26"/>
      <c r="AD45" s="25"/>
      <c r="AE45" s="22"/>
      <c r="AF45" s="22"/>
      <c r="AG45" s="22">
        <f>228.29+15.99</f>
        <v>244.28</v>
      </c>
      <c r="AH45" s="25">
        <f>AG45</f>
        <v>244.28</v>
      </c>
      <c r="AI45" s="40">
        <f>AH45</f>
        <v>244.28</v>
      </c>
      <c r="AJ45" s="6">
        <v>285.87</v>
      </c>
      <c r="AK45" s="6">
        <v>243.12</v>
      </c>
      <c r="AL45" s="6">
        <v>270.16</v>
      </c>
      <c r="AM45" s="24">
        <f>AJ45+AK45+AL45</f>
        <v>799.1500000000001</v>
      </c>
      <c r="AN45" s="6">
        <v>256.03</v>
      </c>
      <c r="AO45" s="6">
        <v>273.56</v>
      </c>
      <c r="AP45" s="6">
        <v>294.31</v>
      </c>
      <c r="AQ45" s="24">
        <f>SUM(AN45:AP45)</f>
        <v>823.8999999999999</v>
      </c>
      <c r="AR45" s="6">
        <v>605.69</v>
      </c>
      <c r="AS45" s="6">
        <v>482.02</v>
      </c>
      <c r="AT45" s="6">
        <v>534.84</v>
      </c>
      <c r="AU45" s="24">
        <f>SUM(AR45:AT45)</f>
        <v>1622.5500000000002</v>
      </c>
      <c r="AV45" s="54">
        <v>507</v>
      </c>
      <c r="AW45" s="54">
        <v>616</v>
      </c>
      <c r="AX45" s="54">
        <v>528</v>
      </c>
      <c r="AY45" s="24">
        <f>SUM(AV45:AX45)</f>
        <v>1651</v>
      </c>
      <c r="AZ45" s="41">
        <f>AM45+AQ45+AU45+AY45</f>
        <v>4896.6</v>
      </c>
      <c r="BA45" s="6">
        <v>567.88211</v>
      </c>
      <c r="BB45" s="6">
        <v>533.936435</v>
      </c>
      <c r="BC45" s="6">
        <v>590.273082</v>
      </c>
      <c r="BD45" s="24">
        <f>BA45+BB45+BC45</f>
        <v>1692.0916270000002</v>
      </c>
      <c r="BE45" s="6">
        <v>622.24</v>
      </c>
      <c r="BF45" s="6">
        <v>943.621</v>
      </c>
      <c r="BG45" s="6">
        <v>984.67</v>
      </c>
      <c r="BH45" s="24">
        <f>BE45+BF45+BG45</f>
        <v>2550.531</v>
      </c>
      <c r="BI45" s="6">
        <v>505.567</v>
      </c>
      <c r="BJ45" s="6">
        <v>778.64</v>
      </c>
      <c r="BK45" s="6">
        <v>797.747</v>
      </c>
      <c r="BL45" s="24">
        <f>BI45+BJ45+BK45</f>
        <v>2081.9539999999997</v>
      </c>
      <c r="BM45" s="54">
        <v>746.93114</v>
      </c>
      <c r="BN45" s="54">
        <v>612.091355</v>
      </c>
      <c r="BO45" s="54">
        <v>678.082151</v>
      </c>
      <c r="BP45" s="24">
        <f>BM45+BN45+BO45</f>
        <v>2037.1046460000002</v>
      </c>
      <c r="BQ45" s="40">
        <f>BP45+BL45+BH45+BD45</f>
        <v>8361.681273</v>
      </c>
      <c r="BR45" s="6">
        <v>718.789</v>
      </c>
      <c r="BS45" s="6">
        <v>662.024</v>
      </c>
      <c r="BT45" s="6">
        <v>973.458</v>
      </c>
      <c r="BU45" s="24">
        <f>BR45+BS45+BT45</f>
        <v>2354.271</v>
      </c>
      <c r="BV45" s="6">
        <v>1038.547</v>
      </c>
      <c r="BW45" s="6">
        <v>1266.622</v>
      </c>
      <c r="BX45" s="6">
        <v>1305.046</v>
      </c>
      <c r="BY45" s="24">
        <f>BV45+BW45+BX45</f>
        <v>3610.215</v>
      </c>
      <c r="BZ45" s="6"/>
      <c r="CA45" s="6"/>
      <c r="CB45" s="6"/>
      <c r="CC45" s="24">
        <f>BZ45+CA45+CB45</f>
        <v>0</v>
      </c>
      <c r="CD45" s="54"/>
      <c r="CE45" s="54"/>
      <c r="CF45" s="54"/>
      <c r="CG45" s="24">
        <f>CD45+CE45+CF45</f>
        <v>0</v>
      </c>
      <c r="CH45" s="40">
        <f>CG45+CC45+BY45+BU45</f>
        <v>5964.486000000001</v>
      </c>
    </row>
    <row r="46" spans="1:64" ht="15" outlineLevel="1">
      <c r="A46" s="11"/>
      <c r="V46" s="17"/>
      <c r="AM46" s="12"/>
      <c r="AQ46" s="12"/>
      <c r="BD46" s="12"/>
      <c r="BH46" s="12"/>
      <c r="BI46" s="12"/>
      <c r="BJ46" s="12"/>
      <c r="BK46" s="12"/>
      <c r="BL46" s="12"/>
    </row>
    <row r="47" spans="1:69" ht="15">
      <c r="A47" s="16" t="s">
        <v>44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AV47" s="12"/>
      <c r="BM47" s="12"/>
      <c r="BQ47" s="12">
        <f>BQ42+BQ44</f>
        <v>90792.32981699999</v>
      </c>
    </row>
    <row r="48" spans="1:67" ht="15">
      <c r="A48" s="16" t="s">
        <v>60</v>
      </c>
      <c r="N48" s="12"/>
      <c r="O48" s="12"/>
      <c r="P48" s="12"/>
      <c r="Q48" s="12"/>
      <c r="R48" s="12"/>
      <c r="AX48" s="12"/>
      <c r="BO48" s="12"/>
    </row>
    <row r="51" spans="23:64" ht="15">
      <c r="W51" s="12"/>
      <c r="X51" s="12"/>
      <c r="Y51" s="12"/>
      <c r="AJ51" s="12"/>
      <c r="AU51" s="12"/>
      <c r="BA51" s="12"/>
      <c r="BL51" s="12"/>
    </row>
    <row r="54" ht="15">
      <c r="AF54" t="s">
        <v>61</v>
      </c>
    </row>
  </sheetData>
  <sheetProtection/>
  <mergeCells count="5">
    <mergeCell ref="B2:R2"/>
    <mergeCell ref="S2:AI2"/>
    <mergeCell ref="AJ2:AZ2"/>
    <mergeCell ref="BA2:BQ2"/>
    <mergeCell ref="BR2:CH2"/>
  </mergeCells>
  <printOptions/>
  <pageMargins left="0.7" right="0.7" top="0.75" bottom="0.75" header="0.3" footer="0.3"/>
  <pageSetup horizontalDpi="600" verticalDpi="600" orientation="portrait" paperSize="9" r:id="rId1"/>
  <ignoredErrors>
    <ignoredError sqref="E13 E4 E23 E29 AI41 R41 AM44 AQ44 E10 E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H52"/>
  <sheetViews>
    <sheetView showGridLines="0" zoomScale="115" zoomScaleNormal="115" zoomScalePageLayoutView="0" workbookViewId="0" topLeftCell="A1">
      <pane xSplit="1" ySplit="3" topLeftCell="BQ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X46" sqref="BX46"/>
    </sheetView>
  </sheetViews>
  <sheetFormatPr defaultColWidth="9.140625" defaultRowHeight="15" outlineLevelRow="1" outlineLevelCol="2"/>
  <cols>
    <col min="1" max="1" width="46.28125" style="0" customWidth="1"/>
    <col min="2" max="4" width="7.421875" style="0" hidden="1" customWidth="1" outlineLevel="2"/>
    <col min="5" max="5" width="7.28125" style="0" customWidth="1" outlineLevel="1" collapsed="1"/>
    <col min="6" max="8" width="7.28125" style="0" hidden="1" customWidth="1" outlineLevel="2"/>
    <col min="9" max="9" width="7.28125" style="0" customWidth="1" outlineLevel="1" collapsed="1"/>
    <col min="10" max="12" width="7.28125" style="0" hidden="1" customWidth="1" outlineLevel="2"/>
    <col min="13" max="13" width="7.28125" style="0" customWidth="1" outlineLevel="1" collapsed="1"/>
    <col min="14" max="16" width="7.28125" style="0" hidden="1" customWidth="1" outlineLevel="2"/>
    <col min="17" max="17" width="7.28125" style="0" customWidth="1" outlineLevel="1" collapsed="1"/>
    <col min="18" max="18" width="8.28125" style="0" bestFit="1" customWidth="1"/>
    <col min="19" max="21" width="7.421875" style="0" hidden="1" customWidth="1" outlineLevel="2"/>
    <col min="22" max="22" width="7.28125" style="0" customWidth="1" outlineLevel="1" collapsed="1"/>
    <col min="23" max="25" width="9.140625" style="0" hidden="1" customWidth="1" outlineLevel="2"/>
    <col min="26" max="26" width="9.140625" style="0" customWidth="1" outlineLevel="1" collapsed="1"/>
    <col min="27" max="29" width="9.140625" style="0" hidden="1" customWidth="1" outlineLevel="2"/>
    <col min="30" max="30" width="9.140625" style="0" customWidth="1" outlineLevel="1" collapsed="1"/>
    <col min="31" max="33" width="9.140625" style="0" hidden="1" customWidth="1" outlineLevel="2"/>
    <col min="34" max="34" width="9.140625" style="0" customWidth="1" outlineLevel="1" collapsed="1"/>
    <col min="35" max="35" width="8.8515625" style="0" customWidth="1"/>
    <col min="36" max="38" width="7.421875" style="0" hidden="1" customWidth="1" outlineLevel="2"/>
    <col min="39" max="39" width="7.140625" style="0" bestFit="1" customWidth="1" outlineLevel="1" collapsed="1"/>
    <col min="40" max="40" width="7.28125" style="0" hidden="1" customWidth="1" outlineLevel="2"/>
    <col min="41" max="41" width="7.7109375" style="0" hidden="1" customWidth="1" outlineLevel="2"/>
    <col min="42" max="42" width="6.7109375" style="0" hidden="1" customWidth="1" outlineLevel="2"/>
    <col min="43" max="43" width="7.7109375" style="0" customWidth="1" outlineLevel="1" collapsed="1"/>
    <col min="44" max="46" width="6.57421875" style="0" hidden="1" customWidth="1" outlineLevel="2"/>
    <col min="47" max="47" width="9.140625" style="0" customWidth="1" outlineLevel="1" collapsed="1"/>
    <col min="48" max="49" width="6.57421875" style="0" hidden="1" customWidth="1" outlineLevel="2"/>
    <col min="50" max="50" width="6.8515625" style="0" hidden="1" customWidth="1" outlineLevel="2"/>
    <col min="51" max="51" width="7.7109375" style="0" customWidth="1" outlineLevel="1" collapsed="1"/>
    <col min="52" max="52" width="8.8515625" style="0" customWidth="1"/>
    <col min="53" max="55" width="7.421875" style="0" hidden="1" customWidth="1" outlineLevel="2"/>
    <col min="56" max="56" width="7.140625" style="0" hidden="1" customWidth="1" outlineLevel="1" collapsed="1"/>
    <col min="57" max="57" width="7.28125" style="0" hidden="1" customWidth="1" outlineLevel="2"/>
    <col min="58" max="58" width="7.7109375" style="0" hidden="1" customWidth="1" outlineLevel="2"/>
    <col min="59" max="59" width="6.7109375" style="0" hidden="1" customWidth="1" outlineLevel="2"/>
    <col min="60" max="60" width="7.7109375" style="0" hidden="1" customWidth="1" outlineLevel="1" collapsed="1"/>
    <col min="61" max="63" width="6.57421875" style="0" hidden="1" customWidth="1" outlineLevel="2"/>
    <col min="64" max="64" width="9.140625" style="0" hidden="1" customWidth="1" outlineLevel="1" collapsed="1"/>
    <col min="65" max="66" width="6.57421875" style="0" hidden="1" customWidth="1" outlineLevel="2"/>
    <col min="67" max="67" width="6.8515625" style="0" hidden="1" customWidth="1" outlineLevel="2"/>
    <col min="68" max="68" width="7.7109375" style="0" hidden="1" customWidth="1" outlineLevel="1" collapsed="1"/>
    <col min="69" max="69" width="8.8515625" style="0" customWidth="1" collapsed="1"/>
    <col min="78" max="86" width="0" style="0" hidden="1" customWidth="1"/>
  </cols>
  <sheetData>
    <row r="1" spans="1:69" ht="28.5" customHeight="1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31"/>
      <c r="AF1" s="31"/>
      <c r="AG1" s="31"/>
      <c r="AH1" s="31"/>
      <c r="AI1" s="31"/>
      <c r="AW1" s="42"/>
      <c r="AX1" s="42"/>
      <c r="AY1" s="42"/>
      <c r="AZ1" s="42"/>
      <c r="BN1" s="45"/>
      <c r="BO1" s="45"/>
      <c r="BP1" s="45"/>
      <c r="BQ1" s="45"/>
    </row>
    <row r="2" spans="1:86" ht="18.75">
      <c r="A2" s="18"/>
      <c r="B2" s="59">
        <v>2011</v>
      </c>
      <c r="C2" s="60"/>
      <c r="D2" s="60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  <c r="S2" s="59">
        <v>2012</v>
      </c>
      <c r="T2" s="63"/>
      <c r="U2" s="63"/>
      <c r="V2" s="63"/>
      <c r="W2" s="64"/>
      <c r="X2" s="64"/>
      <c r="Y2" s="64"/>
      <c r="Z2" s="64"/>
      <c r="AA2" s="64"/>
      <c r="AB2" s="64"/>
      <c r="AC2" s="64"/>
      <c r="AD2" s="64"/>
      <c r="AE2" s="65"/>
      <c r="AF2" s="65"/>
      <c r="AG2" s="65"/>
      <c r="AH2" s="65"/>
      <c r="AI2" s="66"/>
      <c r="AJ2" s="59">
        <v>2013</v>
      </c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>
        <v>2014</v>
      </c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>
        <v>2015</v>
      </c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</row>
    <row r="3" spans="1:86" ht="15">
      <c r="A3" s="3"/>
      <c r="B3" s="32" t="s">
        <v>22</v>
      </c>
      <c r="C3" s="32" t="s">
        <v>23</v>
      </c>
      <c r="D3" s="32" t="s">
        <v>24</v>
      </c>
      <c r="E3" s="33" t="s">
        <v>20</v>
      </c>
      <c r="F3" s="32" t="s">
        <v>38</v>
      </c>
      <c r="G3" s="32" t="s">
        <v>39</v>
      </c>
      <c r="H3" s="32" t="s">
        <v>40</v>
      </c>
      <c r="I3" s="33" t="s">
        <v>41</v>
      </c>
      <c r="J3" s="32" t="s">
        <v>45</v>
      </c>
      <c r="K3" s="32" t="s">
        <v>46</v>
      </c>
      <c r="L3" s="32" t="s">
        <v>47</v>
      </c>
      <c r="M3" s="33" t="s">
        <v>48</v>
      </c>
      <c r="N3" s="35" t="s">
        <v>51</v>
      </c>
      <c r="O3" s="35" t="s">
        <v>52</v>
      </c>
      <c r="P3" s="35" t="s">
        <v>53</v>
      </c>
      <c r="Q3" s="34" t="s">
        <v>54</v>
      </c>
      <c r="R3" s="36" t="s">
        <v>55</v>
      </c>
      <c r="S3" s="32" t="s">
        <v>22</v>
      </c>
      <c r="T3" s="32" t="s">
        <v>23</v>
      </c>
      <c r="U3" s="32" t="s">
        <v>24</v>
      </c>
      <c r="V3" s="33" t="s">
        <v>20</v>
      </c>
      <c r="W3" s="32" t="s">
        <v>38</v>
      </c>
      <c r="X3" s="32" t="s">
        <v>39</v>
      </c>
      <c r="Y3" s="32" t="s">
        <v>40</v>
      </c>
      <c r="Z3" s="33" t="s">
        <v>41</v>
      </c>
      <c r="AA3" s="32" t="s">
        <v>45</v>
      </c>
      <c r="AB3" s="32" t="s">
        <v>46</v>
      </c>
      <c r="AC3" s="32" t="s">
        <v>47</v>
      </c>
      <c r="AD3" s="33" t="s">
        <v>48</v>
      </c>
      <c r="AE3" s="35" t="s">
        <v>51</v>
      </c>
      <c r="AF3" s="35" t="s">
        <v>52</v>
      </c>
      <c r="AG3" s="35" t="s">
        <v>53</v>
      </c>
      <c r="AH3" s="34" t="s">
        <v>54</v>
      </c>
      <c r="AI3" s="36" t="s">
        <v>56</v>
      </c>
      <c r="AJ3" s="32" t="s">
        <v>22</v>
      </c>
      <c r="AK3" s="32" t="s">
        <v>23</v>
      </c>
      <c r="AL3" s="32" t="s">
        <v>24</v>
      </c>
      <c r="AM3" s="33" t="s">
        <v>20</v>
      </c>
      <c r="AN3" s="32" t="s">
        <v>38</v>
      </c>
      <c r="AO3" s="32" t="s">
        <v>39</v>
      </c>
      <c r="AP3" s="32" t="s">
        <v>40</v>
      </c>
      <c r="AQ3" s="33" t="s">
        <v>41</v>
      </c>
      <c r="AR3" s="32" t="s">
        <v>45</v>
      </c>
      <c r="AS3" s="32" t="s">
        <v>46</v>
      </c>
      <c r="AT3" s="32" t="s">
        <v>47</v>
      </c>
      <c r="AU3" s="33" t="s">
        <v>48</v>
      </c>
      <c r="AV3" s="35" t="s">
        <v>51</v>
      </c>
      <c r="AW3" s="35" t="s">
        <v>52</v>
      </c>
      <c r="AX3" s="35" t="s">
        <v>53</v>
      </c>
      <c r="AY3" s="34" t="s">
        <v>54</v>
      </c>
      <c r="AZ3" s="34" t="s">
        <v>62</v>
      </c>
      <c r="BA3" s="32" t="s">
        <v>22</v>
      </c>
      <c r="BB3" s="32" t="s">
        <v>23</v>
      </c>
      <c r="BC3" s="32" t="s">
        <v>24</v>
      </c>
      <c r="BD3" s="33" t="s">
        <v>20</v>
      </c>
      <c r="BE3" s="32" t="s">
        <v>38</v>
      </c>
      <c r="BF3" s="32" t="s">
        <v>39</v>
      </c>
      <c r="BG3" s="32" t="s">
        <v>40</v>
      </c>
      <c r="BH3" s="33" t="s">
        <v>41</v>
      </c>
      <c r="BI3" s="32" t="s">
        <v>45</v>
      </c>
      <c r="BJ3" s="32" t="s">
        <v>46</v>
      </c>
      <c r="BK3" s="32" t="s">
        <v>47</v>
      </c>
      <c r="BL3" s="33" t="s">
        <v>48</v>
      </c>
      <c r="BM3" s="35" t="s">
        <v>51</v>
      </c>
      <c r="BN3" s="35" t="s">
        <v>52</v>
      </c>
      <c r="BO3" s="35" t="s">
        <v>53</v>
      </c>
      <c r="BP3" s="34" t="s">
        <v>54</v>
      </c>
      <c r="BQ3" s="34" t="s">
        <v>65</v>
      </c>
      <c r="BR3" s="32" t="s">
        <v>22</v>
      </c>
      <c r="BS3" s="32" t="s">
        <v>23</v>
      </c>
      <c r="BT3" s="32" t="s">
        <v>24</v>
      </c>
      <c r="BU3" s="33" t="s">
        <v>20</v>
      </c>
      <c r="BV3" s="32" t="s">
        <v>38</v>
      </c>
      <c r="BW3" s="32" t="s">
        <v>39</v>
      </c>
      <c r="BX3" s="32" t="s">
        <v>40</v>
      </c>
      <c r="BY3" s="33" t="s">
        <v>41</v>
      </c>
      <c r="BZ3" s="32" t="s">
        <v>45</v>
      </c>
      <c r="CA3" s="32" t="s">
        <v>46</v>
      </c>
      <c r="CB3" s="32" t="s">
        <v>47</v>
      </c>
      <c r="CC3" s="33" t="s">
        <v>48</v>
      </c>
      <c r="CD3" s="35" t="s">
        <v>51</v>
      </c>
      <c r="CE3" s="35" t="s">
        <v>52</v>
      </c>
      <c r="CF3" s="35" t="s">
        <v>53</v>
      </c>
      <c r="CG3" s="34" t="s">
        <v>54</v>
      </c>
      <c r="CH3" s="34" t="s">
        <v>66</v>
      </c>
    </row>
    <row r="4" spans="1:86" ht="15">
      <c r="A4" s="10" t="s">
        <v>0</v>
      </c>
      <c r="B4" s="9">
        <f>SUM(B5:B9)</f>
        <v>1138.050015</v>
      </c>
      <c r="C4" s="9">
        <f>SUM(C5:C9)</f>
        <v>1033.6530650000002</v>
      </c>
      <c r="D4" s="9">
        <f>SUM(D5:D9)</f>
        <v>1000.517367</v>
      </c>
      <c r="E4" s="2">
        <f>B4+C4+D4</f>
        <v>3172.220447</v>
      </c>
      <c r="F4" s="8">
        <f>SUM(F5:F9)</f>
        <v>1035.364</v>
      </c>
      <c r="G4" s="8">
        <f>SUM(G5:G9)</f>
        <v>991.379242</v>
      </c>
      <c r="H4" s="8">
        <f>SUM(H5:H9)</f>
        <v>948.831448</v>
      </c>
      <c r="I4" s="2">
        <f>F4+G4+H4</f>
        <v>2975.57469</v>
      </c>
      <c r="J4" s="20">
        <f>SUM(J5:J9)</f>
        <v>960.5805479999999</v>
      </c>
      <c r="K4" s="20">
        <f>SUM(K5:K9)</f>
        <v>894.284301</v>
      </c>
      <c r="L4" s="20">
        <f>SUM(L5:L9)</f>
        <v>941.445361</v>
      </c>
      <c r="M4" s="2">
        <f>J4+K4+L4</f>
        <v>2796.31021</v>
      </c>
      <c r="N4" s="20">
        <f>SUM(N5:N9)</f>
        <v>962.6094699999999</v>
      </c>
      <c r="O4" s="20">
        <f>SUM(O5:O9)</f>
        <v>1048.0900740000002</v>
      </c>
      <c r="P4" s="20">
        <f>SUM(P5:P9)</f>
        <v>1111.020736</v>
      </c>
      <c r="Q4" s="2">
        <f>N4+O4+P4</f>
        <v>3121.72028</v>
      </c>
      <c r="R4" s="37">
        <f>E4+I4+M4+Q4</f>
        <v>12065.825627</v>
      </c>
      <c r="S4" s="8">
        <f>SUM(S5:S9)</f>
        <v>1110.8191330000002</v>
      </c>
      <c r="T4" s="8">
        <f>SUM(T5:T9)</f>
        <v>981.196643</v>
      </c>
      <c r="U4" s="8">
        <f>SUM(U5:U9)</f>
        <v>999.911828</v>
      </c>
      <c r="V4" s="2">
        <f>S4+T4+U4</f>
        <v>3091.9276040000004</v>
      </c>
      <c r="W4" s="8">
        <f>SUM(W5:W9)</f>
        <v>955.8734629999999</v>
      </c>
      <c r="X4" s="8">
        <f>SUM(X5:X9)</f>
        <v>970.929622</v>
      </c>
      <c r="Y4" s="8">
        <f>SUM(Y5:Y9)</f>
        <v>1032.981925</v>
      </c>
      <c r="Z4" s="2">
        <f>W4+X4+Y4</f>
        <v>2959.78501</v>
      </c>
      <c r="AA4" s="20">
        <f>SUM(AA5:AA9)</f>
        <v>1020.807516</v>
      </c>
      <c r="AB4" s="20">
        <f>SUM(AB5:AB9)</f>
        <v>1070.5560930000001</v>
      </c>
      <c r="AC4" s="20">
        <f>SUM(AC5:AC9)</f>
        <v>1255.0990339999998</v>
      </c>
      <c r="AD4" s="2">
        <f>AA4+AB4+AC4</f>
        <v>3346.462643</v>
      </c>
      <c r="AE4" s="20">
        <f>SUM(AE5:AE9)</f>
        <v>1387.491481</v>
      </c>
      <c r="AF4" s="20">
        <f>SUM(AF5:AF9)</f>
        <v>1431.888267</v>
      </c>
      <c r="AG4" s="20">
        <f>SUM(AG5:AG9)</f>
        <v>1452.5470300000002</v>
      </c>
      <c r="AH4" s="2">
        <f>AE4+AF4+AG4</f>
        <v>4271.926778000001</v>
      </c>
      <c r="AI4" s="37">
        <f>V4+Z4+AD4+AH4</f>
        <v>13670.102035</v>
      </c>
      <c r="AJ4" s="8">
        <f>SUM(AJ5:AJ9)</f>
        <v>1414.6697970000002</v>
      </c>
      <c r="AK4" s="8">
        <f>SUM(AK5:AK9)</f>
        <v>1282.004298</v>
      </c>
      <c r="AL4" s="8">
        <f>SUM(AL5:AL9)</f>
        <v>1241.2606190000001</v>
      </c>
      <c r="AM4" s="2">
        <f>AJ4+AK4+AL4</f>
        <v>3937.9347140000004</v>
      </c>
      <c r="AN4" s="8">
        <f>SUM(AN5:AN9)</f>
        <v>1085.7407810000002</v>
      </c>
      <c r="AO4" s="8">
        <f>SUM(AO5:AO9)</f>
        <v>1268.871471</v>
      </c>
      <c r="AP4" s="8">
        <f>SUM(AP5:AP9)</f>
        <v>1230.252422</v>
      </c>
      <c r="AQ4" s="2">
        <f>AN4+AO4+AP4</f>
        <v>3584.864674</v>
      </c>
      <c r="AR4" s="8">
        <f>SUM(AR5:AR9)</f>
        <v>1165.821846</v>
      </c>
      <c r="AS4" s="8">
        <f>SUM(AS5:AS9)</f>
        <v>1316.949051</v>
      </c>
      <c r="AT4" s="8">
        <f>SUM(AT5:AT9)</f>
        <v>1303.847384</v>
      </c>
      <c r="AU4" s="2">
        <f>AR4+AS4+AT4</f>
        <v>3786.618281</v>
      </c>
      <c r="AV4" s="8">
        <f>SUM(AV5:AV9)</f>
        <v>1239.8121150000002</v>
      </c>
      <c r="AW4" s="8">
        <f>SUM(AW5:AW9)</f>
        <v>1362.5959049999997</v>
      </c>
      <c r="AX4" s="8">
        <f>SUM(AX5:AX9)</f>
        <v>1530.060572</v>
      </c>
      <c r="AY4" s="2">
        <f>AV4+AW4+AX4</f>
        <v>4132.468592</v>
      </c>
      <c r="AZ4" s="37">
        <f>AM4+AQ4+AU4+AY4</f>
        <v>15441.886261</v>
      </c>
      <c r="BA4" s="8">
        <f>SUM(BA5:BA9)</f>
        <v>1635.268307</v>
      </c>
      <c r="BB4" s="8">
        <f>SUM(BB5:BB9)</f>
        <v>1458.5855990000002</v>
      </c>
      <c r="BC4" s="8">
        <f>SUM(BC5:BC9)</f>
        <v>1321.868555</v>
      </c>
      <c r="BD4" s="2">
        <f>BA4+BB4+BC4</f>
        <v>4415.722461</v>
      </c>
      <c r="BE4" s="8">
        <f>SUM(BE5:BE9)</f>
        <v>1282.205657</v>
      </c>
      <c r="BF4" s="8">
        <f>SUM(BF5:BF9)</f>
        <v>1231.8034300000002</v>
      </c>
      <c r="BG4" s="8">
        <f>SUM(BG5:BG9)</f>
        <v>1053.153062</v>
      </c>
      <c r="BH4" s="2">
        <f>BE4+BF4+BG4</f>
        <v>3567.1621490000007</v>
      </c>
      <c r="BI4" s="8">
        <f>SUM(BI5:BI9)</f>
        <v>1154.23048</v>
      </c>
      <c r="BJ4" s="8">
        <f>SUM(BJ5:BJ9)</f>
        <v>1278.555192</v>
      </c>
      <c r="BK4" s="8">
        <f>SUM(BK5:BK9)</f>
        <v>1042.230288</v>
      </c>
      <c r="BL4" s="2">
        <f aca="true" t="shared" si="0" ref="BL4:BL9">BI4+BJ4+BK4</f>
        <v>3475.0159599999997</v>
      </c>
      <c r="BM4" s="8">
        <f>SUM(BM5:BM9)</f>
        <v>958.768065</v>
      </c>
      <c r="BN4" s="8">
        <f>SUM(BN5:BN9)</f>
        <v>930.490274</v>
      </c>
      <c r="BO4" s="8">
        <f>SUM(BO5:BO9)</f>
        <v>1033.708279</v>
      </c>
      <c r="BP4" s="2">
        <f aca="true" t="shared" si="1" ref="BP4:BP9">BM4+BN4+BO4</f>
        <v>2922.966618</v>
      </c>
      <c r="BQ4" s="37">
        <f aca="true" t="shared" si="2" ref="BQ4:BQ13">BP4+BL4+BH4+BD4</f>
        <v>14380.867188</v>
      </c>
      <c r="BR4" s="8">
        <f>SUM(BR5:BR9)</f>
        <v>955.341137</v>
      </c>
      <c r="BS4" s="8">
        <f>SUM(BS5:BS9)</f>
        <v>825.2424790000001</v>
      </c>
      <c r="BT4" s="8">
        <f>SUM(BT5:BT9)</f>
        <v>894.537911</v>
      </c>
      <c r="BU4" s="2">
        <f aca="true" t="shared" si="3" ref="BU4:BU9">BR4+BS4+BT4</f>
        <v>2675.1215270000002</v>
      </c>
      <c r="BV4" s="8">
        <f>SUM(BV5:BV9)</f>
        <v>867.2453339999998</v>
      </c>
      <c r="BW4" s="8">
        <f>SUM(BW5:BW9)</f>
        <v>1055.951471</v>
      </c>
      <c r="BX4" s="8">
        <f>SUM(BX5:BX9)</f>
        <v>1066.8204240000002</v>
      </c>
      <c r="BY4" s="2">
        <f aca="true" t="shared" si="4" ref="BY4:BY9">BV4+BW4+BX4</f>
        <v>2990.017229</v>
      </c>
      <c r="BZ4" s="8">
        <f>SUM(BZ5:BZ9)</f>
        <v>0</v>
      </c>
      <c r="CA4" s="8">
        <f>SUM(CA5:CA9)</f>
        <v>0</v>
      </c>
      <c r="CB4" s="8">
        <f>SUM(CB5:CB9)</f>
        <v>0</v>
      </c>
      <c r="CC4" s="2">
        <f aca="true" t="shared" si="5" ref="CC4:CC9">BZ4+CA4+CB4</f>
        <v>0</v>
      </c>
      <c r="CD4" s="8">
        <f>SUM(CD5:CD9)</f>
        <v>0</v>
      </c>
      <c r="CE4" s="8">
        <f>SUM(CE5:CE9)</f>
        <v>0</v>
      </c>
      <c r="CF4" s="8">
        <f>SUM(CF5:CF9)</f>
        <v>0</v>
      </c>
      <c r="CG4" s="2">
        <f aca="true" t="shared" si="6" ref="CG4:CG9">CD4+CE4+CF4</f>
        <v>0</v>
      </c>
      <c r="CH4" s="37">
        <f aca="true" t="shared" si="7" ref="CH4:CH38">CG4+CC4+BY4+BU4</f>
        <v>5665.138756</v>
      </c>
    </row>
    <row r="5" spans="1:86" ht="15" outlineLevel="1">
      <c r="A5" s="4" t="s">
        <v>1</v>
      </c>
      <c r="B5" s="7">
        <v>453.937463</v>
      </c>
      <c r="C5" s="7">
        <v>379.332056</v>
      </c>
      <c r="D5" s="22">
        <v>354.909717</v>
      </c>
      <c r="E5" s="23">
        <f aca="true" t="shared" si="8" ref="E5:E42">B5+C5+D5</f>
        <v>1188.179236</v>
      </c>
      <c r="F5" s="6">
        <v>403.759</v>
      </c>
      <c r="G5" s="6">
        <v>393.774242</v>
      </c>
      <c r="H5" s="6">
        <v>388.767448</v>
      </c>
      <c r="I5" s="23">
        <f aca="true" t="shared" si="9" ref="I5:I38">F5+G5+H5</f>
        <v>1186.30069</v>
      </c>
      <c r="J5" s="6">
        <v>417.476548</v>
      </c>
      <c r="K5" s="6">
        <v>389.243301</v>
      </c>
      <c r="L5" s="6">
        <v>392.845361</v>
      </c>
      <c r="M5" s="23">
        <f aca="true" t="shared" si="10" ref="M5:M38">J5+K5+L5</f>
        <v>1199.56521</v>
      </c>
      <c r="N5" s="22">
        <v>378.469581</v>
      </c>
      <c r="O5" s="22">
        <v>468.166725</v>
      </c>
      <c r="P5" s="22">
        <v>507.734178</v>
      </c>
      <c r="Q5" s="23">
        <f aca="true" t="shared" si="11" ref="Q5:Q38">N5+O5+P5</f>
        <v>1354.370484</v>
      </c>
      <c r="R5" s="38">
        <f aca="true" t="shared" si="12" ref="R5:R42">E5+I5+M5+Q5</f>
        <v>4928.41562</v>
      </c>
      <c r="S5" s="6">
        <v>510.175882</v>
      </c>
      <c r="T5" s="22">
        <v>448.162724</v>
      </c>
      <c r="U5" s="22">
        <v>455.134886</v>
      </c>
      <c r="V5" s="23">
        <f aca="true" t="shared" si="13" ref="V5:V38">S5+T5+U5</f>
        <v>1413.473492</v>
      </c>
      <c r="W5" s="22">
        <v>434.748022</v>
      </c>
      <c r="X5" s="22">
        <v>456.619551</v>
      </c>
      <c r="Y5" s="22">
        <v>489.950301</v>
      </c>
      <c r="Z5" s="23">
        <f aca="true" t="shared" si="14" ref="Z5:Z38">W5+X5+Y5</f>
        <v>1381.317874</v>
      </c>
      <c r="AA5" s="26">
        <v>492.067477</v>
      </c>
      <c r="AB5" s="26">
        <v>493.041829</v>
      </c>
      <c r="AC5" s="26">
        <v>409.950245</v>
      </c>
      <c r="AD5" s="23">
        <f aca="true" t="shared" si="15" ref="AD5:AD38">AA5+AB5+AC5</f>
        <v>1395.059551</v>
      </c>
      <c r="AE5" s="22">
        <v>434.316019</v>
      </c>
      <c r="AF5" s="22">
        <v>617.725992</v>
      </c>
      <c r="AG5" s="22">
        <v>471.695831</v>
      </c>
      <c r="AH5" s="23">
        <f aca="true" t="shared" si="16" ref="AH5:AH38">AE5+AF5+AG5</f>
        <v>1523.737842</v>
      </c>
      <c r="AI5" s="40">
        <f aca="true" t="shared" si="17" ref="AI5:AI42">V5+Z5+AD5+AH5</f>
        <v>5713.588759</v>
      </c>
      <c r="AJ5" s="6">
        <v>396.138376</v>
      </c>
      <c r="AK5" s="6">
        <v>402.501431</v>
      </c>
      <c r="AL5" s="6">
        <v>388.099159</v>
      </c>
      <c r="AM5" s="23">
        <f aca="true" t="shared" si="18" ref="AM5:AM38">AJ5+AK5+AL5</f>
        <v>1186.738966</v>
      </c>
      <c r="AN5" s="6">
        <v>338.865608</v>
      </c>
      <c r="AO5" s="6">
        <v>497.441871</v>
      </c>
      <c r="AP5" s="6">
        <v>632.504272</v>
      </c>
      <c r="AQ5" s="23">
        <f aca="true" t="shared" si="19" ref="AQ5:AQ38">AN5+AO5+AP5</f>
        <v>1468.8117510000002</v>
      </c>
      <c r="AR5" s="6">
        <v>407.613066</v>
      </c>
      <c r="AS5" s="6">
        <v>830.515258</v>
      </c>
      <c r="AT5" s="6">
        <v>702.926772</v>
      </c>
      <c r="AU5" s="23">
        <f aca="true" t="shared" si="20" ref="AU5:AU38">AR5+AS5+AT5</f>
        <v>1941.055096</v>
      </c>
      <c r="AV5" s="6">
        <v>626.930687</v>
      </c>
      <c r="AW5" s="6">
        <v>672.135559</v>
      </c>
      <c r="AX5" s="6">
        <v>536.217545</v>
      </c>
      <c r="AY5" s="23">
        <f aca="true" t="shared" si="21" ref="AY5:AY38">AV5+AW5+AX5</f>
        <v>1835.2837909999998</v>
      </c>
      <c r="AZ5" s="40">
        <f aca="true" t="shared" si="22" ref="AZ5:AZ42">AM5+AQ5+AU5+AY5</f>
        <v>6431.889604</v>
      </c>
      <c r="BA5" s="6">
        <v>592.508734</v>
      </c>
      <c r="BB5" s="6">
        <v>500.519447</v>
      </c>
      <c r="BC5" s="6">
        <v>408.684994</v>
      </c>
      <c r="BD5" s="23">
        <f aca="true" t="shared" si="23" ref="BD5:BD38">BA5+BB5+BC5</f>
        <v>1501.713175</v>
      </c>
      <c r="BE5" s="6">
        <v>471.111109</v>
      </c>
      <c r="BF5" s="6">
        <v>518.245842</v>
      </c>
      <c r="BG5" s="6">
        <v>438.890342</v>
      </c>
      <c r="BH5" s="23">
        <f aca="true" t="shared" si="24" ref="BH5:BH38">BE5+BF5+BG5</f>
        <v>1428.247293</v>
      </c>
      <c r="BI5" s="6">
        <v>575.550766</v>
      </c>
      <c r="BJ5" s="6">
        <v>711.730303</v>
      </c>
      <c r="BK5" s="6">
        <v>519.618112</v>
      </c>
      <c r="BL5" s="23">
        <f t="shared" si="0"/>
        <v>1806.8991810000002</v>
      </c>
      <c r="BM5" s="6">
        <v>393.578765</v>
      </c>
      <c r="BN5" s="6">
        <v>371.962517</v>
      </c>
      <c r="BO5" s="6">
        <v>418.814913</v>
      </c>
      <c r="BP5" s="23">
        <f t="shared" si="1"/>
        <v>1184.3561949999998</v>
      </c>
      <c r="BQ5" s="40">
        <f t="shared" si="2"/>
        <v>5921.215843999999</v>
      </c>
      <c r="BR5" s="6">
        <v>395.795866</v>
      </c>
      <c r="BS5" s="6">
        <v>339.953328</v>
      </c>
      <c r="BT5" s="6">
        <v>371.976026</v>
      </c>
      <c r="BU5" s="23">
        <f t="shared" si="3"/>
        <v>1107.72522</v>
      </c>
      <c r="BV5" s="6">
        <v>360.483419</v>
      </c>
      <c r="BW5" s="6">
        <v>499.957377</v>
      </c>
      <c r="BX5" s="6">
        <v>505.205731</v>
      </c>
      <c r="BY5" s="23">
        <f t="shared" si="4"/>
        <v>1365.646527</v>
      </c>
      <c r="BZ5" s="6"/>
      <c r="CA5" s="6"/>
      <c r="CB5" s="6"/>
      <c r="CC5" s="23">
        <f t="shared" si="5"/>
        <v>0</v>
      </c>
      <c r="CD5" s="6"/>
      <c r="CE5" s="6"/>
      <c r="CF5" s="6"/>
      <c r="CG5" s="23">
        <f t="shared" si="6"/>
        <v>0</v>
      </c>
      <c r="CH5" s="40">
        <f t="shared" si="7"/>
        <v>2473.371747</v>
      </c>
    </row>
    <row r="6" spans="1:86" ht="15" outlineLevel="1">
      <c r="A6" s="4" t="s">
        <v>2</v>
      </c>
      <c r="B6" s="7">
        <v>471.780923</v>
      </c>
      <c r="C6" s="7">
        <v>450.694257</v>
      </c>
      <c r="D6" s="22">
        <v>447.803135</v>
      </c>
      <c r="E6" s="23">
        <f t="shared" si="8"/>
        <v>1370.278315</v>
      </c>
      <c r="F6" s="6">
        <v>450.962</v>
      </c>
      <c r="G6" s="6">
        <v>406.337</v>
      </c>
      <c r="H6" s="6">
        <v>392.423</v>
      </c>
      <c r="I6" s="23">
        <f t="shared" si="9"/>
        <v>1249.722</v>
      </c>
      <c r="J6" s="6">
        <v>383.961</v>
      </c>
      <c r="K6" s="6">
        <v>364.102</v>
      </c>
      <c r="L6" s="6">
        <v>354.591</v>
      </c>
      <c r="M6" s="23">
        <f t="shared" si="10"/>
        <v>1102.654</v>
      </c>
      <c r="N6" s="22">
        <v>359.185889</v>
      </c>
      <c r="O6" s="22">
        <v>348.351349</v>
      </c>
      <c r="P6" s="22">
        <v>359.606558</v>
      </c>
      <c r="Q6" s="23">
        <f t="shared" si="11"/>
        <v>1067.143796</v>
      </c>
      <c r="R6" s="38">
        <f t="shared" si="12"/>
        <v>4789.798111</v>
      </c>
      <c r="S6" s="6">
        <v>360.740571</v>
      </c>
      <c r="T6" s="22">
        <v>312.856355</v>
      </c>
      <c r="U6" s="22">
        <v>320.886506</v>
      </c>
      <c r="V6" s="23">
        <f t="shared" si="13"/>
        <v>994.483432</v>
      </c>
      <c r="W6" s="22">
        <v>325.484945</v>
      </c>
      <c r="X6" s="22">
        <v>325.192971</v>
      </c>
      <c r="Y6" s="22">
        <v>366.184484</v>
      </c>
      <c r="Z6" s="23">
        <f t="shared" si="14"/>
        <v>1016.8624</v>
      </c>
      <c r="AA6" s="26">
        <v>375.507653</v>
      </c>
      <c r="AB6" s="26">
        <v>423.133264</v>
      </c>
      <c r="AC6" s="26">
        <v>643.798789</v>
      </c>
      <c r="AD6" s="23">
        <f t="shared" si="15"/>
        <v>1442.4397060000001</v>
      </c>
      <c r="AE6" s="22">
        <v>751.066944</v>
      </c>
      <c r="AF6" s="22">
        <v>613.209649</v>
      </c>
      <c r="AG6" s="22">
        <v>755.642762</v>
      </c>
      <c r="AH6" s="23">
        <f t="shared" si="16"/>
        <v>2119.919355</v>
      </c>
      <c r="AI6" s="40">
        <f t="shared" si="17"/>
        <v>5573.704893</v>
      </c>
      <c r="AJ6" s="6">
        <v>791.198161</v>
      </c>
      <c r="AK6" s="6">
        <v>671.04569</v>
      </c>
      <c r="AL6" s="6">
        <v>630.799317</v>
      </c>
      <c r="AM6" s="23">
        <f t="shared" si="18"/>
        <v>2093.043168</v>
      </c>
      <c r="AN6" s="6">
        <v>560.290571</v>
      </c>
      <c r="AO6" s="6">
        <v>575.92662</v>
      </c>
      <c r="AP6" s="6">
        <v>421.867878</v>
      </c>
      <c r="AQ6" s="23">
        <f t="shared" si="19"/>
        <v>1558.085069</v>
      </c>
      <c r="AR6" s="6">
        <v>595.62838</v>
      </c>
      <c r="AS6" s="6">
        <v>311.539579</v>
      </c>
      <c r="AT6" s="6">
        <v>404.644271</v>
      </c>
      <c r="AU6" s="23">
        <f t="shared" si="20"/>
        <v>1311.81223</v>
      </c>
      <c r="AV6" s="6">
        <v>386.321118</v>
      </c>
      <c r="AW6" s="6">
        <v>477.548346</v>
      </c>
      <c r="AX6" s="6">
        <v>783.757027</v>
      </c>
      <c r="AY6" s="23">
        <f t="shared" si="21"/>
        <v>1647.626491</v>
      </c>
      <c r="AZ6" s="40">
        <f t="shared" si="22"/>
        <v>6610.566958</v>
      </c>
      <c r="BA6" s="6">
        <v>830.086755</v>
      </c>
      <c r="BB6" s="6">
        <v>760.002528</v>
      </c>
      <c r="BC6" s="6">
        <v>703.640861</v>
      </c>
      <c r="BD6" s="23">
        <f t="shared" si="23"/>
        <v>2293.730144</v>
      </c>
      <c r="BE6" s="6">
        <v>620.029548</v>
      </c>
      <c r="BF6" s="6">
        <v>527.110128</v>
      </c>
      <c r="BG6" s="6">
        <v>442.94772</v>
      </c>
      <c r="BH6" s="23">
        <f t="shared" si="24"/>
        <v>1590.087396</v>
      </c>
      <c r="BI6" s="6">
        <v>407.365314</v>
      </c>
      <c r="BJ6" s="6">
        <v>422.2176</v>
      </c>
      <c r="BK6" s="6">
        <v>348.374346</v>
      </c>
      <c r="BL6" s="23">
        <f t="shared" si="0"/>
        <v>1177.9572600000001</v>
      </c>
      <c r="BM6" s="6">
        <v>379.333786</v>
      </c>
      <c r="BN6" s="6">
        <v>353.140407</v>
      </c>
      <c r="BO6" s="6">
        <v>392.545366</v>
      </c>
      <c r="BP6" s="23">
        <f t="shared" si="1"/>
        <v>1125.019559</v>
      </c>
      <c r="BQ6" s="40">
        <f t="shared" si="2"/>
        <v>6186.794359</v>
      </c>
      <c r="BR6" s="6">
        <v>356.169091</v>
      </c>
      <c r="BS6" s="6">
        <v>290.606102</v>
      </c>
      <c r="BT6" s="6">
        <v>314.398885</v>
      </c>
      <c r="BU6" s="23">
        <f t="shared" si="3"/>
        <v>961.174078</v>
      </c>
      <c r="BV6" s="6">
        <v>310.405915</v>
      </c>
      <c r="BW6" s="6">
        <v>375.463594</v>
      </c>
      <c r="BX6" s="6">
        <v>397.197693</v>
      </c>
      <c r="BY6" s="23">
        <f t="shared" si="4"/>
        <v>1083.067202</v>
      </c>
      <c r="BZ6" s="6"/>
      <c r="CA6" s="6"/>
      <c r="CB6" s="6"/>
      <c r="CC6" s="23">
        <f t="shared" si="5"/>
        <v>0</v>
      </c>
      <c r="CD6" s="6"/>
      <c r="CE6" s="6"/>
      <c r="CF6" s="6"/>
      <c r="CG6" s="23">
        <f t="shared" si="6"/>
        <v>0</v>
      </c>
      <c r="CH6" s="40">
        <f t="shared" si="7"/>
        <v>2044.24128</v>
      </c>
    </row>
    <row r="7" spans="1:86" ht="15" outlineLevel="1">
      <c r="A7" s="4" t="s">
        <v>50</v>
      </c>
      <c r="B7" s="7">
        <v>179.822</v>
      </c>
      <c r="C7" s="7">
        <v>171.456</v>
      </c>
      <c r="D7" s="7">
        <v>163.868</v>
      </c>
      <c r="E7" s="23">
        <f t="shared" si="8"/>
        <v>515.146</v>
      </c>
      <c r="F7" s="6">
        <v>149.413</v>
      </c>
      <c r="G7" s="6">
        <v>156.898</v>
      </c>
      <c r="H7" s="6">
        <v>134.641</v>
      </c>
      <c r="I7" s="23">
        <f t="shared" si="9"/>
        <v>440.952</v>
      </c>
      <c r="J7" s="6">
        <v>125.703</v>
      </c>
      <c r="K7" s="6">
        <v>127.099</v>
      </c>
      <c r="L7" s="6">
        <v>163.009</v>
      </c>
      <c r="M7" s="23">
        <f t="shared" si="10"/>
        <v>415.81100000000004</v>
      </c>
      <c r="N7" s="22">
        <v>190.904</v>
      </c>
      <c r="O7" s="22">
        <v>198.532</v>
      </c>
      <c r="P7" s="22">
        <v>210.39</v>
      </c>
      <c r="Q7" s="23">
        <f t="shared" si="11"/>
        <v>599.826</v>
      </c>
      <c r="R7" s="38">
        <f t="shared" si="12"/>
        <v>1971.7350000000001</v>
      </c>
      <c r="S7" s="6">
        <v>205.315</v>
      </c>
      <c r="T7" s="22">
        <v>188.343</v>
      </c>
      <c r="U7" s="22">
        <v>189.659</v>
      </c>
      <c r="V7" s="23">
        <f t="shared" si="13"/>
        <v>583.317</v>
      </c>
      <c r="W7" s="22">
        <v>163.954748</v>
      </c>
      <c r="X7" s="22">
        <v>155.47855</v>
      </c>
      <c r="Y7" s="22">
        <v>144.66107</v>
      </c>
      <c r="Z7" s="23">
        <f t="shared" si="14"/>
        <v>464.09436800000003</v>
      </c>
      <c r="AA7" s="26">
        <v>120.507</v>
      </c>
      <c r="AB7" s="26">
        <v>134.391</v>
      </c>
      <c r="AC7" s="26">
        <v>165.26</v>
      </c>
      <c r="AD7" s="23">
        <f t="shared" si="15"/>
        <v>420.158</v>
      </c>
      <c r="AE7" s="22">
        <v>165.057</v>
      </c>
      <c r="AF7" s="22">
        <v>165.575</v>
      </c>
      <c r="AG7" s="22">
        <v>189.793</v>
      </c>
      <c r="AH7" s="23">
        <f t="shared" si="16"/>
        <v>520.425</v>
      </c>
      <c r="AI7" s="40">
        <f t="shared" si="17"/>
        <v>1987.994368</v>
      </c>
      <c r="AJ7" s="6">
        <v>190.748</v>
      </c>
      <c r="AK7" s="6">
        <v>175.536</v>
      </c>
      <c r="AL7" s="6">
        <v>195.876</v>
      </c>
      <c r="AM7" s="23">
        <f t="shared" si="18"/>
        <v>562.16</v>
      </c>
      <c r="AN7" s="6">
        <v>151.354</v>
      </c>
      <c r="AO7" s="6">
        <v>159.993</v>
      </c>
      <c r="AP7" s="6">
        <v>140.291</v>
      </c>
      <c r="AQ7" s="23">
        <f t="shared" si="19"/>
        <v>451.638</v>
      </c>
      <c r="AR7" s="6">
        <v>126.594</v>
      </c>
      <c r="AS7" s="6">
        <v>137.353</v>
      </c>
      <c r="AT7" s="6">
        <v>159.069</v>
      </c>
      <c r="AU7" s="23">
        <f t="shared" si="20"/>
        <v>423.01599999999996</v>
      </c>
      <c r="AV7" s="6">
        <v>160.717</v>
      </c>
      <c r="AW7" s="6">
        <v>138.155</v>
      </c>
      <c r="AX7" s="6">
        <v>138.536</v>
      </c>
      <c r="AY7" s="23">
        <f t="shared" si="21"/>
        <v>437.408</v>
      </c>
      <c r="AZ7" s="40">
        <f t="shared" si="22"/>
        <v>1874.2219999999998</v>
      </c>
      <c r="BA7" s="6">
        <v>144.508</v>
      </c>
      <c r="BB7" s="6">
        <v>132.22</v>
      </c>
      <c r="BC7" s="6">
        <v>133.929</v>
      </c>
      <c r="BD7" s="23">
        <f t="shared" si="23"/>
        <v>410.65700000000004</v>
      </c>
      <c r="BE7" s="6">
        <v>127.381</v>
      </c>
      <c r="BF7" s="6">
        <v>124.18</v>
      </c>
      <c r="BG7" s="6">
        <v>121.219</v>
      </c>
      <c r="BH7" s="23">
        <f t="shared" si="24"/>
        <v>372.78</v>
      </c>
      <c r="BI7" s="6">
        <v>116.091</v>
      </c>
      <c r="BJ7" s="6">
        <v>108.305</v>
      </c>
      <c r="BK7" s="6">
        <v>113.906</v>
      </c>
      <c r="BL7" s="23">
        <f t="shared" si="0"/>
        <v>338.302</v>
      </c>
      <c r="BM7" s="6">
        <v>99.863</v>
      </c>
      <c r="BN7" s="6">
        <v>138.16</v>
      </c>
      <c r="BO7" s="6">
        <v>145.762</v>
      </c>
      <c r="BP7" s="23">
        <f t="shared" si="1"/>
        <v>383.78499999999997</v>
      </c>
      <c r="BQ7" s="40">
        <f t="shared" si="2"/>
        <v>1505.524</v>
      </c>
      <c r="BR7" s="6">
        <v>135.363</v>
      </c>
      <c r="BS7" s="6">
        <v>130.716</v>
      </c>
      <c r="BT7" s="6">
        <v>137.642</v>
      </c>
      <c r="BU7" s="23">
        <f t="shared" si="3"/>
        <v>403.721</v>
      </c>
      <c r="BV7" s="6">
        <v>130.165</v>
      </c>
      <c r="BW7" s="6">
        <v>116.955</v>
      </c>
      <c r="BX7" s="6">
        <v>118.929</v>
      </c>
      <c r="BY7" s="23">
        <f t="shared" si="4"/>
        <v>366.049</v>
      </c>
      <c r="BZ7" s="6"/>
      <c r="CA7" s="6"/>
      <c r="CB7" s="6"/>
      <c r="CC7" s="23">
        <f t="shared" si="5"/>
        <v>0</v>
      </c>
      <c r="CD7" s="6"/>
      <c r="CE7" s="6"/>
      <c r="CF7" s="6"/>
      <c r="CG7" s="23">
        <f t="shared" si="6"/>
        <v>0</v>
      </c>
      <c r="CH7" s="40">
        <f t="shared" si="7"/>
        <v>769.77</v>
      </c>
    </row>
    <row r="8" spans="1:86" ht="15" outlineLevel="1">
      <c r="A8" s="4" t="s">
        <v>49</v>
      </c>
      <c r="B8" s="7">
        <v>32.509629</v>
      </c>
      <c r="C8" s="7">
        <v>32.170752</v>
      </c>
      <c r="D8" s="7">
        <v>33.936515</v>
      </c>
      <c r="E8" s="23">
        <f t="shared" si="8"/>
        <v>98.616896</v>
      </c>
      <c r="F8" s="6">
        <v>31.23</v>
      </c>
      <c r="G8" s="6">
        <v>34.37</v>
      </c>
      <c r="H8" s="6">
        <v>33</v>
      </c>
      <c r="I8" s="23">
        <f t="shared" si="9"/>
        <v>98.6</v>
      </c>
      <c r="J8" s="6">
        <v>33.44</v>
      </c>
      <c r="K8" s="6">
        <v>13.84</v>
      </c>
      <c r="L8" s="6">
        <v>31</v>
      </c>
      <c r="M8" s="23">
        <f t="shared" si="10"/>
        <v>78.28</v>
      </c>
      <c r="N8" s="22">
        <v>34.05</v>
      </c>
      <c r="O8" s="22">
        <v>33.04</v>
      </c>
      <c r="P8" s="22">
        <v>33.29</v>
      </c>
      <c r="Q8" s="23">
        <f t="shared" si="11"/>
        <v>100.38</v>
      </c>
      <c r="R8" s="38">
        <f t="shared" si="12"/>
        <v>375.876896</v>
      </c>
      <c r="S8" s="6">
        <v>34.58768</v>
      </c>
      <c r="T8" s="22">
        <v>31.834564</v>
      </c>
      <c r="U8" s="22">
        <v>34.231436</v>
      </c>
      <c r="V8" s="23">
        <f t="shared" si="13"/>
        <v>100.65368000000001</v>
      </c>
      <c r="W8" s="22">
        <v>31.685748</v>
      </c>
      <c r="X8" s="22">
        <v>33.63855</v>
      </c>
      <c r="Y8" s="22">
        <v>32.18607</v>
      </c>
      <c r="Z8" s="23">
        <f t="shared" si="14"/>
        <v>97.510368</v>
      </c>
      <c r="AA8" s="26">
        <v>32.725386</v>
      </c>
      <c r="AB8" s="26">
        <v>19.990000000000002</v>
      </c>
      <c r="AC8" s="26">
        <v>36.089999999999996</v>
      </c>
      <c r="AD8" s="23">
        <f t="shared" si="15"/>
        <v>88.805386</v>
      </c>
      <c r="AE8" s="6">
        <v>37.051518</v>
      </c>
      <c r="AF8" s="6">
        <v>35.377626</v>
      </c>
      <c r="AG8" s="6">
        <v>35.415437</v>
      </c>
      <c r="AH8" s="23">
        <f t="shared" si="16"/>
        <v>107.844581</v>
      </c>
      <c r="AI8" s="40">
        <f t="shared" si="17"/>
        <v>394.814015</v>
      </c>
      <c r="AJ8" s="6">
        <v>36.58526</v>
      </c>
      <c r="AK8" s="6">
        <v>32.921177</v>
      </c>
      <c r="AL8" s="6">
        <v>26.486143</v>
      </c>
      <c r="AM8" s="23">
        <f t="shared" si="18"/>
        <v>95.99258</v>
      </c>
      <c r="AN8" s="6">
        <v>35.230602</v>
      </c>
      <c r="AO8" s="6">
        <v>35.50998</v>
      </c>
      <c r="AP8" s="6">
        <v>35.589272</v>
      </c>
      <c r="AQ8" s="23">
        <f t="shared" si="19"/>
        <v>106.32985399999998</v>
      </c>
      <c r="AR8" s="6">
        <v>35.9864</v>
      </c>
      <c r="AS8" s="6">
        <v>35.170230000000004</v>
      </c>
      <c r="AT8" s="6">
        <v>30.6403</v>
      </c>
      <c r="AU8" s="23">
        <f t="shared" si="20"/>
        <v>101.79693</v>
      </c>
      <c r="AV8" s="6">
        <v>37.15031</v>
      </c>
      <c r="AW8" s="6">
        <v>35.07</v>
      </c>
      <c r="AX8" s="6">
        <v>35.730000000000004</v>
      </c>
      <c r="AY8" s="23">
        <f t="shared" si="21"/>
        <v>107.95031</v>
      </c>
      <c r="AZ8" s="40">
        <f t="shared" si="22"/>
        <v>412.069674</v>
      </c>
      <c r="BA8" s="6">
        <v>37.211818</v>
      </c>
      <c r="BB8" s="6">
        <v>32.328624</v>
      </c>
      <c r="BC8" s="6">
        <v>36.8417</v>
      </c>
      <c r="BD8" s="23">
        <f t="shared" si="23"/>
        <v>106.382142</v>
      </c>
      <c r="BE8" s="6">
        <v>34.433</v>
      </c>
      <c r="BF8" s="6">
        <v>35.27446</v>
      </c>
      <c r="BG8" s="6">
        <v>34.49</v>
      </c>
      <c r="BH8" s="23">
        <f t="shared" si="24"/>
        <v>104.19746</v>
      </c>
      <c r="BI8" s="6">
        <v>35.3814</v>
      </c>
      <c r="BJ8" s="6">
        <v>17.724289</v>
      </c>
      <c r="BK8" s="6">
        <v>33.98483</v>
      </c>
      <c r="BL8" s="23">
        <f t="shared" si="0"/>
        <v>87.090519</v>
      </c>
      <c r="BM8" s="6">
        <v>37.160514</v>
      </c>
      <c r="BN8" s="6">
        <v>35.44935</v>
      </c>
      <c r="BO8" s="6">
        <v>36.49</v>
      </c>
      <c r="BP8" s="23">
        <f t="shared" si="1"/>
        <v>109.099864</v>
      </c>
      <c r="BQ8" s="40">
        <f t="shared" si="2"/>
        <v>406.76998499999996</v>
      </c>
      <c r="BR8" s="6">
        <f>32.39+3.01418</f>
        <v>35.404180000000004</v>
      </c>
      <c r="BS8" s="58">
        <f>28.8+2.674049</f>
        <v>31.474049</v>
      </c>
      <c r="BT8" s="43">
        <f>33.88+3.19</f>
        <v>37.07</v>
      </c>
      <c r="BU8" s="23">
        <f t="shared" si="3"/>
        <v>103.948229</v>
      </c>
      <c r="BV8" s="6">
        <f>32.85+3.142</f>
        <v>35.992000000000004</v>
      </c>
      <c r="BW8" s="6">
        <f>33.37+3.5595</f>
        <v>36.9295</v>
      </c>
      <c r="BX8" s="6">
        <f>33.36+2.64</f>
        <v>36</v>
      </c>
      <c r="BY8" s="23">
        <f t="shared" si="4"/>
        <v>108.92150000000001</v>
      </c>
      <c r="BZ8" s="6"/>
      <c r="CA8" s="6"/>
      <c r="CB8" s="6"/>
      <c r="CC8" s="23">
        <f t="shared" si="5"/>
        <v>0</v>
      </c>
      <c r="CD8" s="6"/>
      <c r="CE8" s="6"/>
      <c r="CF8" s="6"/>
      <c r="CG8" s="23">
        <f t="shared" si="6"/>
        <v>0</v>
      </c>
      <c r="CH8" s="40">
        <f t="shared" si="7"/>
        <v>212.869729</v>
      </c>
    </row>
    <row r="9" spans="1:86" ht="15" outlineLevel="1">
      <c r="A9" s="11" t="s">
        <v>64</v>
      </c>
      <c r="B9" s="7"/>
      <c r="C9" s="7"/>
      <c r="D9" s="7"/>
      <c r="E9" s="23"/>
      <c r="F9" s="6"/>
      <c r="G9" s="6"/>
      <c r="H9" s="6"/>
      <c r="I9" s="23"/>
      <c r="J9" s="6"/>
      <c r="K9" s="6"/>
      <c r="L9" s="6"/>
      <c r="M9" s="23"/>
      <c r="N9" s="22"/>
      <c r="O9" s="22"/>
      <c r="P9" s="22"/>
      <c r="Q9" s="23"/>
      <c r="R9" s="38"/>
      <c r="S9" s="6"/>
      <c r="T9" s="22"/>
      <c r="U9" s="22"/>
      <c r="V9" s="23"/>
      <c r="W9" s="22"/>
      <c r="X9" s="22"/>
      <c r="Y9" s="22"/>
      <c r="Z9" s="23"/>
      <c r="AA9" s="26"/>
      <c r="AB9" s="26"/>
      <c r="AC9" s="26"/>
      <c r="AD9" s="23"/>
      <c r="AE9" s="6"/>
      <c r="AF9" s="6"/>
      <c r="AG9" s="6"/>
      <c r="AH9" s="23"/>
      <c r="AI9" s="40"/>
      <c r="AJ9" s="6"/>
      <c r="AK9" s="6"/>
      <c r="AL9" s="6"/>
      <c r="AM9" s="23"/>
      <c r="AN9" s="6"/>
      <c r="AO9" s="6"/>
      <c r="AP9" s="6"/>
      <c r="AQ9" s="23"/>
      <c r="AR9" s="6">
        <v>0</v>
      </c>
      <c r="AS9" s="6">
        <v>2.370984</v>
      </c>
      <c r="AT9" s="6">
        <v>6.567041</v>
      </c>
      <c r="AU9" s="23">
        <f t="shared" si="20"/>
        <v>8.938025</v>
      </c>
      <c r="AV9" s="6">
        <v>28.693</v>
      </c>
      <c r="AW9" s="6">
        <v>39.687</v>
      </c>
      <c r="AX9" s="6">
        <v>35.82</v>
      </c>
      <c r="AY9" s="23">
        <f t="shared" si="21"/>
        <v>104.19999999999999</v>
      </c>
      <c r="AZ9" s="40">
        <f>AM9+AQ9+AU9+AY9</f>
        <v>113.13802499999998</v>
      </c>
      <c r="BA9" s="6">
        <v>30.953</v>
      </c>
      <c r="BB9" s="6">
        <v>33.515</v>
      </c>
      <c r="BC9" s="6">
        <v>38.772</v>
      </c>
      <c r="BD9" s="23">
        <f t="shared" si="23"/>
        <v>103.24000000000001</v>
      </c>
      <c r="BE9" s="6">
        <v>29.251</v>
      </c>
      <c r="BF9" s="6">
        <v>26.993</v>
      </c>
      <c r="BG9" s="6">
        <v>15.606</v>
      </c>
      <c r="BH9" s="23">
        <f t="shared" si="24"/>
        <v>71.85</v>
      </c>
      <c r="BI9" s="6">
        <v>19.842</v>
      </c>
      <c r="BJ9" s="6">
        <v>18.578</v>
      </c>
      <c r="BK9" s="6">
        <v>26.347</v>
      </c>
      <c r="BL9" s="23">
        <f t="shared" si="0"/>
        <v>64.767</v>
      </c>
      <c r="BM9" s="6">
        <v>48.832</v>
      </c>
      <c r="BN9" s="6">
        <v>31.778</v>
      </c>
      <c r="BO9" s="6">
        <v>40.096</v>
      </c>
      <c r="BP9" s="23">
        <f t="shared" si="1"/>
        <v>120.70599999999999</v>
      </c>
      <c r="BQ9" s="40">
        <f t="shared" si="2"/>
        <v>360.563</v>
      </c>
      <c r="BR9" s="6">
        <v>32.609</v>
      </c>
      <c r="BS9" s="6">
        <f>32.493</f>
        <v>32.493</v>
      </c>
      <c r="BT9" s="43">
        <v>33.451</v>
      </c>
      <c r="BU9" s="23">
        <f t="shared" si="3"/>
        <v>98.553</v>
      </c>
      <c r="BV9" s="6">
        <v>30.199</v>
      </c>
      <c r="BW9" s="6">
        <v>26.646</v>
      </c>
      <c r="BX9" s="6">
        <v>9.488</v>
      </c>
      <c r="BY9" s="23">
        <f t="shared" si="4"/>
        <v>66.333</v>
      </c>
      <c r="BZ9" s="6"/>
      <c r="CA9" s="6"/>
      <c r="CB9" s="6"/>
      <c r="CC9" s="23">
        <f t="shared" si="5"/>
        <v>0</v>
      </c>
      <c r="CD9" s="6"/>
      <c r="CE9" s="6"/>
      <c r="CF9" s="6"/>
      <c r="CG9" s="23">
        <f t="shared" si="6"/>
        <v>0</v>
      </c>
      <c r="CH9" s="40">
        <f t="shared" si="7"/>
        <v>164.886</v>
      </c>
    </row>
    <row r="10" spans="1:86" ht="15">
      <c r="A10" s="10" t="s">
        <v>3</v>
      </c>
      <c r="B10" s="8">
        <f>B11+B12</f>
        <v>1687.935134</v>
      </c>
      <c r="C10" s="8">
        <f>C11+C12</f>
        <v>1461.283535</v>
      </c>
      <c r="D10" s="8">
        <f>D11+D12</f>
        <v>2004.993538</v>
      </c>
      <c r="E10" s="15">
        <f>SUM(B10:D10)</f>
        <v>5154.212207</v>
      </c>
      <c r="F10" s="8">
        <f>F11+F12</f>
        <v>1726.6257839999998</v>
      </c>
      <c r="G10" s="8">
        <f>G11+G12</f>
        <v>1726.196266</v>
      </c>
      <c r="H10" s="8">
        <f>H11+H12</f>
        <v>2044.3590210000002</v>
      </c>
      <c r="I10" s="15">
        <f>SUM(F10:H10)</f>
        <v>5497.181071</v>
      </c>
      <c r="J10" s="8">
        <f>J11+J12</f>
        <v>1991.37503</v>
      </c>
      <c r="K10" s="8">
        <f>K11+K12</f>
        <v>1989.508489</v>
      </c>
      <c r="L10" s="8">
        <f>L11+L12</f>
        <v>1798.936709</v>
      </c>
      <c r="M10" s="15">
        <f>SUM(J10:L10)</f>
        <v>5779.8202280000005</v>
      </c>
      <c r="N10" s="8">
        <f>N11+N12</f>
        <v>1635.416658</v>
      </c>
      <c r="O10" s="8">
        <f>O11+O12</f>
        <v>1682.227125</v>
      </c>
      <c r="P10" s="8">
        <f>P11+P12</f>
        <v>1623.4239309999998</v>
      </c>
      <c r="Q10" s="15">
        <f>SUM(N10:P10)</f>
        <v>4941.067714</v>
      </c>
      <c r="R10" s="37">
        <f t="shared" si="12"/>
        <v>21372.28122</v>
      </c>
      <c r="S10" s="8">
        <f>S11+S12</f>
        <v>1764.077225</v>
      </c>
      <c r="T10" s="8">
        <f>T11+T12</f>
        <v>1875.117173</v>
      </c>
      <c r="U10" s="8">
        <f>U11+U12</f>
        <v>1931.584086</v>
      </c>
      <c r="V10" s="15">
        <f>SUM(S10:U10)</f>
        <v>5570.778484</v>
      </c>
      <c r="W10" s="8">
        <f>W11+W12</f>
        <v>1838.271264</v>
      </c>
      <c r="X10" s="8">
        <f>X11+X12</f>
        <v>1942.710619</v>
      </c>
      <c r="Y10" s="8">
        <f>Y11+Y12</f>
        <v>1546.631378</v>
      </c>
      <c r="Z10" s="15">
        <f>SUM(W10:Y10)</f>
        <v>5327.613261</v>
      </c>
      <c r="AA10" s="8">
        <f>AA11+AA12</f>
        <v>1277.4551</v>
      </c>
      <c r="AB10" s="8">
        <f>AB11+AB12</f>
        <v>1304.394354</v>
      </c>
      <c r="AC10" s="8">
        <f>AC11+AC12</f>
        <v>1280.165729</v>
      </c>
      <c r="AD10" s="15">
        <f>SUM(AA10:AC10)</f>
        <v>3862.0151830000004</v>
      </c>
      <c r="AE10" s="8">
        <f>AE11+AE12</f>
        <v>2069.837696</v>
      </c>
      <c r="AF10" s="8">
        <f>AF11+AF12</f>
        <v>1645.988388</v>
      </c>
      <c r="AG10" s="8">
        <f>AG11+AG12</f>
        <v>1890.737202</v>
      </c>
      <c r="AH10" s="15">
        <f>SUM(AE10:AG10)</f>
        <v>5606.5632860000005</v>
      </c>
      <c r="AI10" s="37">
        <f t="shared" si="17"/>
        <v>20366.970214</v>
      </c>
      <c r="AJ10" s="8">
        <f>AJ11+AJ12</f>
        <v>1884.2472559999999</v>
      </c>
      <c r="AK10" s="8">
        <f>AK11+AK12</f>
        <v>1977.245611</v>
      </c>
      <c r="AL10" s="8">
        <f>AL11+AL12</f>
        <v>1930.3454550000001</v>
      </c>
      <c r="AM10" s="15">
        <f>SUM(AJ10:AL10)</f>
        <v>5791.838322</v>
      </c>
      <c r="AN10" s="8">
        <f>AN11+AN12</f>
        <v>1694.0206280000002</v>
      </c>
      <c r="AO10" s="8">
        <f>AO11+AO12</f>
        <v>2230.150112</v>
      </c>
      <c r="AP10" s="8">
        <f>AP11+AP12</f>
        <v>2774.0034880000003</v>
      </c>
      <c r="AQ10" s="15">
        <f>SUM(AN10:AP10)</f>
        <v>6698.174228</v>
      </c>
      <c r="AR10" s="8">
        <f>AR11+AR12</f>
        <v>2864.508801</v>
      </c>
      <c r="AS10" s="8">
        <f>AS11+AS12</f>
        <v>2564.50731</v>
      </c>
      <c r="AT10" s="8">
        <f>AT11+AT12</f>
        <v>2404.4601500000003</v>
      </c>
      <c r="AU10" s="15">
        <f>SUM(AR10:AT10)</f>
        <v>7833.476261</v>
      </c>
      <c r="AV10" s="8">
        <f>AV11+AV12</f>
        <v>2397.1353630000003</v>
      </c>
      <c r="AW10" s="8">
        <f>AW11+AW12</f>
        <v>2270.399738</v>
      </c>
      <c r="AX10" s="8">
        <f>AX11+AX12</f>
        <v>2160.244235</v>
      </c>
      <c r="AY10" s="15">
        <f>SUM(AV10:AX10)</f>
        <v>6827.7793360000005</v>
      </c>
      <c r="AZ10" s="37">
        <f t="shared" si="22"/>
        <v>27151.268147</v>
      </c>
      <c r="BA10" s="8">
        <f>BA11+BA12</f>
        <v>2151.754582</v>
      </c>
      <c r="BB10" s="8">
        <f>BB11+BB12</f>
        <v>1840.384357</v>
      </c>
      <c r="BC10" s="8">
        <f>BC11+BC12</f>
        <v>1959.26253</v>
      </c>
      <c r="BD10" s="15">
        <f>SUM(BA10:BC10)</f>
        <v>5951.401469</v>
      </c>
      <c r="BE10" s="8">
        <f>BE11+BE12</f>
        <v>2118.8341570000002</v>
      </c>
      <c r="BF10" s="8">
        <f>BF11+BF12</f>
        <v>1604.500632</v>
      </c>
      <c r="BG10" s="8">
        <f>BG11+BG12</f>
        <v>2198.363084</v>
      </c>
      <c r="BH10" s="15">
        <f>SUM(BE10:BG10)</f>
        <v>5921.697873000001</v>
      </c>
      <c r="BI10" s="8">
        <f>BI11+BI12</f>
        <v>2627.9498750000002</v>
      </c>
      <c r="BJ10" s="8">
        <f>BJ11+BJ12</f>
        <v>1825.947614</v>
      </c>
      <c r="BK10" s="8">
        <f>BK11+BK12</f>
        <v>1438.8369679999998</v>
      </c>
      <c r="BL10" s="15">
        <f>SUM(BI10:BK10)</f>
        <v>5892.734457</v>
      </c>
      <c r="BM10" s="8">
        <f>BM11+BM12</f>
        <v>1478.018038</v>
      </c>
      <c r="BN10" s="8">
        <f>BN11+BN12</f>
        <v>1450.552191</v>
      </c>
      <c r="BO10" s="8">
        <f>BO11+BO12</f>
        <v>1672.548088</v>
      </c>
      <c r="BP10" s="15">
        <f>SUM(BM10:BO10)</f>
        <v>4601.118317</v>
      </c>
      <c r="BQ10" s="37">
        <f t="shared" si="2"/>
        <v>22366.952116</v>
      </c>
      <c r="BR10" s="8">
        <f>BR11+BR12</f>
        <v>1821.431541</v>
      </c>
      <c r="BS10" s="8">
        <f>BS11+BS12</f>
        <v>1682.725877</v>
      </c>
      <c r="BT10" s="8">
        <f>BT11+BT12</f>
        <v>1617.7022729999999</v>
      </c>
      <c r="BU10" s="15">
        <f>SUM(BR10:BT10)</f>
        <v>5121.859691</v>
      </c>
      <c r="BV10" s="8">
        <f>BV11+BV12</f>
        <v>1701.686641</v>
      </c>
      <c r="BW10" s="8">
        <f>BW11+BW12</f>
        <v>2306.5024270000004</v>
      </c>
      <c r="BX10" s="8">
        <f>BX11+BX12</f>
        <v>2311.0358109999997</v>
      </c>
      <c r="BY10" s="15">
        <f>SUM(BV10:BX10)</f>
        <v>6319.224879</v>
      </c>
      <c r="BZ10" s="8">
        <f>BZ11+BZ12</f>
        <v>0</v>
      </c>
      <c r="CA10" s="8">
        <f>CA11+CA12</f>
        <v>0</v>
      </c>
      <c r="CB10" s="8">
        <f>CB11+CB12</f>
        <v>0</v>
      </c>
      <c r="CC10" s="15">
        <f>SUM(BZ10:CB10)</f>
        <v>0</v>
      </c>
      <c r="CD10" s="8">
        <f>CD11+CD12</f>
        <v>0</v>
      </c>
      <c r="CE10" s="8">
        <f>CE11+CE12</f>
        <v>0</v>
      </c>
      <c r="CF10" s="8">
        <f>CF11+CF12</f>
        <v>0</v>
      </c>
      <c r="CG10" s="15">
        <f>SUM(CD10:CF10)</f>
        <v>0</v>
      </c>
      <c r="CH10" s="37">
        <f t="shared" si="7"/>
        <v>11441.084569999999</v>
      </c>
    </row>
    <row r="11" spans="1:86" ht="15" outlineLevel="1">
      <c r="A11" s="4" t="s">
        <v>4</v>
      </c>
      <c r="B11" s="7">
        <v>72.285194</v>
      </c>
      <c r="C11" s="7">
        <v>74.238548</v>
      </c>
      <c r="D11" s="7">
        <v>112.619726</v>
      </c>
      <c r="E11" s="23">
        <f t="shared" si="8"/>
        <v>259.143468</v>
      </c>
      <c r="F11" s="6">
        <v>166.950784</v>
      </c>
      <c r="G11" s="6">
        <v>295.858266</v>
      </c>
      <c r="H11" s="6">
        <v>277.295021</v>
      </c>
      <c r="I11" s="23">
        <f t="shared" si="9"/>
        <v>740.104071</v>
      </c>
      <c r="J11" s="6">
        <v>242.30603</v>
      </c>
      <c r="K11" s="6">
        <v>142.134489</v>
      </c>
      <c r="L11" s="6">
        <v>122.29970900000001</v>
      </c>
      <c r="M11" s="23">
        <f t="shared" si="10"/>
        <v>506.740228</v>
      </c>
      <c r="N11" s="22">
        <v>112.690658</v>
      </c>
      <c r="O11" s="22">
        <v>88.458125</v>
      </c>
      <c r="P11" s="22">
        <v>51.678931</v>
      </c>
      <c r="Q11" s="23">
        <f t="shared" si="11"/>
        <v>252.827714</v>
      </c>
      <c r="R11" s="38">
        <f t="shared" si="12"/>
        <v>1758.815481</v>
      </c>
      <c r="S11" s="6">
        <v>63.607225</v>
      </c>
      <c r="T11" s="22">
        <v>54.496173</v>
      </c>
      <c r="U11" s="22">
        <v>77.748086</v>
      </c>
      <c r="V11" s="23">
        <f t="shared" si="13"/>
        <v>195.851484</v>
      </c>
      <c r="W11" s="22">
        <v>80.085264</v>
      </c>
      <c r="X11" s="22">
        <v>135.635619</v>
      </c>
      <c r="Y11" s="22">
        <v>142.628378</v>
      </c>
      <c r="Z11" s="23">
        <f t="shared" si="14"/>
        <v>358.34926099999996</v>
      </c>
      <c r="AA11" s="26">
        <v>198.4511</v>
      </c>
      <c r="AB11" s="26">
        <v>159.879354</v>
      </c>
      <c r="AC11" s="26">
        <v>152.895729</v>
      </c>
      <c r="AD11" s="23">
        <f t="shared" si="15"/>
        <v>511.226183</v>
      </c>
      <c r="AE11" s="22">
        <v>125.142326</v>
      </c>
      <c r="AF11" s="22">
        <v>111.185537</v>
      </c>
      <c r="AG11" s="22">
        <v>75.191188</v>
      </c>
      <c r="AH11" s="23">
        <f t="shared" si="16"/>
        <v>311.519051</v>
      </c>
      <c r="AI11" s="40">
        <f t="shared" si="17"/>
        <v>1376.9459789999999</v>
      </c>
      <c r="AJ11" s="6">
        <v>62.214256</v>
      </c>
      <c r="AK11" s="6">
        <v>72.168611</v>
      </c>
      <c r="AL11" s="6">
        <v>106.521455</v>
      </c>
      <c r="AM11" s="23">
        <f t="shared" si="18"/>
        <v>240.904322</v>
      </c>
      <c r="AN11" s="6">
        <v>184.046966</v>
      </c>
      <c r="AO11" s="6">
        <v>303.980273</v>
      </c>
      <c r="AP11" s="6">
        <v>318.015255</v>
      </c>
      <c r="AQ11" s="23">
        <f t="shared" si="19"/>
        <v>806.042494</v>
      </c>
      <c r="AR11" s="6">
        <v>334.658458</v>
      </c>
      <c r="AS11" s="6">
        <v>313.511462</v>
      </c>
      <c r="AT11" s="6">
        <v>206.872811</v>
      </c>
      <c r="AU11" s="23">
        <f t="shared" si="20"/>
        <v>855.042731</v>
      </c>
      <c r="AV11" s="6">
        <v>195.056363</v>
      </c>
      <c r="AW11" s="6">
        <v>180.276539</v>
      </c>
      <c r="AX11" s="6">
        <v>99.024925</v>
      </c>
      <c r="AY11" s="23">
        <f t="shared" si="21"/>
        <v>474.357827</v>
      </c>
      <c r="AZ11" s="40">
        <f t="shared" si="22"/>
        <v>2376.347374</v>
      </c>
      <c r="BA11" s="6">
        <v>86.620402</v>
      </c>
      <c r="BB11" s="6">
        <v>90.193216</v>
      </c>
      <c r="BC11" s="6">
        <v>120.622453</v>
      </c>
      <c r="BD11" s="23">
        <f>BA11+BB11+BC11</f>
        <v>297.436071</v>
      </c>
      <c r="BE11" s="6">
        <v>227.271806</v>
      </c>
      <c r="BF11" s="6">
        <v>235.817962</v>
      </c>
      <c r="BG11" s="6">
        <v>272.992453</v>
      </c>
      <c r="BH11" s="23">
        <f>BE11+BF11+BG11</f>
        <v>736.082221</v>
      </c>
      <c r="BI11" s="6">
        <v>288.616018</v>
      </c>
      <c r="BJ11" s="6">
        <v>242.992839</v>
      </c>
      <c r="BK11" s="6">
        <v>145.597507</v>
      </c>
      <c r="BL11" s="23">
        <f aca="true" t="shared" si="25" ref="BL11:BL28">BI11+BJ11+BK11</f>
        <v>677.2063639999999</v>
      </c>
      <c r="BM11" s="6">
        <v>146.22571</v>
      </c>
      <c r="BN11" s="6">
        <v>155.458198</v>
      </c>
      <c r="BO11" s="6">
        <v>84.176218</v>
      </c>
      <c r="BP11" s="23">
        <f>BM11+BN11+BO11</f>
        <v>385.860126</v>
      </c>
      <c r="BQ11" s="40">
        <f t="shared" si="2"/>
        <v>2096.584782</v>
      </c>
      <c r="BR11" s="6">
        <v>106.74233</v>
      </c>
      <c r="BS11" s="6">
        <v>101.283512</v>
      </c>
      <c r="BT11" s="6">
        <v>109.884474</v>
      </c>
      <c r="BU11" s="23">
        <f>BR11+BS11+BT11</f>
        <v>317.910316</v>
      </c>
      <c r="BV11" s="6">
        <v>169.414471</v>
      </c>
      <c r="BW11" s="6">
        <v>281.312535</v>
      </c>
      <c r="BX11" s="6">
        <v>281.234189</v>
      </c>
      <c r="BY11" s="23">
        <f>BV11+BW11+BX11</f>
        <v>731.9611950000001</v>
      </c>
      <c r="BZ11" s="6"/>
      <c r="CA11" s="6"/>
      <c r="CB11" s="6"/>
      <c r="CC11" s="23">
        <f aca="true" t="shared" si="26" ref="CC11:CC24">BZ11+CA11+CB11</f>
        <v>0</v>
      </c>
      <c r="CD11" s="6"/>
      <c r="CE11" s="6"/>
      <c r="CF11" s="6"/>
      <c r="CG11" s="23">
        <f>CD11+CE11+CF11</f>
        <v>0</v>
      </c>
      <c r="CH11" s="40">
        <f t="shared" si="7"/>
        <v>1049.871511</v>
      </c>
    </row>
    <row r="12" spans="1:86" ht="15" outlineLevel="1">
      <c r="A12" s="4" t="s">
        <v>43</v>
      </c>
      <c r="B12" s="7">
        <v>1615.64994</v>
      </c>
      <c r="C12" s="7">
        <v>1387.044987</v>
      </c>
      <c r="D12" s="7">
        <v>1892.373812</v>
      </c>
      <c r="E12" s="23">
        <f t="shared" si="8"/>
        <v>4895.068739</v>
      </c>
      <c r="F12" s="6">
        <v>1559.675</v>
      </c>
      <c r="G12" s="6">
        <v>1430.338</v>
      </c>
      <c r="H12" s="6">
        <v>1767.064</v>
      </c>
      <c r="I12" s="23">
        <f t="shared" si="9"/>
        <v>4757.077</v>
      </c>
      <c r="J12" s="6">
        <v>1749.069</v>
      </c>
      <c r="K12" s="6">
        <v>1847.374</v>
      </c>
      <c r="L12" s="6">
        <v>1676.637</v>
      </c>
      <c r="M12" s="23">
        <f t="shared" si="10"/>
        <v>5273.08</v>
      </c>
      <c r="N12" s="22">
        <v>1522.726</v>
      </c>
      <c r="O12" s="22">
        <v>1593.769</v>
      </c>
      <c r="P12" s="22">
        <v>1571.745</v>
      </c>
      <c r="Q12" s="23">
        <f t="shared" si="11"/>
        <v>4688.24</v>
      </c>
      <c r="R12" s="38">
        <f t="shared" si="12"/>
        <v>19613.465739</v>
      </c>
      <c r="S12" s="6">
        <v>1700.47</v>
      </c>
      <c r="T12" s="22">
        <v>1820.621</v>
      </c>
      <c r="U12" s="22">
        <v>1853.836</v>
      </c>
      <c r="V12" s="23">
        <f t="shared" si="13"/>
        <v>5374.927000000001</v>
      </c>
      <c r="W12" s="22">
        <v>1758.186</v>
      </c>
      <c r="X12" s="22">
        <v>1807.075</v>
      </c>
      <c r="Y12" s="22">
        <v>1404.003</v>
      </c>
      <c r="Z12" s="23">
        <f t="shared" si="14"/>
        <v>4969.264</v>
      </c>
      <c r="AA12" s="26">
        <v>1079.004</v>
      </c>
      <c r="AB12" s="26">
        <v>1144.515</v>
      </c>
      <c r="AC12" s="26">
        <v>1127.27</v>
      </c>
      <c r="AD12" s="23">
        <f t="shared" si="15"/>
        <v>3350.789</v>
      </c>
      <c r="AE12" s="22">
        <v>1944.69537</v>
      </c>
      <c r="AF12" s="22">
        <v>1534.802851</v>
      </c>
      <c r="AG12" s="22">
        <v>1815.546014</v>
      </c>
      <c r="AH12" s="23">
        <f t="shared" si="16"/>
        <v>5295.044234999999</v>
      </c>
      <c r="AI12" s="40">
        <f t="shared" si="17"/>
        <v>18990.024235</v>
      </c>
      <c r="AJ12" s="6">
        <v>1822.033</v>
      </c>
      <c r="AK12" s="6">
        <v>1905.077</v>
      </c>
      <c r="AL12" s="6">
        <v>1823.824</v>
      </c>
      <c r="AM12" s="23">
        <f t="shared" si="18"/>
        <v>5550.933999999999</v>
      </c>
      <c r="AN12" s="6">
        <v>1509.973662</v>
      </c>
      <c r="AO12" s="6">
        <v>1926.169839</v>
      </c>
      <c r="AP12" s="6">
        <v>2455.988233</v>
      </c>
      <c r="AQ12" s="23">
        <f t="shared" si="19"/>
        <v>5892.1317340000005</v>
      </c>
      <c r="AR12" s="6">
        <v>2529.850343</v>
      </c>
      <c r="AS12" s="6">
        <v>2250.995848</v>
      </c>
      <c r="AT12" s="6">
        <v>2197.587339</v>
      </c>
      <c r="AU12" s="23">
        <f t="shared" si="20"/>
        <v>6978.43353</v>
      </c>
      <c r="AV12" s="6">
        <v>2202.079</v>
      </c>
      <c r="AW12" s="6">
        <v>2090.123199</v>
      </c>
      <c r="AX12" s="6">
        <v>2061.21931</v>
      </c>
      <c r="AY12" s="23">
        <f t="shared" si="21"/>
        <v>6353.421509</v>
      </c>
      <c r="AZ12" s="40">
        <f t="shared" si="22"/>
        <v>24774.920772999998</v>
      </c>
      <c r="BA12" s="6">
        <v>2065.13418</v>
      </c>
      <c r="BB12" s="6">
        <v>1750.191141</v>
      </c>
      <c r="BC12" s="6">
        <v>1838.640077</v>
      </c>
      <c r="BD12" s="23">
        <f>BA12+BB12+BC12</f>
        <v>5653.965398</v>
      </c>
      <c r="BE12" s="6">
        <v>1891.562351</v>
      </c>
      <c r="BF12" s="6">
        <v>1368.68267</v>
      </c>
      <c r="BG12" s="6">
        <v>1925.370631</v>
      </c>
      <c r="BH12" s="23">
        <f>BE12+BF12+BG12</f>
        <v>5185.6156519999995</v>
      </c>
      <c r="BI12" s="6">
        <v>2339.333857</v>
      </c>
      <c r="BJ12" s="6">
        <v>1582.954775</v>
      </c>
      <c r="BK12" s="6">
        <v>1293.239461</v>
      </c>
      <c r="BL12" s="23">
        <f t="shared" si="25"/>
        <v>5215.528093</v>
      </c>
      <c r="BM12" s="6">
        <v>1331.792328</v>
      </c>
      <c r="BN12" s="6">
        <v>1295.093993</v>
      </c>
      <c r="BO12" s="6">
        <v>1588.37187</v>
      </c>
      <c r="BP12" s="23">
        <f>BM12+BN12+BO12</f>
        <v>4215.258191</v>
      </c>
      <c r="BQ12" s="40">
        <f t="shared" si="2"/>
        <v>20270.367334</v>
      </c>
      <c r="BR12" s="6">
        <v>1714.689211</v>
      </c>
      <c r="BS12" s="6">
        <v>1581.442365</v>
      </c>
      <c r="BT12" s="6">
        <v>1507.817799</v>
      </c>
      <c r="BU12" s="23">
        <f>BR12+BS12+BT12</f>
        <v>4803.949375</v>
      </c>
      <c r="BV12" s="6">
        <v>1532.27217</v>
      </c>
      <c r="BW12" s="6">
        <v>2025.189892</v>
      </c>
      <c r="BX12" s="6">
        <v>2029.801622</v>
      </c>
      <c r="BY12" s="23">
        <f>BV12+BW12+BX12</f>
        <v>5587.263684</v>
      </c>
      <c r="BZ12" s="6"/>
      <c r="CA12" s="6"/>
      <c r="CB12" s="6"/>
      <c r="CC12" s="23">
        <f t="shared" si="26"/>
        <v>0</v>
      </c>
      <c r="CD12" s="6"/>
      <c r="CE12" s="6"/>
      <c r="CF12" s="6"/>
      <c r="CG12" s="23">
        <f>CD12+CE12+CF12</f>
        <v>0</v>
      </c>
      <c r="CH12" s="40">
        <f t="shared" si="7"/>
        <v>10391.213059</v>
      </c>
    </row>
    <row r="13" spans="1:86" ht="15">
      <c r="A13" s="10" t="s">
        <v>5</v>
      </c>
      <c r="B13" s="9">
        <f>SUM(B14:B22)</f>
        <v>2386.5590500000003</v>
      </c>
      <c r="C13" s="9">
        <f>SUM(C14:C22)</f>
        <v>2326.9844180000005</v>
      </c>
      <c r="D13" s="9">
        <f>SUM(D14:D22)</f>
        <v>2400.512916</v>
      </c>
      <c r="E13" s="2">
        <f t="shared" si="8"/>
        <v>7114.056384000001</v>
      </c>
      <c r="F13" s="8">
        <f>SUM(F14:F22)</f>
        <v>3326.448212</v>
      </c>
      <c r="G13" s="8">
        <f>SUM(G14:G22)</f>
        <v>4915.539443999999</v>
      </c>
      <c r="H13" s="8">
        <f>SUM(H14:H22)</f>
        <v>3029.755293</v>
      </c>
      <c r="I13" s="2">
        <f t="shared" si="9"/>
        <v>11271.742949</v>
      </c>
      <c r="J13" s="20">
        <f>SUM(J14:J22)</f>
        <v>2973.4491319999997</v>
      </c>
      <c r="K13" s="20">
        <f>SUM(K14:K22)</f>
        <v>2900.3592419999995</v>
      </c>
      <c r="L13" s="20">
        <f>SUM(L14:L22)</f>
        <v>2707.0791510000004</v>
      </c>
      <c r="M13" s="2">
        <f t="shared" si="10"/>
        <v>8580.887525</v>
      </c>
      <c r="N13" s="20">
        <f>SUM(N14:N22)</f>
        <v>2533.6323350000002</v>
      </c>
      <c r="O13" s="20">
        <f>SUM(O14:O22)</f>
        <v>2639.6495689999997</v>
      </c>
      <c r="P13" s="20">
        <f>SUM(P14:P22)</f>
        <v>2759.096319</v>
      </c>
      <c r="Q13" s="2">
        <f t="shared" si="11"/>
        <v>7932.378223</v>
      </c>
      <c r="R13" s="37">
        <f t="shared" si="12"/>
        <v>34899.065081</v>
      </c>
      <c r="S13" s="8">
        <f>SUM(S14:S22)</f>
        <v>2715.717951</v>
      </c>
      <c r="T13" s="8">
        <f>SUM(T14:T22)</f>
        <v>2459.84926</v>
      </c>
      <c r="U13" s="8">
        <f>SUM(U14:U22)</f>
        <v>2304.032695</v>
      </c>
      <c r="V13" s="2">
        <f t="shared" si="13"/>
        <v>7479.5999059999995</v>
      </c>
      <c r="W13" s="8">
        <f>SUM(W14:W22)</f>
        <v>2966.4237239999998</v>
      </c>
      <c r="X13" s="8">
        <f>SUM(X14:X22)</f>
        <v>4863.776633</v>
      </c>
      <c r="Y13" s="8">
        <f>SUM(Y14:Y22)</f>
        <v>3998.6610530000003</v>
      </c>
      <c r="Z13" s="2">
        <f t="shared" si="14"/>
        <v>11828.86141</v>
      </c>
      <c r="AA13" s="20">
        <f>SUM(AA14:AA22)</f>
        <v>2974.695642</v>
      </c>
      <c r="AB13" s="20">
        <f>SUM(AB14:AB22)</f>
        <v>2853.270543</v>
      </c>
      <c r="AC13" s="20">
        <f>SUM(AC14:AC22)</f>
        <v>2649.429749</v>
      </c>
      <c r="AD13" s="2">
        <f t="shared" si="15"/>
        <v>8477.395934</v>
      </c>
      <c r="AE13" s="20">
        <f>SUM(AE14:AE22)</f>
        <v>2788.020773</v>
      </c>
      <c r="AF13" s="20">
        <f>SUM(AF14:AF22)</f>
        <v>3820.6398639999998</v>
      </c>
      <c r="AG13" s="20">
        <f>SUM(AG14:AG22)</f>
        <v>4092.5906849999997</v>
      </c>
      <c r="AH13" s="2">
        <f t="shared" si="16"/>
        <v>10701.251322</v>
      </c>
      <c r="AI13" s="37">
        <f t="shared" si="17"/>
        <v>38487.108572</v>
      </c>
      <c r="AJ13" s="8">
        <f>SUM(AJ14:AJ22)</f>
        <v>3346.305251</v>
      </c>
      <c r="AK13" s="8">
        <f>SUM(AK14:AK22)</f>
        <v>3143.404116</v>
      </c>
      <c r="AL13" s="8">
        <f>SUM(AL14:AL22)</f>
        <v>3398.9709299999995</v>
      </c>
      <c r="AM13" s="2">
        <f t="shared" si="18"/>
        <v>9888.680296999999</v>
      </c>
      <c r="AN13" s="8">
        <f>SUM(AN14:AN22)</f>
        <v>4378.2002410000005</v>
      </c>
      <c r="AO13" s="8">
        <f>SUM(AO14:AO22)</f>
        <v>5201.368460000001</v>
      </c>
      <c r="AP13" s="8">
        <f>SUM(AP14:AP22)</f>
        <v>4464.384555</v>
      </c>
      <c r="AQ13" s="2">
        <f t="shared" si="19"/>
        <v>14043.953256</v>
      </c>
      <c r="AR13" s="8">
        <f>SUM(AR14:AR22)</f>
        <v>3025.165343</v>
      </c>
      <c r="AS13" s="8">
        <f>SUM(AS14:AS22)</f>
        <v>2749.602914</v>
      </c>
      <c r="AT13" s="8">
        <f>SUM(AT14:AT22)</f>
        <v>2505.8753899999997</v>
      </c>
      <c r="AU13" s="2">
        <f t="shared" si="20"/>
        <v>8280.643646999999</v>
      </c>
      <c r="AV13" s="8">
        <f>SUM(AV14:AV22)</f>
        <v>2825.94625</v>
      </c>
      <c r="AW13" s="8">
        <f>SUM(AW14:AW22)</f>
        <v>3217.1356330000003</v>
      </c>
      <c r="AX13" s="8">
        <f>SUM(AX14:AX22)</f>
        <v>3477.204595</v>
      </c>
      <c r="AY13" s="2">
        <f t="shared" si="21"/>
        <v>9520.286478000002</v>
      </c>
      <c r="AZ13" s="37">
        <f t="shared" si="22"/>
        <v>41733.563678</v>
      </c>
      <c r="BA13" s="8">
        <f>SUM(BA14:BA22)</f>
        <v>3376.1943450000003</v>
      </c>
      <c r="BB13" s="8">
        <f>SUM(BB14:BB22)</f>
        <v>3093.876352</v>
      </c>
      <c r="BC13" s="8">
        <f>SUM(BC14:BC22)</f>
        <v>3451.6569450000006</v>
      </c>
      <c r="BD13" s="2">
        <f t="shared" si="23"/>
        <v>9921.727642000002</v>
      </c>
      <c r="BE13" s="8">
        <f>SUM(BE14:BE22)</f>
        <v>3686.6318770000003</v>
      </c>
      <c r="BF13" s="8">
        <f>SUM(BF14:BF22)</f>
        <v>4884.4250569999995</v>
      </c>
      <c r="BG13" s="8">
        <f>SUM(BG14:BG22)</f>
        <v>3277.945914</v>
      </c>
      <c r="BH13" s="2">
        <f t="shared" si="24"/>
        <v>11849.002848</v>
      </c>
      <c r="BI13" s="8">
        <f>SUM(BI14:BI22)</f>
        <v>2803.9242470000004</v>
      </c>
      <c r="BJ13" s="8">
        <f>SUM(BJ14:BJ22)</f>
        <v>2561.649448</v>
      </c>
      <c r="BK13" s="8">
        <f>SUM(BK14:BK22)</f>
        <v>2961.064628</v>
      </c>
      <c r="BL13" s="2">
        <f t="shared" si="25"/>
        <v>8326.638323000001</v>
      </c>
      <c r="BM13" s="8">
        <f>SUM(BM14:BM22)</f>
        <v>2625.776449</v>
      </c>
      <c r="BN13" s="8">
        <f>SUM(BN14:BN22)</f>
        <v>2461.39613</v>
      </c>
      <c r="BO13" s="8">
        <f>SUM(BO14:BO22)</f>
        <v>2560.0376590000005</v>
      </c>
      <c r="BP13" s="2">
        <f aca="true" t="shared" si="27" ref="BP13:BP23">BM13+BN13+BO13</f>
        <v>7647.210238000001</v>
      </c>
      <c r="BQ13" s="37">
        <f t="shared" si="2"/>
        <v>37744.57905100001</v>
      </c>
      <c r="BR13" s="8">
        <f>SUM(BR14:BR22)</f>
        <v>2387.457449</v>
      </c>
      <c r="BS13" s="8">
        <f>SUM(BS14:BS22)</f>
        <v>2121.24685</v>
      </c>
      <c r="BT13" s="8">
        <f>SUM(BT14:BT22)</f>
        <v>2365.0878420000004</v>
      </c>
      <c r="BU13" s="2">
        <f aca="true" t="shared" si="28" ref="BU13:BU28">BR13+BS13+BT13</f>
        <v>6873.792141</v>
      </c>
      <c r="BV13" s="8">
        <f>SUM(BV14:BV22)</f>
        <v>2595.303534</v>
      </c>
      <c r="BW13" s="8">
        <f>SUM(BW14:BW22)</f>
        <v>5224.26844</v>
      </c>
      <c r="BX13" s="8">
        <f>SUM(BX14:BX22)</f>
        <v>3348.444863</v>
      </c>
      <c r="BY13" s="2">
        <f aca="true" t="shared" si="29" ref="BY13:BY28">BV13+BW13+BX13</f>
        <v>11168.016837000001</v>
      </c>
      <c r="BZ13" s="8">
        <f>SUM(BZ14:BZ22)</f>
        <v>0</v>
      </c>
      <c r="CA13" s="8">
        <f>SUM(CA14:CA22)</f>
        <v>0</v>
      </c>
      <c r="CB13" s="8">
        <f>SUM(CB14:CB22)</f>
        <v>0</v>
      </c>
      <c r="CC13" s="2">
        <f t="shared" si="26"/>
        <v>0</v>
      </c>
      <c r="CD13" s="8">
        <f>SUM(CD14:CD22)</f>
        <v>0</v>
      </c>
      <c r="CE13" s="8">
        <f>SUM(CE14:CE22)</f>
        <v>0</v>
      </c>
      <c r="CF13" s="8">
        <f>SUM(CF14:CF22)</f>
        <v>0</v>
      </c>
      <c r="CG13" s="2">
        <f aca="true" t="shared" si="30" ref="CG13:CG23">CD13+CE13+CF13</f>
        <v>0</v>
      </c>
      <c r="CH13" s="37">
        <f t="shared" si="7"/>
        <v>18041.808978</v>
      </c>
    </row>
    <row r="14" spans="1:86" ht="15" outlineLevel="1">
      <c r="A14" s="4" t="s">
        <v>6</v>
      </c>
      <c r="B14" s="7">
        <v>103.750447</v>
      </c>
      <c r="C14" s="7">
        <v>96.384686</v>
      </c>
      <c r="D14" s="7">
        <v>64.538119</v>
      </c>
      <c r="E14" s="23">
        <f t="shared" si="8"/>
        <v>264.673252</v>
      </c>
      <c r="F14" s="6">
        <v>149.9</v>
      </c>
      <c r="G14" s="6">
        <v>266.9</v>
      </c>
      <c r="H14" s="6">
        <v>271.9</v>
      </c>
      <c r="I14" s="23">
        <f t="shared" si="9"/>
        <v>688.6999999999999</v>
      </c>
      <c r="J14" s="6">
        <v>150.1</v>
      </c>
      <c r="K14" s="6">
        <v>114.6</v>
      </c>
      <c r="L14" s="6">
        <v>111.8</v>
      </c>
      <c r="M14" s="23">
        <f t="shared" si="10"/>
        <v>376.5</v>
      </c>
      <c r="N14" s="22">
        <v>115.02743</v>
      </c>
      <c r="O14" s="22">
        <v>115.220767</v>
      </c>
      <c r="P14" s="22">
        <v>123.244169</v>
      </c>
      <c r="Q14" s="23">
        <f t="shared" si="11"/>
        <v>353.492366</v>
      </c>
      <c r="R14" s="38">
        <f t="shared" si="12"/>
        <v>1683.3656179999998</v>
      </c>
      <c r="S14" s="6">
        <v>89.4</v>
      </c>
      <c r="T14" s="22">
        <v>95.1</v>
      </c>
      <c r="U14" s="22">
        <v>84.8</v>
      </c>
      <c r="V14" s="23">
        <f t="shared" si="13"/>
        <v>269.3</v>
      </c>
      <c r="W14" s="22">
        <v>147.3</v>
      </c>
      <c r="X14" s="22">
        <v>319.8</v>
      </c>
      <c r="Y14" s="22">
        <v>239.1</v>
      </c>
      <c r="Z14" s="23">
        <f t="shared" si="14"/>
        <v>706.2</v>
      </c>
      <c r="AA14" s="26">
        <v>170.2</v>
      </c>
      <c r="AB14" s="26">
        <v>125.4</v>
      </c>
      <c r="AC14" s="26">
        <v>147.9</v>
      </c>
      <c r="AD14" s="23">
        <f t="shared" si="15"/>
        <v>443.5</v>
      </c>
      <c r="AE14" s="22">
        <v>154.03452</v>
      </c>
      <c r="AF14" s="22">
        <v>188.98708</v>
      </c>
      <c r="AG14" s="22">
        <v>148.92797</v>
      </c>
      <c r="AH14" s="23">
        <f t="shared" si="16"/>
        <v>491.94957</v>
      </c>
      <c r="AI14" s="40">
        <f t="shared" si="17"/>
        <v>1910.94957</v>
      </c>
      <c r="AJ14" s="6">
        <v>131.0702</v>
      </c>
      <c r="AK14" s="6">
        <v>139.1175</v>
      </c>
      <c r="AL14" s="6">
        <v>127.5924</v>
      </c>
      <c r="AM14" s="23">
        <f t="shared" si="18"/>
        <v>397.7801</v>
      </c>
      <c r="AN14" s="6">
        <v>130.641202</v>
      </c>
      <c r="AO14" s="6">
        <v>327.702941</v>
      </c>
      <c r="AP14" s="6">
        <v>252.639557</v>
      </c>
      <c r="AQ14" s="23">
        <f t="shared" si="19"/>
        <v>710.9837</v>
      </c>
      <c r="AR14" s="6">
        <v>168.102849</v>
      </c>
      <c r="AS14" s="6">
        <v>93.010057</v>
      </c>
      <c r="AT14" s="6">
        <v>70.778113</v>
      </c>
      <c r="AU14" s="23">
        <f t="shared" si="20"/>
        <v>331.89101900000003</v>
      </c>
      <c r="AV14" s="6">
        <v>128.62</v>
      </c>
      <c r="AW14" s="6">
        <v>214.697</v>
      </c>
      <c r="AX14" s="6">
        <v>169.389</v>
      </c>
      <c r="AY14" s="23">
        <f t="shared" si="21"/>
        <v>512.706</v>
      </c>
      <c r="AZ14" s="40">
        <f t="shared" si="22"/>
        <v>1953.360819</v>
      </c>
      <c r="BA14" s="6">
        <v>116.21</v>
      </c>
      <c r="BB14" s="6">
        <v>128.886</v>
      </c>
      <c r="BC14" s="6">
        <v>160.394</v>
      </c>
      <c r="BD14" s="23">
        <f t="shared" si="23"/>
        <v>405.49</v>
      </c>
      <c r="BE14" s="6">
        <v>146.616</v>
      </c>
      <c r="BF14" s="6">
        <v>314.696</v>
      </c>
      <c r="BG14" s="6">
        <v>234.652</v>
      </c>
      <c r="BH14" s="23">
        <f t="shared" si="24"/>
        <v>695.9639999999999</v>
      </c>
      <c r="BI14" s="6">
        <v>165.261</v>
      </c>
      <c r="BJ14" s="6">
        <v>112.424</v>
      </c>
      <c r="BK14" s="6">
        <v>143.812</v>
      </c>
      <c r="BL14" s="23">
        <f t="shared" si="25"/>
        <v>421.497</v>
      </c>
      <c r="BM14" s="6">
        <v>179.281</v>
      </c>
      <c r="BN14" s="6">
        <v>140.052</v>
      </c>
      <c r="BO14" s="6">
        <v>125.136</v>
      </c>
      <c r="BP14" s="23">
        <f t="shared" si="27"/>
        <v>444.46899999999994</v>
      </c>
      <c r="BQ14" s="40">
        <f aca="true" t="shared" si="31" ref="BQ14:BQ22">BP14+BL14+BH14+BD14</f>
        <v>1967.4199999999998</v>
      </c>
      <c r="BR14" s="6">
        <v>94.245</v>
      </c>
      <c r="BS14" s="6">
        <v>85.61</v>
      </c>
      <c r="BT14" s="6">
        <v>97.257</v>
      </c>
      <c r="BU14" s="23">
        <f t="shared" si="28"/>
        <v>277.112</v>
      </c>
      <c r="BV14" s="6">
        <v>135.974</v>
      </c>
      <c r="BW14" s="6">
        <v>347.701</v>
      </c>
      <c r="BX14" s="6">
        <v>244.898</v>
      </c>
      <c r="BY14" s="23">
        <f t="shared" si="29"/>
        <v>728.573</v>
      </c>
      <c r="BZ14" s="6"/>
      <c r="CA14" s="6"/>
      <c r="CB14" s="6"/>
      <c r="CC14" s="23">
        <f t="shared" si="26"/>
        <v>0</v>
      </c>
      <c r="CD14" s="6"/>
      <c r="CE14" s="6"/>
      <c r="CF14" s="6"/>
      <c r="CG14" s="23">
        <f t="shared" si="30"/>
        <v>0</v>
      </c>
      <c r="CH14" s="40">
        <f t="shared" si="7"/>
        <v>1005.685</v>
      </c>
    </row>
    <row r="15" spans="1:86" ht="15" outlineLevel="1">
      <c r="A15" s="4" t="s">
        <v>7</v>
      </c>
      <c r="B15" s="7">
        <v>136.876233</v>
      </c>
      <c r="C15" s="7">
        <v>130.480395</v>
      </c>
      <c r="D15" s="7">
        <v>136.231624</v>
      </c>
      <c r="E15" s="23">
        <f t="shared" si="8"/>
        <v>403.588252</v>
      </c>
      <c r="F15" s="6">
        <v>200.92</v>
      </c>
      <c r="G15" s="6">
        <v>314.77</v>
      </c>
      <c r="H15" s="6">
        <v>321.01</v>
      </c>
      <c r="I15" s="23">
        <f t="shared" si="9"/>
        <v>836.6999999999999</v>
      </c>
      <c r="J15" s="6">
        <v>195.08</v>
      </c>
      <c r="K15" s="6">
        <v>193.45</v>
      </c>
      <c r="L15" s="6">
        <v>161.08</v>
      </c>
      <c r="M15" s="23">
        <f t="shared" si="10"/>
        <v>549.61</v>
      </c>
      <c r="N15" s="22">
        <v>143.373358</v>
      </c>
      <c r="O15" s="22">
        <v>135.5601</v>
      </c>
      <c r="P15" s="22">
        <v>142.547616</v>
      </c>
      <c r="Q15" s="23">
        <f t="shared" si="11"/>
        <v>421.481074</v>
      </c>
      <c r="R15" s="38">
        <f t="shared" si="12"/>
        <v>2211.3793259999998</v>
      </c>
      <c r="S15" s="6">
        <v>135.77</v>
      </c>
      <c r="T15" s="22">
        <v>122.63</v>
      </c>
      <c r="U15" s="22">
        <v>121.29</v>
      </c>
      <c r="V15" s="23">
        <f t="shared" si="13"/>
        <v>379.69</v>
      </c>
      <c r="W15" s="22">
        <v>195.57</v>
      </c>
      <c r="X15" s="22">
        <v>333.08</v>
      </c>
      <c r="Y15" s="22">
        <v>282.79</v>
      </c>
      <c r="Z15" s="23">
        <f t="shared" si="14"/>
        <v>811.44</v>
      </c>
      <c r="AA15" s="26">
        <v>201.67</v>
      </c>
      <c r="AB15" s="26">
        <v>193.67</v>
      </c>
      <c r="AC15" s="26">
        <v>173.21</v>
      </c>
      <c r="AD15" s="23">
        <f t="shared" si="15"/>
        <v>568.55</v>
      </c>
      <c r="AE15" s="22">
        <v>181.03</v>
      </c>
      <c r="AF15" s="22">
        <v>210.12</v>
      </c>
      <c r="AG15" s="22">
        <v>212.37</v>
      </c>
      <c r="AH15" s="23">
        <f t="shared" si="16"/>
        <v>603.52</v>
      </c>
      <c r="AI15" s="40">
        <f t="shared" si="17"/>
        <v>2363.2</v>
      </c>
      <c r="AJ15" s="6">
        <v>181.67</v>
      </c>
      <c r="AK15" s="6">
        <v>161.81</v>
      </c>
      <c r="AL15" s="6">
        <v>175.64</v>
      </c>
      <c r="AM15" s="23">
        <f t="shared" si="18"/>
        <v>519.12</v>
      </c>
      <c r="AN15" s="6">
        <v>192.90118</v>
      </c>
      <c r="AO15" s="6">
        <v>440.91315</v>
      </c>
      <c r="AP15" s="6">
        <v>332.452944</v>
      </c>
      <c r="AQ15" s="23">
        <f t="shared" si="19"/>
        <v>966.2672739999999</v>
      </c>
      <c r="AR15" s="6">
        <v>198.651129</v>
      </c>
      <c r="AS15" s="6">
        <v>177.936746</v>
      </c>
      <c r="AT15" s="6">
        <v>139.724794</v>
      </c>
      <c r="AU15" s="23">
        <f t="shared" si="20"/>
        <v>516.312669</v>
      </c>
      <c r="AV15" s="6">
        <v>132.551077</v>
      </c>
      <c r="AW15" s="6">
        <v>149.788103</v>
      </c>
      <c r="AX15" s="6">
        <v>191.777127</v>
      </c>
      <c r="AY15" s="23">
        <f t="shared" si="21"/>
        <v>474.116307</v>
      </c>
      <c r="AZ15" s="40">
        <f t="shared" si="22"/>
        <v>2475.81625</v>
      </c>
      <c r="BA15" s="6">
        <v>170.479964</v>
      </c>
      <c r="BB15" s="6">
        <v>191.458047</v>
      </c>
      <c r="BC15" s="6">
        <v>207.945397</v>
      </c>
      <c r="BD15" s="23">
        <f t="shared" si="23"/>
        <v>569.8834079999999</v>
      </c>
      <c r="BE15" s="6">
        <v>210.170442</v>
      </c>
      <c r="BF15" s="6">
        <v>588.603763</v>
      </c>
      <c r="BG15" s="6">
        <v>283.614447</v>
      </c>
      <c r="BH15" s="23">
        <f t="shared" si="24"/>
        <v>1082.3886519999999</v>
      </c>
      <c r="BI15" s="6">
        <v>199.725083</v>
      </c>
      <c r="BJ15" s="6">
        <v>187.985328</v>
      </c>
      <c r="BK15" s="6">
        <v>177.099666</v>
      </c>
      <c r="BL15" s="23">
        <f t="shared" si="25"/>
        <v>564.8100770000001</v>
      </c>
      <c r="BM15" s="6">
        <v>180.680055</v>
      </c>
      <c r="BN15" s="6">
        <v>167.199609</v>
      </c>
      <c r="BO15" s="6">
        <v>170.829812</v>
      </c>
      <c r="BP15" s="23">
        <f t="shared" si="27"/>
        <v>518.709476</v>
      </c>
      <c r="BQ15" s="40">
        <f t="shared" si="31"/>
        <v>2735.7916129999994</v>
      </c>
      <c r="BR15" s="6">
        <v>152.715427</v>
      </c>
      <c r="BS15" s="6">
        <v>147.259803</v>
      </c>
      <c r="BT15" s="6">
        <v>156.967235</v>
      </c>
      <c r="BU15" s="23">
        <f t="shared" si="28"/>
        <v>456.94246499999997</v>
      </c>
      <c r="BV15" s="6">
        <v>173.160199</v>
      </c>
      <c r="BW15" s="6">
        <v>497.726192</v>
      </c>
      <c r="BX15" s="6">
        <v>300.454095</v>
      </c>
      <c r="BY15" s="23">
        <f t="shared" si="29"/>
        <v>971.340486</v>
      </c>
      <c r="BZ15" s="6"/>
      <c r="CA15" s="6"/>
      <c r="CB15" s="6"/>
      <c r="CC15" s="23">
        <f t="shared" si="26"/>
        <v>0</v>
      </c>
      <c r="CD15" s="6"/>
      <c r="CE15" s="6"/>
      <c r="CF15" s="6"/>
      <c r="CG15" s="23">
        <f t="shared" si="30"/>
        <v>0</v>
      </c>
      <c r="CH15" s="40">
        <f t="shared" si="7"/>
        <v>1428.2829510000001</v>
      </c>
    </row>
    <row r="16" spans="1:86" ht="15" outlineLevel="1">
      <c r="A16" s="4" t="s">
        <v>8</v>
      </c>
      <c r="B16" s="7">
        <v>98.930854</v>
      </c>
      <c r="C16" s="7">
        <v>124.662926</v>
      </c>
      <c r="D16" s="7">
        <v>128.241968</v>
      </c>
      <c r="E16" s="23">
        <f t="shared" si="8"/>
        <v>351.83574799999997</v>
      </c>
      <c r="F16" s="6">
        <v>125.096</v>
      </c>
      <c r="G16" s="6">
        <v>175.520569</v>
      </c>
      <c r="H16" s="6">
        <v>100.2082</v>
      </c>
      <c r="I16" s="23">
        <f t="shared" si="9"/>
        <v>400.82476900000006</v>
      </c>
      <c r="J16" s="6">
        <v>107.00296</v>
      </c>
      <c r="K16" s="6">
        <v>112.6941</v>
      </c>
      <c r="L16" s="6">
        <v>94.13612</v>
      </c>
      <c r="M16" s="23">
        <f t="shared" si="10"/>
        <v>313.83318</v>
      </c>
      <c r="N16" s="22">
        <v>83.73052</v>
      </c>
      <c r="O16" s="22">
        <v>93.95552</v>
      </c>
      <c r="P16" s="22">
        <v>114.8422</v>
      </c>
      <c r="Q16" s="23">
        <f t="shared" si="11"/>
        <v>292.52824</v>
      </c>
      <c r="R16" s="38">
        <f t="shared" si="12"/>
        <v>1359.021937</v>
      </c>
      <c r="S16" s="6">
        <v>116.9562</v>
      </c>
      <c r="T16" s="22">
        <v>138.2771</v>
      </c>
      <c r="U16" s="22">
        <v>115.2057</v>
      </c>
      <c r="V16" s="23">
        <f t="shared" si="13"/>
        <v>370.43899999999996</v>
      </c>
      <c r="W16" s="22">
        <v>105.0494</v>
      </c>
      <c r="X16" s="22">
        <v>120.6654</v>
      </c>
      <c r="Y16" s="22">
        <v>130.6741</v>
      </c>
      <c r="Z16" s="23">
        <f t="shared" si="14"/>
        <v>356.38890000000004</v>
      </c>
      <c r="AA16" s="26">
        <v>113.7497</v>
      </c>
      <c r="AB16" s="26">
        <v>113.2782</v>
      </c>
      <c r="AC16" s="26">
        <v>96.3748</v>
      </c>
      <c r="AD16" s="23">
        <f t="shared" si="15"/>
        <v>323.4027</v>
      </c>
      <c r="AE16" s="22">
        <v>101.5364</v>
      </c>
      <c r="AF16" s="22">
        <v>183.1468</v>
      </c>
      <c r="AG16" s="22">
        <v>160.8064</v>
      </c>
      <c r="AH16" s="23">
        <f t="shared" si="16"/>
        <v>445.4896</v>
      </c>
      <c r="AI16" s="40">
        <f t="shared" si="17"/>
        <v>1495.7201999999997</v>
      </c>
      <c r="AJ16" s="6">
        <v>147.2267</v>
      </c>
      <c r="AK16" s="6">
        <v>173.4934</v>
      </c>
      <c r="AL16" s="6">
        <v>202.7619</v>
      </c>
      <c r="AM16" s="23">
        <f t="shared" si="18"/>
        <v>523.482</v>
      </c>
      <c r="AN16" s="6">
        <v>196.53839</v>
      </c>
      <c r="AO16" s="6">
        <v>199.728138</v>
      </c>
      <c r="AP16" s="6">
        <v>112.802504</v>
      </c>
      <c r="AQ16" s="23">
        <f t="shared" si="19"/>
        <v>509.069032</v>
      </c>
      <c r="AR16" s="6">
        <v>126.3105</v>
      </c>
      <c r="AS16" s="6">
        <v>102.440319</v>
      </c>
      <c r="AT16" s="6">
        <v>81.978011</v>
      </c>
      <c r="AU16" s="23">
        <f t="shared" si="20"/>
        <v>310.72883</v>
      </c>
      <c r="AV16" s="6">
        <v>90.847008</v>
      </c>
      <c r="AW16" s="6">
        <v>72.709364</v>
      </c>
      <c r="AX16" s="6">
        <v>101.036619</v>
      </c>
      <c r="AY16" s="23">
        <f t="shared" si="21"/>
        <v>264.592991</v>
      </c>
      <c r="AZ16" s="40">
        <f t="shared" si="22"/>
        <v>1607.8728529999998</v>
      </c>
      <c r="BA16" s="6">
        <v>145.254279</v>
      </c>
      <c r="BB16" s="6">
        <v>125.531957</v>
      </c>
      <c r="BC16" s="6">
        <v>99.279211</v>
      </c>
      <c r="BD16" s="23">
        <f t="shared" si="23"/>
        <v>370.06544700000006</v>
      </c>
      <c r="BE16" s="6">
        <v>30.086212</v>
      </c>
      <c r="BF16" s="6">
        <v>36.813593</v>
      </c>
      <c r="BG16" s="6">
        <v>66.531283</v>
      </c>
      <c r="BH16" s="23">
        <f t="shared" si="24"/>
        <v>133.431088</v>
      </c>
      <c r="BI16" s="6">
        <v>45.659795</v>
      </c>
      <c r="BJ16" s="6">
        <v>64.535919</v>
      </c>
      <c r="BK16" s="6">
        <v>61.399777</v>
      </c>
      <c r="BL16" s="23">
        <f t="shared" si="25"/>
        <v>171.595491</v>
      </c>
      <c r="BM16" s="6">
        <v>64.839848</v>
      </c>
      <c r="BN16" s="6">
        <v>51.889604</v>
      </c>
      <c r="BO16" s="6">
        <v>46.451406</v>
      </c>
      <c r="BP16" s="23">
        <f t="shared" si="27"/>
        <v>163.180858</v>
      </c>
      <c r="BQ16" s="40">
        <f t="shared" si="31"/>
        <v>838.272884</v>
      </c>
      <c r="BR16" s="6">
        <v>46.723759</v>
      </c>
      <c r="BS16" s="6">
        <v>48.738795</v>
      </c>
      <c r="BT16" s="6">
        <v>59.348572</v>
      </c>
      <c r="BU16" s="23">
        <f t="shared" si="28"/>
        <v>154.811126</v>
      </c>
      <c r="BV16" s="6">
        <v>33.074406</v>
      </c>
      <c r="BW16" s="6">
        <v>43.03618</v>
      </c>
      <c r="BX16" s="6">
        <v>80.177262</v>
      </c>
      <c r="BY16" s="23">
        <f t="shared" si="29"/>
        <v>156.287848</v>
      </c>
      <c r="BZ16" s="6"/>
      <c r="CA16" s="6"/>
      <c r="CB16" s="6"/>
      <c r="CC16" s="23">
        <f t="shared" si="26"/>
        <v>0</v>
      </c>
      <c r="CD16" s="6"/>
      <c r="CE16" s="6"/>
      <c r="CF16" s="6"/>
      <c r="CG16" s="23">
        <f t="shared" si="30"/>
        <v>0</v>
      </c>
      <c r="CH16" s="40">
        <f t="shared" si="7"/>
        <v>311.098974</v>
      </c>
    </row>
    <row r="17" spans="1:86" ht="15" outlineLevel="1">
      <c r="A17" s="4" t="s">
        <v>9</v>
      </c>
      <c r="B17" s="7">
        <v>119.5427</v>
      </c>
      <c r="C17" s="7">
        <v>142.82253</v>
      </c>
      <c r="D17" s="7">
        <v>135.076943</v>
      </c>
      <c r="E17" s="23">
        <f t="shared" si="8"/>
        <v>397.442173</v>
      </c>
      <c r="F17" s="6">
        <v>199.965</v>
      </c>
      <c r="G17" s="6">
        <v>228.927</v>
      </c>
      <c r="H17" s="6">
        <v>134.479</v>
      </c>
      <c r="I17" s="23">
        <f t="shared" si="9"/>
        <v>563.371</v>
      </c>
      <c r="J17" s="6">
        <v>130.508</v>
      </c>
      <c r="K17" s="6">
        <v>126.7</v>
      </c>
      <c r="L17" s="6">
        <v>118.313</v>
      </c>
      <c r="M17" s="23">
        <f t="shared" si="10"/>
        <v>375.521</v>
      </c>
      <c r="N17" s="22">
        <v>108.28394</v>
      </c>
      <c r="O17" s="22">
        <v>111.986963</v>
      </c>
      <c r="P17" s="22">
        <v>127.578577</v>
      </c>
      <c r="Q17" s="23">
        <f t="shared" si="11"/>
        <v>347.84947999999997</v>
      </c>
      <c r="R17" s="38">
        <f t="shared" si="12"/>
        <v>1684.183653</v>
      </c>
      <c r="S17" s="6">
        <v>131.583825</v>
      </c>
      <c r="T17" s="22">
        <v>152.67444</v>
      </c>
      <c r="U17" s="22">
        <v>128.250897</v>
      </c>
      <c r="V17" s="23">
        <f t="shared" si="13"/>
        <v>412.509162</v>
      </c>
      <c r="W17" s="22">
        <v>186.764125</v>
      </c>
      <c r="X17" s="22">
        <v>218.019163</v>
      </c>
      <c r="Y17" s="22">
        <v>159.666042</v>
      </c>
      <c r="Z17" s="23">
        <f t="shared" si="14"/>
        <v>564.4493299999999</v>
      </c>
      <c r="AA17" s="26">
        <v>127.946688</v>
      </c>
      <c r="AB17" s="26">
        <v>127.890174</v>
      </c>
      <c r="AC17" s="26">
        <v>120.666</v>
      </c>
      <c r="AD17" s="23">
        <f t="shared" si="15"/>
        <v>376.502862</v>
      </c>
      <c r="AE17" s="22">
        <v>125.20002</v>
      </c>
      <c r="AF17" s="22">
        <v>203.176</v>
      </c>
      <c r="AG17" s="22">
        <v>172.343112</v>
      </c>
      <c r="AH17" s="23">
        <f t="shared" si="16"/>
        <v>500.71913199999995</v>
      </c>
      <c r="AI17" s="40">
        <f t="shared" si="17"/>
        <v>1854.180486</v>
      </c>
      <c r="AJ17" s="43">
        <v>147.154635</v>
      </c>
      <c r="AK17" s="6">
        <v>155.27128</v>
      </c>
      <c r="AL17" s="6">
        <v>185.469</v>
      </c>
      <c r="AM17" s="23">
        <f t="shared" si="18"/>
        <v>487.894915</v>
      </c>
      <c r="AN17" s="6">
        <v>248.191135</v>
      </c>
      <c r="AO17" s="6">
        <v>247.945</v>
      </c>
      <c r="AP17" s="6">
        <v>139.775</v>
      </c>
      <c r="AQ17" s="23">
        <f t="shared" si="19"/>
        <v>635.911135</v>
      </c>
      <c r="AR17" s="6">
        <v>129.156</v>
      </c>
      <c r="AS17" s="6">
        <v>122.473</v>
      </c>
      <c r="AT17" s="6">
        <v>116.719</v>
      </c>
      <c r="AU17" s="23">
        <f t="shared" si="20"/>
        <v>368.348</v>
      </c>
      <c r="AV17" s="6">
        <v>112.86</v>
      </c>
      <c r="AW17" s="6">
        <v>118.769</v>
      </c>
      <c r="AX17" s="6">
        <v>120.383</v>
      </c>
      <c r="AY17" s="23">
        <f t="shared" si="21"/>
        <v>352.012</v>
      </c>
      <c r="AZ17" s="40">
        <f t="shared" si="22"/>
        <v>1844.1660499999998</v>
      </c>
      <c r="BA17" s="6">
        <v>141.616</v>
      </c>
      <c r="BB17" s="6">
        <v>130.946</v>
      </c>
      <c r="BC17" s="6">
        <v>129.152</v>
      </c>
      <c r="BD17" s="23">
        <f t="shared" si="23"/>
        <v>401.714</v>
      </c>
      <c r="BE17" s="6">
        <v>96.855</v>
      </c>
      <c r="BF17" s="6">
        <v>128.86917</v>
      </c>
      <c r="BG17" s="6">
        <v>107.72</v>
      </c>
      <c r="BH17" s="23">
        <f t="shared" si="24"/>
        <v>333.44417</v>
      </c>
      <c r="BI17" s="6">
        <v>93.385</v>
      </c>
      <c r="BJ17" s="6">
        <v>85.101</v>
      </c>
      <c r="BK17" s="6">
        <v>87.099</v>
      </c>
      <c r="BL17" s="23">
        <f t="shared" si="25"/>
        <v>265.585</v>
      </c>
      <c r="BM17" s="6">
        <v>92.596</v>
      </c>
      <c r="BN17" s="6">
        <v>88.715</v>
      </c>
      <c r="BO17" s="6">
        <v>77.617</v>
      </c>
      <c r="BP17" s="23">
        <f t="shared" si="27"/>
        <v>258.928</v>
      </c>
      <c r="BQ17" s="40">
        <f t="shared" si="31"/>
        <v>1259.6711699999998</v>
      </c>
      <c r="BR17" s="6">
        <v>77.543</v>
      </c>
      <c r="BS17" s="6">
        <v>56.872</v>
      </c>
      <c r="BT17" s="6">
        <v>60.14</v>
      </c>
      <c r="BU17" s="23">
        <f t="shared" si="28"/>
        <v>194.555</v>
      </c>
      <c r="BV17" s="6">
        <v>89.826</v>
      </c>
      <c r="BW17" s="6">
        <v>144.877</v>
      </c>
      <c r="BX17" s="6">
        <v>111.77</v>
      </c>
      <c r="BY17" s="23">
        <f t="shared" si="29"/>
        <v>346.473</v>
      </c>
      <c r="BZ17" s="6"/>
      <c r="CA17" s="6"/>
      <c r="CB17" s="6"/>
      <c r="CC17" s="23">
        <f t="shared" si="26"/>
        <v>0</v>
      </c>
      <c r="CD17" s="6"/>
      <c r="CE17" s="6"/>
      <c r="CF17" s="6"/>
      <c r="CG17" s="23">
        <f t="shared" si="30"/>
        <v>0</v>
      </c>
      <c r="CH17" s="40">
        <f t="shared" si="7"/>
        <v>541.028</v>
      </c>
    </row>
    <row r="18" spans="1:86" ht="15" outlineLevel="1">
      <c r="A18" s="4" t="s">
        <v>10</v>
      </c>
      <c r="B18" s="7">
        <v>148.881537</v>
      </c>
      <c r="C18" s="7">
        <v>165.377559</v>
      </c>
      <c r="D18" s="7">
        <v>171.741763</v>
      </c>
      <c r="E18" s="23">
        <f t="shared" si="8"/>
        <v>486.000859</v>
      </c>
      <c r="F18" s="6">
        <v>256.45</v>
      </c>
      <c r="G18" s="6">
        <v>341.524</v>
      </c>
      <c r="H18" s="6">
        <v>175.842</v>
      </c>
      <c r="I18" s="23">
        <f t="shared" si="9"/>
        <v>773.8159999999999</v>
      </c>
      <c r="J18" s="6">
        <v>137.638</v>
      </c>
      <c r="K18" s="6">
        <v>126.937</v>
      </c>
      <c r="L18" s="6">
        <v>129.105</v>
      </c>
      <c r="M18" s="23">
        <f t="shared" si="10"/>
        <v>393.67999999999995</v>
      </c>
      <c r="N18" s="22">
        <v>139.326</v>
      </c>
      <c r="O18" s="22">
        <v>131.414</v>
      </c>
      <c r="P18" s="22">
        <v>162.087</v>
      </c>
      <c r="Q18" s="23">
        <f t="shared" si="11"/>
        <v>432.827</v>
      </c>
      <c r="R18" s="38">
        <f t="shared" si="12"/>
        <v>2086.323859</v>
      </c>
      <c r="S18" s="6">
        <v>162.815</v>
      </c>
      <c r="T18" s="22">
        <v>187.763</v>
      </c>
      <c r="U18" s="22">
        <v>169.67</v>
      </c>
      <c r="V18" s="23">
        <f t="shared" si="13"/>
        <v>520.2479999999999</v>
      </c>
      <c r="W18" s="22">
        <v>207.265</v>
      </c>
      <c r="X18" s="22">
        <v>230.224</v>
      </c>
      <c r="Y18" s="22">
        <v>197.079</v>
      </c>
      <c r="Z18" s="23">
        <f t="shared" si="14"/>
        <v>634.568</v>
      </c>
      <c r="AA18" s="26">
        <v>137.328</v>
      </c>
      <c r="AB18" s="26">
        <v>125.544</v>
      </c>
      <c r="AC18" s="26">
        <v>143.835</v>
      </c>
      <c r="AD18" s="23">
        <f t="shared" si="15"/>
        <v>406.707</v>
      </c>
      <c r="AE18" s="22">
        <v>161.824</v>
      </c>
      <c r="AF18" s="22">
        <v>261.848</v>
      </c>
      <c r="AG18" s="22">
        <v>196.681</v>
      </c>
      <c r="AH18" s="23">
        <f t="shared" si="16"/>
        <v>620.3530000000001</v>
      </c>
      <c r="AI18" s="40">
        <f t="shared" si="17"/>
        <v>2181.8759999999997</v>
      </c>
      <c r="AJ18" s="6">
        <v>170.764311</v>
      </c>
      <c r="AK18" s="6">
        <v>171.644548</v>
      </c>
      <c r="AL18" s="6">
        <v>219.355333</v>
      </c>
      <c r="AM18" s="23">
        <f t="shared" si="18"/>
        <v>561.764192</v>
      </c>
      <c r="AN18" s="6">
        <v>227.388</v>
      </c>
      <c r="AO18" s="6">
        <v>228.781</v>
      </c>
      <c r="AP18" s="6">
        <v>209.609437</v>
      </c>
      <c r="AQ18" s="23">
        <f t="shared" si="19"/>
        <v>665.7784369999999</v>
      </c>
      <c r="AR18" s="6">
        <v>140.202709</v>
      </c>
      <c r="AS18" s="6">
        <v>145.224003</v>
      </c>
      <c r="AT18" s="6">
        <v>163.130294</v>
      </c>
      <c r="AU18" s="23">
        <f t="shared" si="20"/>
        <v>448.557006</v>
      </c>
      <c r="AV18" s="6">
        <v>211.482516</v>
      </c>
      <c r="AW18" s="6">
        <v>186.520682</v>
      </c>
      <c r="AX18" s="6">
        <v>156.208359</v>
      </c>
      <c r="AY18" s="23">
        <f t="shared" si="21"/>
        <v>554.211557</v>
      </c>
      <c r="AZ18" s="40">
        <f t="shared" si="22"/>
        <v>2230.311192</v>
      </c>
      <c r="BA18" s="6">
        <v>191.18</v>
      </c>
      <c r="BB18" s="6">
        <v>179.209</v>
      </c>
      <c r="BC18" s="6">
        <v>211.872104</v>
      </c>
      <c r="BD18" s="23">
        <f t="shared" si="23"/>
        <v>582.261104</v>
      </c>
      <c r="BE18" s="6">
        <v>240.983102</v>
      </c>
      <c r="BF18" s="6">
        <v>221.621063</v>
      </c>
      <c r="BG18" s="6">
        <v>117.794718</v>
      </c>
      <c r="BH18" s="23">
        <f t="shared" si="24"/>
        <v>580.398883</v>
      </c>
      <c r="BI18" s="6">
        <v>114.209573</v>
      </c>
      <c r="BJ18" s="6">
        <v>93.312227</v>
      </c>
      <c r="BK18" s="6">
        <v>101.21737</v>
      </c>
      <c r="BL18" s="23">
        <f t="shared" si="25"/>
        <v>308.73917</v>
      </c>
      <c r="BM18" s="6">
        <v>128.049043</v>
      </c>
      <c r="BN18" s="6">
        <v>115.818301</v>
      </c>
      <c r="BO18" s="6">
        <v>118.285185</v>
      </c>
      <c r="BP18" s="23">
        <f t="shared" si="27"/>
        <v>362.152529</v>
      </c>
      <c r="BQ18" s="40">
        <f t="shared" si="31"/>
        <v>1833.5516860000002</v>
      </c>
      <c r="BR18" s="6">
        <v>107.87384</v>
      </c>
      <c r="BS18" s="6">
        <v>101.312516</v>
      </c>
      <c r="BT18" s="6">
        <v>123.799823</v>
      </c>
      <c r="BU18" s="23">
        <f t="shared" si="28"/>
        <v>332.986179</v>
      </c>
      <c r="BV18" s="6">
        <v>233.88683</v>
      </c>
      <c r="BW18" s="6">
        <v>239.174756</v>
      </c>
      <c r="BX18" s="6">
        <v>125.734202</v>
      </c>
      <c r="BY18" s="23">
        <f t="shared" si="29"/>
        <v>598.795788</v>
      </c>
      <c r="BZ18" s="6"/>
      <c r="CA18" s="6"/>
      <c r="CB18" s="6"/>
      <c r="CC18" s="23">
        <f t="shared" si="26"/>
        <v>0</v>
      </c>
      <c r="CD18" s="6"/>
      <c r="CE18" s="6"/>
      <c r="CF18" s="6"/>
      <c r="CG18" s="23">
        <f t="shared" si="30"/>
        <v>0</v>
      </c>
      <c r="CH18" s="40">
        <f t="shared" si="7"/>
        <v>931.781967</v>
      </c>
    </row>
    <row r="19" spans="1:86" ht="15" outlineLevel="1">
      <c r="A19" s="4" t="s">
        <v>11</v>
      </c>
      <c r="B19" s="7">
        <v>556.197498</v>
      </c>
      <c r="C19" s="7">
        <v>532.395131</v>
      </c>
      <c r="D19" s="7">
        <v>541.873576</v>
      </c>
      <c r="E19" s="23">
        <f t="shared" si="8"/>
        <v>1630.466205</v>
      </c>
      <c r="F19" s="6">
        <v>762.044051</v>
      </c>
      <c r="G19" s="6">
        <v>1120.006</v>
      </c>
      <c r="H19" s="6">
        <v>708.681048</v>
      </c>
      <c r="I19" s="23">
        <f t="shared" si="9"/>
        <v>2590.731099</v>
      </c>
      <c r="J19" s="6">
        <v>826.618422</v>
      </c>
      <c r="K19" s="6">
        <v>822.147531</v>
      </c>
      <c r="L19" s="6">
        <v>745.460328</v>
      </c>
      <c r="M19" s="23">
        <f t="shared" si="10"/>
        <v>2394.226281</v>
      </c>
      <c r="N19" s="22">
        <v>648.349581</v>
      </c>
      <c r="O19" s="22">
        <v>767.475117</v>
      </c>
      <c r="P19" s="22">
        <v>682.69944</v>
      </c>
      <c r="Q19" s="23">
        <f t="shared" si="11"/>
        <v>2098.5241379999998</v>
      </c>
      <c r="R19" s="38">
        <f t="shared" si="12"/>
        <v>8713.947723000001</v>
      </c>
      <c r="S19" s="6">
        <v>695.05807</v>
      </c>
      <c r="T19" s="22">
        <v>601.532213</v>
      </c>
      <c r="U19" s="22">
        <v>520.807155</v>
      </c>
      <c r="V19" s="23">
        <f t="shared" si="13"/>
        <v>1817.397438</v>
      </c>
      <c r="W19" s="22">
        <v>679.699788</v>
      </c>
      <c r="X19" s="22">
        <v>1363.473419</v>
      </c>
      <c r="Y19" s="22">
        <v>1078.161864</v>
      </c>
      <c r="Z19" s="23">
        <f t="shared" si="14"/>
        <v>3121.3350709999995</v>
      </c>
      <c r="AA19" s="26">
        <v>810.759982</v>
      </c>
      <c r="AB19" s="26">
        <v>823.463073</v>
      </c>
      <c r="AC19" s="26">
        <v>712.188572</v>
      </c>
      <c r="AD19" s="23">
        <f t="shared" si="15"/>
        <v>2346.411627</v>
      </c>
      <c r="AE19" s="22">
        <v>777.030182</v>
      </c>
      <c r="AF19" s="22">
        <v>1037.899162</v>
      </c>
      <c r="AG19" s="22">
        <v>1145.173276</v>
      </c>
      <c r="AH19" s="23">
        <f t="shared" si="16"/>
        <v>2960.1026199999997</v>
      </c>
      <c r="AI19" s="40">
        <f t="shared" si="17"/>
        <v>10245.246755999999</v>
      </c>
      <c r="AJ19" s="6">
        <v>950.15127</v>
      </c>
      <c r="AK19" s="6">
        <v>863.17788</v>
      </c>
      <c r="AL19" s="6">
        <v>928.09856</v>
      </c>
      <c r="AM19" s="23">
        <f t="shared" si="18"/>
        <v>2741.42771</v>
      </c>
      <c r="AN19" s="6">
        <v>1174.704295</v>
      </c>
      <c r="AO19" s="6">
        <v>1380.560882</v>
      </c>
      <c r="AP19" s="6">
        <v>1255.179875</v>
      </c>
      <c r="AQ19" s="23">
        <f t="shared" si="19"/>
        <v>3810.445052</v>
      </c>
      <c r="AR19" s="6">
        <v>823.54393</v>
      </c>
      <c r="AS19" s="6">
        <v>764.820222</v>
      </c>
      <c r="AT19" s="6">
        <v>731.234546</v>
      </c>
      <c r="AU19" s="23">
        <f t="shared" si="20"/>
        <v>2319.5986980000002</v>
      </c>
      <c r="AV19" s="6">
        <v>791.364346</v>
      </c>
      <c r="AW19" s="6">
        <v>926.931808</v>
      </c>
      <c r="AX19" s="6">
        <v>1010.572316</v>
      </c>
      <c r="AY19" s="23">
        <f t="shared" si="21"/>
        <v>2728.8684700000003</v>
      </c>
      <c r="AZ19" s="40">
        <f t="shared" si="22"/>
        <v>11600.339930000002</v>
      </c>
      <c r="BA19" s="6">
        <v>955.892832</v>
      </c>
      <c r="BB19" s="6">
        <v>875.636898</v>
      </c>
      <c r="BC19" s="6">
        <v>935.739201</v>
      </c>
      <c r="BD19" s="23">
        <f t="shared" si="23"/>
        <v>2767.268931</v>
      </c>
      <c r="BE19" s="6">
        <v>982.036745</v>
      </c>
      <c r="BF19" s="6">
        <v>1238.557445</v>
      </c>
      <c r="BG19" s="6">
        <v>946.659963</v>
      </c>
      <c r="BH19" s="23">
        <f t="shared" si="24"/>
        <v>3167.254153</v>
      </c>
      <c r="BI19" s="6">
        <v>793.114063</v>
      </c>
      <c r="BJ19" s="6">
        <v>732.112863</v>
      </c>
      <c r="BK19" s="6">
        <v>888.748266</v>
      </c>
      <c r="BL19" s="23">
        <f t="shared" si="25"/>
        <v>2413.975192</v>
      </c>
      <c r="BM19" s="6">
        <v>686.59126</v>
      </c>
      <c r="BN19" s="6">
        <v>653.174803</v>
      </c>
      <c r="BO19" s="6">
        <v>691.704442</v>
      </c>
      <c r="BP19" s="23">
        <f t="shared" si="27"/>
        <v>2031.470505</v>
      </c>
      <c r="BQ19" s="40">
        <f t="shared" si="31"/>
        <v>10379.968781</v>
      </c>
      <c r="BR19" s="6">
        <v>631.854929</v>
      </c>
      <c r="BS19" s="6">
        <v>575.36968</v>
      </c>
      <c r="BT19" s="6">
        <v>590.932513</v>
      </c>
      <c r="BU19" s="23">
        <f t="shared" si="28"/>
        <v>1798.1571219999998</v>
      </c>
      <c r="BV19" s="6">
        <v>676.896641</v>
      </c>
      <c r="BW19" s="6">
        <v>1438.427205</v>
      </c>
      <c r="BX19" s="6">
        <v>919.790788</v>
      </c>
      <c r="BY19" s="23">
        <f t="shared" si="29"/>
        <v>3035.1146340000005</v>
      </c>
      <c r="BZ19" s="6"/>
      <c r="CA19" s="6"/>
      <c r="CB19" s="6"/>
      <c r="CC19" s="23">
        <f t="shared" si="26"/>
        <v>0</v>
      </c>
      <c r="CD19" s="6"/>
      <c r="CE19" s="6"/>
      <c r="CF19" s="6"/>
      <c r="CG19" s="23">
        <f t="shared" si="30"/>
        <v>0</v>
      </c>
      <c r="CH19" s="40">
        <f t="shared" si="7"/>
        <v>4833.271756</v>
      </c>
    </row>
    <row r="20" spans="1:86" ht="15" outlineLevel="1">
      <c r="A20" s="4" t="s">
        <v>12</v>
      </c>
      <c r="B20" s="7">
        <v>348.937403</v>
      </c>
      <c r="C20" s="7">
        <v>342.02995</v>
      </c>
      <c r="D20" s="7">
        <v>358.792038</v>
      </c>
      <c r="E20" s="23">
        <f t="shared" si="8"/>
        <v>1049.759391</v>
      </c>
      <c r="F20" s="6">
        <v>538.370445</v>
      </c>
      <c r="G20" s="6">
        <v>703.454519</v>
      </c>
      <c r="H20" s="6">
        <v>392.050143</v>
      </c>
      <c r="I20" s="23">
        <f t="shared" si="9"/>
        <v>1633.8751069999998</v>
      </c>
      <c r="J20" s="6">
        <v>425.710615</v>
      </c>
      <c r="K20" s="6">
        <v>424.651291</v>
      </c>
      <c r="L20" s="6">
        <v>419.613904</v>
      </c>
      <c r="M20" s="23">
        <f t="shared" si="10"/>
        <v>1269.9758100000001</v>
      </c>
      <c r="N20" s="22">
        <v>379.929659</v>
      </c>
      <c r="O20" s="22">
        <v>432.690335</v>
      </c>
      <c r="P20" s="22">
        <v>412.957717</v>
      </c>
      <c r="Q20" s="23">
        <f t="shared" si="11"/>
        <v>1225.577711</v>
      </c>
      <c r="R20" s="38">
        <f t="shared" si="12"/>
        <v>5179.188019</v>
      </c>
      <c r="S20" s="6">
        <v>393.51425</v>
      </c>
      <c r="T20" s="22">
        <v>358.089563</v>
      </c>
      <c r="U20" s="22">
        <v>330.834276</v>
      </c>
      <c r="V20" s="23">
        <f t="shared" si="13"/>
        <v>1082.438089</v>
      </c>
      <c r="W20" s="22">
        <v>436.531217</v>
      </c>
      <c r="X20" s="22">
        <v>672.126963</v>
      </c>
      <c r="Y20" s="22">
        <v>573.99333</v>
      </c>
      <c r="Z20" s="23">
        <f t="shared" si="14"/>
        <v>1682.6515100000001</v>
      </c>
      <c r="AA20" s="26">
        <v>424.134226</v>
      </c>
      <c r="AB20" s="26">
        <v>408.223256</v>
      </c>
      <c r="AC20" s="26">
        <v>408.223256</v>
      </c>
      <c r="AD20" s="23">
        <f t="shared" si="15"/>
        <v>1240.580738</v>
      </c>
      <c r="AE20" s="22">
        <v>405.011366</v>
      </c>
      <c r="AF20" s="22">
        <v>581.808515</v>
      </c>
      <c r="AG20" s="22">
        <v>593.329374</v>
      </c>
      <c r="AH20" s="23">
        <f t="shared" si="16"/>
        <v>1580.1492550000003</v>
      </c>
      <c r="AI20" s="40">
        <f t="shared" si="17"/>
        <v>5585.819592</v>
      </c>
      <c r="AJ20" s="6">
        <v>470.611611</v>
      </c>
      <c r="AK20" s="6">
        <v>444.927648</v>
      </c>
      <c r="AL20" s="6">
        <v>471.94732</v>
      </c>
      <c r="AM20" s="23">
        <f t="shared" si="18"/>
        <v>1387.486579</v>
      </c>
      <c r="AN20" s="6">
        <v>649.258997</v>
      </c>
      <c r="AO20" s="6">
        <v>652.901149</v>
      </c>
      <c r="AP20" s="6">
        <v>643.006613</v>
      </c>
      <c r="AQ20" s="23">
        <f t="shared" si="19"/>
        <v>1945.1667590000002</v>
      </c>
      <c r="AR20" s="6">
        <v>417.117208</v>
      </c>
      <c r="AS20" s="6">
        <v>395.195564</v>
      </c>
      <c r="AT20" s="6">
        <v>373.248647</v>
      </c>
      <c r="AU20" s="23">
        <f t="shared" si="20"/>
        <v>1185.5614190000001</v>
      </c>
      <c r="AV20" s="6">
        <v>401.198755</v>
      </c>
      <c r="AW20" s="6">
        <v>470.612336</v>
      </c>
      <c r="AX20" s="6">
        <v>505.678138</v>
      </c>
      <c r="AY20" s="23">
        <f t="shared" si="21"/>
        <v>1377.489229</v>
      </c>
      <c r="AZ20" s="40">
        <f t="shared" si="22"/>
        <v>5895.7039859999995</v>
      </c>
      <c r="BA20" s="6">
        <v>450.775209</v>
      </c>
      <c r="BB20" s="6">
        <v>426.81496</v>
      </c>
      <c r="BC20" s="6">
        <v>483.856957</v>
      </c>
      <c r="BD20" s="23">
        <f t="shared" si="23"/>
        <v>1361.447126</v>
      </c>
      <c r="BE20" s="6">
        <v>544.46735</v>
      </c>
      <c r="BF20" s="6">
        <v>707.290419</v>
      </c>
      <c r="BG20" s="6">
        <v>482.822481</v>
      </c>
      <c r="BH20" s="23">
        <f t="shared" si="24"/>
        <v>1734.58025</v>
      </c>
      <c r="BI20" s="6">
        <v>407.13319</v>
      </c>
      <c r="BJ20" s="6">
        <v>371.622497</v>
      </c>
      <c r="BK20" s="6">
        <v>456.567433</v>
      </c>
      <c r="BL20" s="23">
        <f t="shared" si="25"/>
        <v>1235.32312</v>
      </c>
      <c r="BM20" s="6">
        <v>400.251095</v>
      </c>
      <c r="BN20" s="6">
        <v>374.970842</v>
      </c>
      <c r="BO20" s="6">
        <v>398.72</v>
      </c>
      <c r="BP20" s="23">
        <f t="shared" si="27"/>
        <v>1173.941937</v>
      </c>
      <c r="BQ20" s="40">
        <f t="shared" si="31"/>
        <v>5505.292433</v>
      </c>
      <c r="BR20" s="6">
        <v>360.502831</v>
      </c>
      <c r="BS20" s="6">
        <v>334.308344</v>
      </c>
      <c r="BT20" s="43">
        <v>362.11</v>
      </c>
      <c r="BU20" s="23">
        <f t="shared" si="28"/>
        <v>1056.921175</v>
      </c>
      <c r="BV20" s="6">
        <v>386.722595</v>
      </c>
      <c r="BW20" s="6">
        <v>803.205956</v>
      </c>
      <c r="BX20" s="6">
        <v>466.765078</v>
      </c>
      <c r="BY20" s="23">
        <f t="shared" si="29"/>
        <v>1656.6936289999999</v>
      </c>
      <c r="BZ20" s="6"/>
      <c r="CA20" s="6"/>
      <c r="CB20" s="6"/>
      <c r="CC20" s="23">
        <f t="shared" si="26"/>
        <v>0</v>
      </c>
      <c r="CD20" s="6"/>
      <c r="CE20" s="6"/>
      <c r="CF20" s="6"/>
      <c r="CG20" s="23">
        <f t="shared" si="30"/>
        <v>0</v>
      </c>
      <c r="CH20" s="40">
        <f t="shared" si="7"/>
        <v>2713.614804</v>
      </c>
    </row>
    <row r="21" spans="1:86" ht="15" outlineLevel="1">
      <c r="A21" s="4" t="s">
        <v>13</v>
      </c>
      <c r="B21" s="7">
        <v>718.028118</v>
      </c>
      <c r="C21" s="7">
        <v>654.567026</v>
      </c>
      <c r="D21" s="7">
        <v>714.817547</v>
      </c>
      <c r="E21" s="23">
        <f t="shared" si="8"/>
        <v>2087.412691</v>
      </c>
      <c r="F21" s="6">
        <v>941.763</v>
      </c>
      <c r="G21" s="6">
        <v>1605.061</v>
      </c>
      <c r="H21" s="6">
        <v>770.217</v>
      </c>
      <c r="I21" s="23">
        <f t="shared" si="9"/>
        <v>3317.041</v>
      </c>
      <c r="J21" s="6">
        <v>838.663</v>
      </c>
      <c r="K21" s="6">
        <v>814.62</v>
      </c>
      <c r="L21" s="6">
        <v>770.899</v>
      </c>
      <c r="M21" s="23">
        <f t="shared" si="10"/>
        <v>2424.182</v>
      </c>
      <c r="N21" s="22">
        <v>824.686</v>
      </c>
      <c r="O21" s="22">
        <v>737.721</v>
      </c>
      <c r="P21" s="22">
        <v>875.667</v>
      </c>
      <c r="Q21" s="23">
        <f t="shared" si="11"/>
        <v>2438.074</v>
      </c>
      <c r="R21" s="38">
        <f t="shared" si="12"/>
        <v>10266.709691</v>
      </c>
      <c r="S21" s="6">
        <v>874.259</v>
      </c>
      <c r="T21" s="22">
        <v>699.878</v>
      </c>
      <c r="U21" s="22">
        <v>723.638</v>
      </c>
      <c r="V21" s="23">
        <f t="shared" si="13"/>
        <v>2297.775</v>
      </c>
      <c r="W21" s="22">
        <v>899.179</v>
      </c>
      <c r="X21" s="22">
        <v>1487.597</v>
      </c>
      <c r="Y21" s="22">
        <v>1221.064</v>
      </c>
      <c r="Z21" s="23">
        <f t="shared" si="14"/>
        <v>3607.84</v>
      </c>
      <c r="AA21" s="26">
        <v>871.767</v>
      </c>
      <c r="AB21" s="26">
        <v>816.514</v>
      </c>
      <c r="AC21" s="26">
        <v>733.005</v>
      </c>
      <c r="AD21" s="23">
        <f t="shared" si="15"/>
        <v>2421.286</v>
      </c>
      <c r="AE21" s="22">
        <v>766.193</v>
      </c>
      <c r="AF21" s="22">
        <v>1038.624</v>
      </c>
      <c r="AG21" s="22">
        <v>1346.376</v>
      </c>
      <c r="AH21" s="23">
        <f t="shared" si="16"/>
        <v>3151.193</v>
      </c>
      <c r="AI21" s="40">
        <f t="shared" si="17"/>
        <v>11478.094000000001</v>
      </c>
      <c r="AJ21" s="6">
        <v>1034.372</v>
      </c>
      <c r="AK21" s="6">
        <v>931.923</v>
      </c>
      <c r="AL21" s="6">
        <v>1091.781</v>
      </c>
      <c r="AM21" s="23">
        <f t="shared" si="18"/>
        <v>3058.076</v>
      </c>
      <c r="AN21" s="6">
        <v>1443.601</v>
      </c>
      <c r="AO21" s="6">
        <v>1566.672</v>
      </c>
      <c r="AP21" s="6">
        <v>1390.667305</v>
      </c>
      <c r="AQ21" s="23">
        <f t="shared" si="19"/>
        <v>4400.940305</v>
      </c>
      <c r="AR21" s="6">
        <v>866.671304</v>
      </c>
      <c r="AS21" s="6">
        <v>796.803882</v>
      </c>
      <c r="AT21" s="6">
        <v>749.602574</v>
      </c>
      <c r="AU21" s="23">
        <f t="shared" si="20"/>
        <v>2413.07776</v>
      </c>
      <c r="AV21" s="6">
        <v>828.503843</v>
      </c>
      <c r="AW21" s="6">
        <v>923.305804</v>
      </c>
      <c r="AX21" s="6">
        <v>1061.911658</v>
      </c>
      <c r="AY21" s="23">
        <f t="shared" si="21"/>
        <v>2813.721305</v>
      </c>
      <c r="AZ21" s="40">
        <f t="shared" si="22"/>
        <v>12685.81537</v>
      </c>
      <c r="BA21" s="6">
        <v>1046.316553</v>
      </c>
      <c r="BB21" s="6">
        <v>893.48498</v>
      </c>
      <c r="BC21" s="6">
        <v>1063.714756</v>
      </c>
      <c r="BD21" s="23">
        <f t="shared" si="23"/>
        <v>3003.516289</v>
      </c>
      <c r="BE21" s="6">
        <v>1286.271339</v>
      </c>
      <c r="BF21" s="6">
        <v>1486.479096</v>
      </c>
      <c r="BG21" s="6">
        <v>887.617223</v>
      </c>
      <c r="BH21" s="23">
        <f t="shared" si="24"/>
        <v>3660.367658</v>
      </c>
      <c r="BI21" s="6">
        <v>839.760473</v>
      </c>
      <c r="BJ21" s="6">
        <v>772.566516</v>
      </c>
      <c r="BK21" s="6">
        <v>899.36749</v>
      </c>
      <c r="BL21" s="23">
        <f t="shared" si="25"/>
        <v>2511.6944790000002</v>
      </c>
      <c r="BM21" s="6">
        <v>750.834446</v>
      </c>
      <c r="BN21" s="6">
        <v>718.053643</v>
      </c>
      <c r="BO21" s="6">
        <v>772.157374</v>
      </c>
      <c r="BP21" s="23">
        <f t="shared" si="27"/>
        <v>2241.045463</v>
      </c>
      <c r="BQ21" s="40">
        <f t="shared" si="31"/>
        <v>11416.623888999999</v>
      </c>
      <c r="BR21" s="6">
        <v>759.171278</v>
      </c>
      <c r="BS21" s="6">
        <v>630.86239</v>
      </c>
      <c r="BT21" s="6">
        <v>760.384706</v>
      </c>
      <c r="BU21" s="23">
        <f t="shared" si="28"/>
        <v>2150.418374</v>
      </c>
      <c r="BV21" s="6">
        <v>737.02458</v>
      </c>
      <c r="BW21" s="6">
        <v>1581.880461</v>
      </c>
      <c r="BX21" s="6">
        <v>952.503088</v>
      </c>
      <c r="BY21" s="23">
        <f t="shared" si="29"/>
        <v>3271.408129</v>
      </c>
      <c r="BZ21" s="6"/>
      <c r="CA21" s="6"/>
      <c r="CB21" s="6"/>
      <c r="CC21" s="23">
        <f t="shared" si="26"/>
        <v>0</v>
      </c>
      <c r="CD21" s="6"/>
      <c r="CE21" s="6"/>
      <c r="CF21" s="6"/>
      <c r="CG21" s="23">
        <f t="shared" si="30"/>
        <v>0</v>
      </c>
      <c r="CH21" s="40">
        <f t="shared" si="7"/>
        <v>5421.826503</v>
      </c>
    </row>
    <row r="22" spans="1:86" ht="15" outlineLevel="1">
      <c r="A22" s="4" t="s">
        <v>14</v>
      </c>
      <c r="B22" s="7">
        <v>155.41426</v>
      </c>
      <c r="C22" s="7">
        <v>138.264215</v>
      </c>
      <c r="D22" s="7">
        <v>149.199338</v>
      </c>
      <c r="E22" s="23">
        <f t="shared" si="8"/>
        <v>442.87781300000006</v>
      </c>
      <c r="F22" s="6">
        <v>151.939716</v>
      </c>
      <c r="G22" s="6">
        <v>159.376356</v>
      </c>
      <c r="H22" s="6">
        <v>155.367902</v>
      </c>
      <c r="I22" s="23">
        <f t="shared" si="9"/>
        <v>466.6839739999999</v>
      </c>
      <c r="J22" s="6">
        <v>162.128135</v>
      </c>
      <c r="K22" s="6">
        <v>164.55932</v>
      </c>
      <c r="L22" s="6">
        <v>156.671799</v>
      </c>
      <c r="M22" s="23">
        <f t="shared" si="10"/>
        <v>483.35925399999996</v>
      </c>
      <c r="N22" s="22">
        <v>90.925847</v>
      </c>
      <c r="O22" s="22">
        <v>113.625767</v>
      </c>
      <c r="P22" s="22">
        <v>117.4726</v>
      </c>
      <c r="Q22" s="23">
        <f t="shared" si="11"/>
        <v>322.02421400000003</v>
      </c>
      <c r="R22" s="38">
        <f t="shared" si="12"/>
        <v>1714.945255</v>
      </c>
      <c r="S22" s="6">
        <v>116.361606</v>
      </c>
      <c r="T22" s="22">
        <v>103.904944</v>
      </c>
      <c r="U22" s="22">
        <v>109.536667</v>
      </c>
      <c r="V22" s="23">
        <f t="shared" si="13"/>
        <v>329.803217</v>
      </c>
      <c r="W22" s="22">
        <v>109.065194</v>
      </c>
      <c r="X22" s="22">
        <v>118.790688</v>
      </c>
      <c r="Y22" s="22">
        <v>116.132717</v>
      </c>
      <c r="Z22" s="23">
        <f t="shared" si="14"/>
        <v>343.988599</v>
      </c>
      <c r="AA22" s="26">
        <v>117.140046</v>
      </c>
      <c r="AB22" s="26">
        <v>119.28784</v>
      </c>
      <c r="AC22" s="26">
        <v>114.027121</v>
      </c>
      <c r="AD22" s="23">
        <f t="shared" si="15"/>
        <v>350.455007</v>
      </c>
      <c r="AE22" s="22">
        <v>116.161285</v>
      </c>
      <c r="AF22" s="22">
        <v>115.030307</v>
      </c>
      <c r="AG22" s="22">
        <v>116.583553</v>
      </c>
      <c r="AH22" s="23">
        <f t="shared" si="16"/>
        <v>347.775145</v>
      </c>
      <c r="AI22" s="40">
        <f t="shared" si="17"/>
        <v>1372.021968</v>
      </c>
      <c r="AJ22" s="6">
        <v>113.284524</v>
      </c>
      <c r="AK22" s="6">
        <v>102.03886</v>
      </c>
      <c r="AL22" s="6">
        <v>-3.674583</v>
      </c>
      <c r="AM22" s="23">
        <f t="shared" si="18"/>
        <v>211.648801</v>
      </c>
      <c r="AN22" s="6">
        <v>114.976042</v>
      </c>
      <c r="AO22" s="6">
        <v>156.1642</v>
      </c>
      <c r="AP22" s="6">
        <v>128.25132</v>
      </c>
      <c r="AQ22" s="23">
        <f t="shared" si="19"/>
        <v>399.391562</v>
      </c>
      <c r="AR22" s="6">
        <v>155.409714</v>
      </c>
      <c r="AS22" s="6">
        <v>151.699121</v>
      </c>
      <c r="AT22" s="6">
        <v>79.459411</v>
      </c>
      <c r="AU22" s="23">
        <f t="shared" si="20"/>
        <v>386.568246</v>
      </c>
      <c r="AV22" s="6">
        <v>128.518705</v>
      </c>
      <c r="AW22" s="6">
        <v>153.801536</v>
      </c>
      <c r="AX22" s="6">
        <v>160.248378</v>
      </c>
      <c r="AY22" s="23">
        <f t="shared" si="21"/>
        <v>442.568619</v>
      </c>
      <c r="AZ22" s="40">
        <f t="shared" si="22"/>
        <v>1440.177228</v>
      </c>
      <c r="BA22" s="6">
        <v>158.469508</v>
      </c>
      <c r="BB22" s="6">
        <v>141.90851</v>
      </c>
      <c r="BC22" s="6">
        <v>159.703319</v>
      </c>
      <c r="BD22" s="23">
        <f t="shared" si="23"/>
        <v>460.08133699999996</v>
      </c>
      <c r="BE22" s="6">
        <v>149.145687</v>
      </c>
      <c r="BF22" s="6">
        <v>161.494508</v>
      </c>
      <c r="BG22" s="6">
        <v>150.533799</v>
      </c>
      <c r="BH22" s="23">
        <f t="shared" si="24"/>
        <v>461.173994</v>
      </c>
      <c r="BI22" s="6">
        <v>145.67607</v>
      </c>
      <c r="BJ22" s="6">
        <v>141.989098</v>
      </c>
      <c r="BK22" s="6">
        <v>145.753626</v>
      </c>
      <c r="BL22" s="23">
        <f t="shared" si="25"/>
        <v>433.418794</v>
      </c>
      <c r="BM22" s="6">
        <v>142.653702</v>
      </c>
      <c r="BN22" s="6">
        <v>151.522328</v>
      </c>
      <c r="BO22" s="6">
        <v>159.13644</v>
      </c>
      <c r="BP22" s="23">
        <f t="shared" si="27"/>
        <v>453.31246999999996</v>
      </c>
      <c r="BQ22" s="40">
        <f t="shared" si="31"/>
        <v>1807.9865949999999</v>
      </c>
      <c r="BR22" s="6">
        <v>156.827385</v>
      </c>
      <c r="BS22" s="6">
        <v>140.913322</v>
      </c>
      <c r="BT22" s="6">
        <v>154.147993</v>
      </c>
      <c r="BU22" s="23">
        <f t="shared" si="28"/>
        <v>451.8887</v>
      </c>
      <c r="BV22" s="6">
        <v>128.738283</v>
      </c>
      <c r="BW22" s="6">
        <v>128.23969</v>
      </c>
      <c r="BX22" s="6">
        <v>146.35235</v>
      </c>
      <c r="BY22" s="23">
        <f t="shared" si="29"/>
        <v>403.330323</v>
      </c>
      <c r="BZ22" s="6"/>
      <c r="CA22" s="6"/>
      <c r="CB22" s="6"/>
      <c r="CC22" s="23">
        <f t="shared" si="26"/>
        <v>0</v>
      </c>
      <c r="CD22" s="6"/>
      <c r="CE22" s="6"/>
      <c r="CF22" s="6"/>
      <c r="CG22" s="23">
        <f t="shared" si="30"/>
        <v>0</v>
      </c>
      <c r="CH22" s="40">
        <f t="shared" si="7"/>
        <v>855.219023</v>
      </c>
    </row>
    <row r="23" spans="1:86" ht="15">
      <c r="A23" s="19" t="s">
        <v>37</v>
      </c>
      <c r="B23" s="9">
        <f>SUM(B24:B28)</f>
        <v>422.117904</v>
      </c>
      <c r="C23" s="9">
        <f>SUM(C24:C28)</f>
        <v>358.75087199999996</v>
      </c>
      <c r="D23" s="9">
        <f>SUM(D24:D28)</f>
        <v>235.670239</v>
      </c>
      <c r="E23" s="2">
        <f t="shared" si="8"/>
        <v>1016.5390150000001</v>
      </c>
      <c r="F23" s="8">
        <f>SUM(F24:F28)</f>
        <v>287.33719599999995</v>
      </c>
      <c r="G23" s="8">
        <f>SUM(G24:G28)</f>
        <v>701.907477</v>
      </c>
      <c r="H23" s="8">
        <f>SUM(H24:H28)</f>
        <v>977.044972</v>
      </c>
      <c r="I23" s="2">
        <f t="shared" si="9"/>
        <v>1966.2896449999998</v>
      </c>
      <c r="J23" s="20">
        <f>SUM(J24:J28)</f>
        <v>985.774008</v>
      </c>
      <c r="K23" s="20">
        <f>SUM(K24:K28)</f>
        <v>790.191376</v>
      </c>
      <c r="L23" s="20">
        <f>SUM(L24:L28)</f>
        <v>538.0847940000001</v>
      </c>
      <c r="M23" s="2">
        <f t="shared" si="10"/>
        <v>2314.0501780000004</v>
      </c>
      <c r="N23" s="20">
        <f>SUM(N24:N28)</f>
        <v>639.93733</v>
      </c>
      <c r="O23" s="20">
        <f>SUM(O24:O28)</f>
        <v>697.4190679999999</v>
      </c>
      <c r="P23" s="20">
        <f>SUM(P24:P28)</f>
        <v>659.822689</v>
      </c>
      <c r="Q23" s="2">
        <f t="shared" si="11"/>
        <v>1997.179087</v>
      </c>
      <c r="R23" s="37">
        <f t="shared" si="12"/>
        <v>7294.057925000001</v>
      </c>
      <c r="S23" s="8">
        <f>SUM(S24:S28)</f>
        <v>399.800127</v>
      </c>
      <c r="T23" s="8">
        <f>SUM(T24:T28)</f>
        <v>318.241645</v>
      </c>
      <c r="U23" s="8">
        <f>SUM(U24:U28)</f>
        <v>307.57459500000004</v>
      </c>
      <c r="V23" s="2">
        <f t="shared" si="13"/>
        <v>1025.616367</v>
      </c>
      <c r="W23" s="8">
        <f>SUM(W24:W28)</f>
        <v>458.88529300000005</v>
      </c>
      <c r="X23" s="8">
        <f>SUM(X24:X28)</f>
        <v>763.657494</v>
      </c>
      <c r="Y23" s="8">
        <f>SUM(Y24:Y28)</f>
        <v>820.3305559999999</v>
      </c>
      <c r="Z23" s="2">
        <f t="shared" si="14"/>
        <v>2042.873343</v>
      </c>
      <c r="AA23" s="20">
        <f>SUM(AA24:AA28)</f>
        <v>909.5537190000001</v>
      </c>
      <c r="AB23" s="20">
        <f>SUM(AB24:AB28)</f>
        <v>695.634828</v>
      </c>
      <c r="AC23" s="20">
        <f>SUM(AC24:AC28)</f>
        <v>479.117835</v>
      </c>
      <c r="AD23" s="2">
        <f t="shared" si="15"/>
        <v>2084.306382</v>
      </c>
      <c r="AE23" s="20">
        <f>SUM(AE24:AE28)</f>
        <v>407.98062</v>
      </c>
      <c r="AF23" s="20">
        <f>SUM(AF24:AF28)</f>
        <v>424.515789</v>
      </c>
      <c r="AG23" s="20">
        <f>SUM(AG24:AG28)</f>
        <v>475.586323</v>
      </c>
      <c r="AH23" s="2">
        <f t="shared" si="16"/>
        <v>1308.0827319999999</v>
      </c>
      <c r="AI23" s="37">
        <f t="shared" si="17"/>
        <v>6460.878824</v>
      </c>
      <c r="AJ23" s="8">
        <f>SUM(AJ24:AJ28)</f>
        <v>411.256772</v>
      </c>
      <c r="AK23" s="8">
        <f>SUM(AK24:AK28)</f>
        <v>443.891729</v>
      </c>
      <c r="AL23" s="8">
        <f>SUM(AL24:AL28)</f>
        <v>539.154588</v>
      </c>
      <c r="AM23" s="2">
        <f t="shared" si="18"/>
        <v>1394.303089</v>
      </c>
      <c r="AN23" s="8">
        <f>SUM(AN24:AN28)</f>
        <v>583.744669</v>
      </c>
      <c r="AO23" s="8">
        <f>SUM(AO24:AO28)</f>
        <v>858.700375</v>
      </c>
      <c r="AP23" s="8">
        <f>SUM(AP24:AP28)</f>
        <v>904.474116</v>
      </c>
      <c r="AQ23" s="2">
        <f t="shared" si="19"/>
        <v>2346.91916</v>
      </c>
      <c r="AR23" s="8">
        <f>SUM(AR24:AR28)</f>
        <v>992.047186</v>
      </c>
      <c r="AS23" s="8">
        <f>SUM(AS24:AS28)</f>
        <v>974.0070969999999</v>
      </c>
      <c r="AT23" s="8">
        <f>SUM(AT24:AT28)</f>
        <v>777.741925</v>
      </c>
      <c r="AU23" s="2">
        <f t="shared" si="20"/>
        <v>2743.7962079999998</v>
      </c>
      <c r="AV23" s="8">
        <f>SUM(AV24:AV28)</f>
        <v>669.644001</v>
      </c>
      <c r="AW23" s="8">
        <f>SUM(AW24:AW28)</f>
        <v>405.733605</v>
      </c>
      <c r="AX23" s="8">
        <f>SUM(AX24:AX28)</f>
        <v>443.136401</v>
      </c>
      <c r="AY23" s="2">
        <f t="shared" si="21"/>
        <v>1518.514007</v>
      </c>
      <c r="AZ23" s="37">
        <f t="shared" si="22"/>
        <v>8003.532464</v>
      </c>
      <c r="BA23" s="8">
        <f>SUM(BA24:BA28)</f>
        <v>441.858228</v>
      </c>
      <c r="BB23" s="8">
        <f>SUM(BB24:BB28)</f>
        <v>482.046191</v>
      </c>
      <c r="BC23" s="8">
        <f>SUM(BC24:BC28)</f>
        <v>469.765412</v>
      </c>
      <c r="BD23" s="2">
        <f t="shared" si="23"/>
        <v>1393.669831</v>
      </c>
      <c r="BE23" s="8">
        <f>SUM(BE24:BE28)</f>
        <v>389.258887</v>
      </c>
      <c r="BF23" s="8">
        <f>SUM(BF24:BF28)</f>
        <v>639.327243</v>
      </c>
      <c r="BG23" s="8">
        <f>SUM(BG24:BG28)</f>
        <v>656.865747</v>
      </c>
      <c r="BH23" s="2">
        <f t="shared" si="24"/>
        <v>1685.451877</v>
      </c>
      <c r="BI23" s="8">
        <f>SUM(BI24:BI28)</f>
        <v>685.407637</v>
      </c>
      <c r="BJ23" s="8">
        <f>SUM(BJ24:BJ28)</f>
        <v>559.6957199999999</v>
      </c>
      <c r="BK23" s="8">
        <f>SUM(BK24:BK28)</f>
        <v>502.046725</v>
      </c>
      <c r="BL23" s="2">
        <f t="shared" si="25"/>
        <v>1747.1500819999999</v>
      </c>
      <c r="BM23" s="8">
        <f>SUM(BM24:BM28)</f>
        <v>470.84481900000003</v>
      </c>
      <c r="BN23" s="8">
        <f>SUM(BN24:BN28)</f>
        <v>454.89093</v>
      </c>
      <c r="BO23" s="8">
        <f>SUM(BO24:BO28)</f>
        <v>414.026492</v>
      </c>
      <c r="BP23" s="2">
        <f t="shared" si="27"/>
        <v>1339.7622410000001</v>
      </c>
      <c r="BQ23" s="37">
        <f aca="true" t="shared" si="32" ref="BQ23:BQ29">BP23+BL23+BH23+BD23</f>
        <v>6166.034031</v>
      </c>
      <c r="BR23" s="8">
        <f>SUM(BR24:BR28)</f>
        <v>393.211995</v>
      </c>
      <c r="BS23" s="8">
        <f>SUM(BS24:BS28)</f>
        <v>320.894263</v>
      </c>
      <c r="BT23" s="8">
        <f>SUM(BT24:BT28)</f>
        <v>299.872614</v>
      </c>
      <c r="BU23" s="2">
        <f t="shared" si="28"/>
        <v>1013.978872</v>
      </c>
      <c r="BV23" s="8">
        <f>SUM(BV24:BV28)</f>
        <v>277.884358</v>
      </c>
      <c r="BW23" s="8">
        <f>SUM(BW24:BW28)</f>
        <v>770.4226020000001</v>
      </c>
      <c r="BX23" s="8">
        <f>SUM(BX24:BX28)</f>
        <v>1221.22027</v>
      </c>
      <c r="BY23" s="2">
        <f t="shared" si="29"/>
        <v>2269.52723</v>
      </c>
      <c r="BZ23" s="8">
        <f>SUM(BZ24:BZ28)</f>
        <v>0</v>
      </c>
      <c r="CA23" s="8">
        <f>SUM(CA24:CA28)</f>
        <v>0</v>
      </c>
      <c r="CB23" s="8">
        <f>SUM(CB24:CB28)</f>
        <v>0</v>
      </c>
      <c r="CC23" s="2">
        <f t="shared" si="26"/>
        <v>0</v>
      </c>
      <c r="CD23" s="8">
        <f>SUM(CD24:CD28)</f>
        <v>0</v>
      </c>
      <c r="CE23" s="8">
        <f>SUM(CE24:CE28)</f>
        <v>0</v>
      </c>
      <c r="CF23" s="8">
        <f>SUM(CF24:CF28)</f>
        <v>0</v>
      </c>
      <c r="CG23" s="2">
        <f t="shared" si="30"/>
        <v>0</v>
      </c>
      <c r="CH23" s="37">
        <f t="shared" si="7"/>
        <v>3283.5061020000003</v>
      </c>
    </row>
    <row r="24" spans="1:86" ht="15" outlineLevel="1">
      <c r="A24" s="4" t="s">
        <v>21</v>
      </c>
      <c r="B24" s="7">
        <v>57.84246</v>
      </c>
      <c r="C24" s="7">
        <v>49.830281</v>
      </c>
      <c r="D24" s="7">
        <v>57.420113</v>
      </c>
      <c r="E24" s="23">
        <f t="shared" si="8"/>
        <v>165.092854</v>
      </c>
      <c r="F24" s="6">
        <v>93.354056</v>
      </c>
      <c r="G24" s="6">
        <v>175.860963</v>
      </c>
      <c r="H24" s="6">
        <v>214.360951</v>
      </c>
      <c r="I24" s="23">
        <f t="shared" si="9"/>
        <v>483.57597</v>
      </c>
      <c r="J24" s="6">
        <v>227.956969</v>
      </c>
      <c r="K24" s="6">
        <v>168.435741</v>
      </c>
      <c r="L24" s="6">
        <v>79.219389</v>
      </c>
      <c r="M24" s="23">
        <f t="shared" si="10"/>
        <v>475.61209899999994</v>
      </c>
      <c r="N24" s="22">
        <v>88.612198</v>
      </c>
      <c r="O24" s="22">
        <v>94.691928</v>
      </c>
      <c r="P24" s="22">
        <v>73.039443</v>
      </c>
      <c r="Q24" s="23">
        <f t="shared" si="11"/>
        <v>256.343569</v>
      </c>
      <c r="R24" s="38">
        <f t="shared" si="12"/>
        <v>1380.624492</v>
      </c>
      <c r="S24" s="6">
        <v>50.179424</v>
      </c>
      <c r="T24" s="22">
        <v>48.297936</v>
      </c>
      <c r="U24" s="22">
        <v>55.511953</v>
      </c>
      <c r="V24" s="23">
        <f t="shared" si="13"/>
        <v>153.989313</v>
      </c>
      <c r="W24" s="22">
        <v>90.629293</v>
      </c>
      <c r="X24" s="22">
        <v>176.482494</v>
      </c>
      <c r="Y24" s="22">
        <v>209.532556</v>
      </c>
      <c r="Z24" s="23">
        <f t="shared" si="14"/>
        <v>476.644343</v>
      </c>
      <c r="AA24" s="26">
        <v>216.480478</v>
      </c>
      <c r="AB24" s="26">
        <v>197.418399</v>
      </c>
      <c r="AC24" s="26">
        <v>129.081488</v>
      </c>
      <c r="AD24" s="23">
        <f t="shared" si="15"/>
        <v>542.980365</v>
      </c>
      <c r="AE24" s="22">
        <v>89.938362</v>
      </c>
      <c r="AF24" s="22">
        <v>89.482189</v>
      </c>
      <c r="AG24" s="22">
        <v>71.173808</v>
      </c>
      <c r="AH24" s="23">
        <f t="shared" si="16"/>
        <v>250.594359</v>
      </c>
      <c r="AI24" s="40">
        <f t="shared" si="17"/>
        <v>1424.2083799999998</v>
      </c>
      <c r="AJ24" s="6">
        <v>64.095144</v>
      </c>
      <c r="AK24" s="6">
        <v>59.116665</v>
      </c>
      <c r="AL24" s="6">
        <v>56.878419</v>
      </c>
      <c r="AM24" s="23">
        <f t="shared" si="18"/>
        <v>180.090228</v>
      </c>
      <c r="AN24" s="6">
        <v>83.379094</v>
      </c>
      <c r="AO24" s="6">
        <v>169.449485</v>
      </c>
      <c r="AP24" s="6">
        <v>204.258592</v>
      </c>
      <c r="AQ24" s="23">
        <f t="shared" si="19"/>
        <v>457.087171</v>
      </c>
      <c r="AR24" s="6">
        <v>211.779066</v>
      </c>
      <c r="AS24" s="6">
        <v>180.105746</v>
      </c>
      <c r="AT24" s="6">
        <v>160.634732</v>
      </c>
      <c r="AU24" s="23">
        <f t="shared" si="20"/>
        <v>552.519544</v>
      </c>
      <c r="AV24" s="6">
        <v>114.419496</v>
      </c>
      <c r="AW24" s="6">
        <v>84.625735</v>
      </c>
      <c r="AX24" s="6">
        <v>66.850988</v>
      </c>
      <c r="AY24" s="23">
        <f t="shared" si="21"/>
        <v>265.896219</v>
      </c>
      <c r="AZ24" s="40">
        <f t="shared" si="22"/>
        <v>1455.593162</v>
      </c>
      <c r="BA24" s="6">
        <v>61.511972</v>
      </c>
      <c r="BB24" s="6">
        <v>57.026244</v>
      </c>
      <c r="BC24" s="6">
        <v>65.594051</v>
      </c>
      <c r="BD24" s="23">
        <f t="shared" si="23"/>
        <v>184.132267</v>
      </c>
      <c r="BE24" s="6">
        <v>82.978417</v>
      </c>
      <c r="BF24" s="6">
        <v>167.430741</v>
      </c>
      <c r="BG24" s="6">
        <v>184.187334</v>
      </c>
      <c r="BH24" s="23">
        <f t="shared" si="24"/>
        <v>434.596492</v>
      </c>
      <c r="BI24" s="6">
        <v>193.750208</v>
      </c>
      <c r="BJ24" s="6">
        <v>151.5213</v>
      </c>
      <c r="BK24" s="6">
        <v>128.484964</v>
      </c>
      <c r="BL24" s="23">
        <f t="shared" si="25"/>
        <v>473.756472</v>
      </c>
      <c r="BM24" s="6">
        <v>108.954815</v>
      </c>
      <c r="BN24" s="6">
        <v>84.081247</v>
      </c>
      <c r="BO24" s="6">
        <v>67.959304</v>
      </c>
      <c r="BP24" s="23">
        <f>BM24+BN24+BO24</f>
        <v>260.995366</v>
      </c>
      <c r="BQ24" s="40">
        <f t="shared" si="32"/>
        <v>1353.4805969999998</v>
      </c>
      <c r="BR24" s="6">
        <v>60.485493</v>
      </c>
      <c r="BS24" s="6">
        <v>49.772391</v>
      </c>
      <c r="BT24" s="6">
        <v>56.506647</v>
      </c>
      <c r="BU24" s="23">
        <f t="shared" si="28"/>
        <v>166.76453099999998</v>
      </c>
      <c r="BV24" s="6">
        <v>63.998938</v>
      </c>
      <c r="BW24" s="6">
        <v>148.0237</v>
      </c>
      <c r="BX24" s="6">
        <v>190.492537</v>
      </c>
      <c r="BY24" s="23">
        <f t="shared" si="29"/>
        <v>402.515175</v>
      </c>
      <c r="BZ24" s="6"/>
      <c r="CA24" s="6"/>
      <c r="CB24" s="6"/>
      <c r="CC24" s="23">
        <f t="shared" si="26"/>
        <v>0</v>
      </c>
      <c r="CD24" s="6"/>
      <c r="CE24" s="6"/>
      <c r="CF24" s="6"/>
      <c r="CG24" s="23">
        <f>CD24+CE24+CF24</f>
        <v>0</v>
      </c>
      <c r="CH24" s="40">
        <f t="shared" si="7"/>
        <v>569.279706</v>
      </c>
    </row>
    <row r="25" spans="1:86" ht="15" outlineLevel="1">
      <c r="A25" s="4" t="s">
        <v>15</v>
      </c>
      <c r="B25" s="7">
        <v>-0.376891</v>
      </c>
      <c r="C25" s="7">
        <v>-0.360602</v>
      </c>
      <c r="D25" s="7">
        <v>-0.359464</v>
      </c>
      <c r="E25" s="23">
        <f t="shared" si="8"/>
        <v>-1.096957</v>
      </c>
      <c r="F25" s="6">
        <v>13.88</v>
      </c>
      <c r="G25" s="6">
        <v>69.09</v>
      </c>
      <c r="H25" s="6">
        <v>98.491</v>
      </c>
      <c r="I25" s="23">
        <f t="shared" si="9"/>
        <v>181.461</v>
      </c>
      <c r="J25" s="6">
        <v>101.905</v>
      </c>
      <c r="K25" s="6">
        <v>63.847</v>
      </c>
      <c r="L25" s="6">
        <v>25.344</v>
      </c>
      <c r="M25" s="23">
        <f t="shared" si="10"/>
        <v>191.096</v>
      </c>
      <c r="N25" s="22">
        <v>24.924953</v>
      </c>
      <c r="O25" s="22">
        <v>-0.291229</v>
      </c>
      <c r="P25" s="22">
        <v>-0.332686</v>
      </c>
      <c r="Q25" s="23">
        <f t="shared" si="11"/>
        <v>24.301038</v>
      </c>
      <c r="R25" s="38">
        <f t="shared" si="12"/>
        <v>395.76108100000005</v>
      </c>
      <c r="S25" s="6">
        <v>-0.403</v>
      </c>
      <c r="T25" s="22">
        <v>-0.312707</v>
      </c>
      <c r="U25" s="22">
        <v>-0.400358</v>
      </c>
      <c r="V25" s="23">
        <f t="shared" si="13"/>
        <v>-1.116065</v>
      </c>
      <c r="W25" s="22">
        <v>33.599</v>
      </c>
      <c r="X25" s="22">
        <v>84.44</v>
      </c>
      <c r="Y25" s="22">
        <v>94.948</v>
      </c>
      <c r="Z25" s="23">
        <f t="shared" si="14"/>
        <v>212.98699999999997</v>
      </c>
      <c r="AA25" s="26">
        <v>92.384241</v>
      </c>
      <c r="AB25" s="26">
        <v>80.556429</v>
      </c>
      <c r="AC25" s="26">
        <v>34.126347</v>
      </c>
      <c r="AD25" s="23">
        <f t="shared" si="15"/>
        <v>207.06701700000002</v>
      </c>
      <c r="AE25" s="6">
        <v>25.329</v>
      </c>
      <c r="AF25" s="6">
        <v>-0.242</v>
      </c>
      <c r="AG25" s="6">
        <v>-0.301485</v>
      </c>
      <c r="AH25" s="23">
        <f t="shared" si="16"/>
        <v>24.785515</v>
      </c>
      <c r="AI25" s="40">
        <f t="shared" si="17"/>
        <v>443.72346699999997</v>
      </c>
      <c r="AJ25" s="6">
        <v>-0.19663799999999998</v>
      </c>
      <c r="AK25" s="6">
        <v>-0.11153200000000002</v>
      </c>
      <c r="AL25" s="6">
        <v>-0.069849</v>
      </c>
      <c r="AM25" s="23">
        <f t="shared" si="18"/>
        <v>-0.378019</v>
      </c>
      <c r="AN25" s="6">
        <v>33.331177000000004</v>
      </c>
      <c r="AO25" s="6">
        <v>82.518428</v>
      </c>
      <c r="AP25" s="6">
        <v>95.153039</v>
      </c>
      <c r="AQ25" s="23">
        <f t="shared" si="19"/>
        <v>211.002644</v>
      </c>
      <c r="AR25" s="6">
        <v>90.662</v>
      </c>
      <c r="AS25" s="6">
        <v>61.137</v>
      </c>
      <c r="AT25" s="6">
        <v>64.082</v>
      </c>
      <c r="AU25" s="23">
        <f t="shared" si="20"/>
        <v>215.881</v>
      </c>
      <c r="AV25" s="6">
        <v>40.852</v>
      </c>
      <c r="AW25" s="6">
        <v>-0.233</v>
      </c>
      <c r="AX25" s="6">
        <v>-0.274</v>
      </c>
      <c r="AY25" s="23">
        <f t="shared" si="21"/>
        <v>40.345</v>
      </c>
      <c r="AZ25" s="40">
        <f t="shared" si="22"/>
        <v>466.85062500000004</v>
      </c>
      <c r="BA25" s="6">
        <v>-0.253</v>
      </c>
      <c r="BB25" s="6">
        <v>-0.222</v>
      </c>
      <c r="BC25" s="6">
        <v>-0.175</v>
      </c>
      <c r="BD25" s="23">
        <f t="shared" si="23"/>
        <v>-0.6499999999999999</v>
      </c>
      <c r="BE25" s="6">
        <v>-0.173</v>
      </c>
      <c r="BF25" s="6">
        <v>-0.17</v>
      </c>
      <c r="BG25" s="6">
        <v>-0.15</v>
      </c>
      <c r="BH25" s="23">
        <f t="shared" si="24"/>
        <v>-0.493</v>
      </c>
      <c r="BI25" s="6">
        <v>-0.193</v>
      </c>
      <c r="BJ25" s="6">
        <v>-0.17</v>
      </c>
      <c r="BK25" s="6">
        <v>-0.002595000000000014</v>
      </c>
      <c r="BL25" s="23">
        <f>BI25+BJ25+BK25</f>
        <v>-0.365595</v>
      </c>
      <c r="BM25" s="6">
        <v>-0.013497999999999982</v>
      </c>
      <c r="BN25" s="6">
        <v>-0.144935</v>
      </c>
      <c r="BO25" s="6">
        <v>-0.29211299999999996</v>
      </c>
      <c r="BP25" s="23">
        <f>BM25+BN25+BO25</f>
        <v>-0.45054599999999995</v>
      </c>
      <c r="BQ25" s="40">
        <f t="shared" si="32"/>
        <v>-1.9591409999999998</v>
      </c>
      <c r="BR25" s="6">
        <f>-0.384+(-0.006729)</f>
        <v>-0.390729</v>
      </c>
      <c r="BS25" s="6">
        <f>-0.367+0.15084</f>
        <v>-0.21616</v>
      </c>
      <c r="BT25" s="6">
        <f>-0.318+0.070371</f>
        <v>-0.247629</v>
      </c>
      <c r="BU25" s="23">
        <f t="shared" si="28"/>
        <v>-0.854518</v>
      </c>
      <c r="BV25" s="6">
        <f>18.654+0.071259</f>
        <v>18.725259</v>
      </c>
      <c r="BW25" s="6">
        <f>71.841+0.056453</f>
        <v>71.897453</v>
      </c>
      <c r="BX25" s="6">
        <f>91.428+0.063425</f>
        <v>91.49142499999999</v>
      </c>
      <c r="BY25" s="23">
        <f t="shared" si="29"/>
        <v>182.114137</v>
      </c>
      <c r="BZ25" s="6"/>
      <c r="CA25" s="6"/>
      <c r="CB25" s="6"/>
      <c r="CC25" s="23">
        <f>BZ25+CA25+CB25</f>
        <v>0</v>
      </c>
      <c r="CD25" s="6"/>
      <c r="CE25" s="6"/>
      <c r="CF25" s="6"/>
      <c r="CG25" s="23">
        <f>CD25+CE25+CF25</f>
        <v>0</v>
      </c>
      <c r="CH25" s="40">
        <f t="shared" si="7"/>
        <v>181.259619</v>
      </c>
    </row>
    <row r="26" spans="1:86" ht="15" outlineLevel="1">
      <c r="A26" s="4" t="s">
        <v>16</v>
      </c>
      <c r="B26" s="7">
        <v>12.904179</v>
      </c>
      <c r="C26" s="7">
        <v>6.326269</v>
      </c>
      <c r="D26" s="7">
        <v>9.655275</v>
      </c>
      <c r="E26" s="23">
        <f t="shared" si="8"/>
        <v>28.885723</v>
      </c>
      <c r="F26" s="6">
        <v>13.322</v>
      </c>
      <c r="G26" s="6">
        <v>32.115</v>
      </c>
      <c r="H26" s="6">
        <v>52.411</v>
      </c>
      <c r="I26" s="23">
        <f t="shared" si="9"/>
        <v>97.848</v>
      </c>
      <c r="J26" s="6">
        <v>73.371</v>
      </c>
      <c r="K26" s="6">
        <v>76.004</v>
      </c>
      <c r="L26" s="6">
        <v>52.89</v>
      </c>
      <c r="M26" s="23">
        <f t="shared" si="10"/>
        <v>202.265</v>
      </c>
      <c r="N26" s="22">
        <v>28.33605</v>
      </c>
      <c r="O26" s="22">
        <v>18.719966</v>
      </c>
      <c r="P26" s="22">
        <v>13.157127</v>
      </c>
      <c r="Q26" s="23">
        <f t="shared" si="11"/>
        <v>60.213143</v>
      </c>
      <c r="R26" s="38">
        <f t="shared" si="12"/>
        <v>389.211866</v>
      </c>
      <c r="S26" s="6">
        <v>11.419</v>
      </c>
      <c r="T26" s="22">
        <v>8.044</v>
      </c>
      <c r="U26" s="22">
        <v>9.454</v>
      </c>
      <c r="V26" s="23">
        <f t="shared" si="13"/>
        <v>28.917</v>
      </c>
      <c r="W26" s="22">
        <v>21.081</v>
      </c>
      <c r="X26" s="22">
        <v>50.859</v>
      </c>
      <c r="Y26" s="22">
        <v>77.082</v>
      </c>
      <c r="Z26" s="23">
        <f t="shared" si="14"/>
        <v>149.022</v>
      </c>
      <c r="AA26" s="26">
        <v>81.529</v>
      </c>
      <c r="AB26" s="26">
        <v>75.47</v>
      </c>
      <c r="AC26" s="26">
        <v>59.65</v>
      </c>
      <c r="AD26" s="23">
        <f t="shared" si="15"/>
        <v>216.649</v>
      </c>
      <c r="AE26" s="22">
        <v>35.048</v>
      </c>
      <c r="AF26" s="22">
        <v>24.759</v>
      </c>
      <c r="AG26" s="22">
        <v>18.075</v>
      </c>
      <c r="AH26" s="23">
        <f t="shared" si="16"/>
        <v>77.882</v>
      </c>
      <c r="AI26" s="40">
        <f t="shared" si="17"/>
        <v>472.46999999999997</v>
      </c>
      <c r="AJ26" s="6">
        <v>17.185</v>
      </c>
      <c r="AK26" s="6">
        <v>13.549</v>
      </c>
      <c r="AL26" s="6">
        <v>15.939</v>
      </c>
      <c r="AM26" s="23">
        <f t="shared" si="18"/>
        <v>46.673</v>
      </c>
      <c r="AN26" s="6">
        <v>22.824398</v>
      </c>
      <c r="AO26" s="6">
        <v>58.727662</v>
      </c>
      <c r="AP26" s="6">
        <v>85.119462</v>
      </c>
      <c r="AQ26" s="23">
        <f t="shared" si="19"/>
        <v>166.67152199999998</v>
      </c>
      <c r="AR26" s="6">
        <v>97.883091</v>
      </c>
      <c r="AS26" s="6">
        <v>85.595195</v>
      </c>
      <c r="AT26" s="6">
        <v>73.347859</v>
      </c>
      <c r="AU26" s="23">
        <f t="shared" si="20"/>
        <v>256.826145</v>
      </c>
      <c r="AV26" s="6">
        <v>44.80415</v>
      </c>
      <c r="AW26" s="6">
        <v>30.529244</v>
      </c>
      <c r="AX26" s="6">
        <v>21.941802</v>
      </c>
      <c r="AY26" s="23">
        <f t="shared" si="21"/>
        <v>97.275196</v>
      </c>
      <c r="AZ26" s="40">
        <f t="shared" si="22"/>
        <v>567.4458629999999</v>
      </c>
      <c r="BA26" s="6">
        <v>18.552</v>
      </c>
      <c r="BB26" s="6">
        <v>13.645</v>
      </c>
      <c r="BC26" s="6">
        <v>16.384</v>
      </c>
      <c r="BD26" s="23">
        <f t="shared" si="23"/>
        <v>48.581</v>
      </c>
      <c r="BE26" s="6">
        <v>18.964</v>
      </c>
      <c r="BF26" s="6">
        <v>72.914</v>
      </c>
      <c r="BG26" s="6">
        <v>86.881</v>
      </c>
      <c r="BH26" s="23">
        <f t="shared" si="24"/>
        <v>178.75900000000001</v>
      </c>
      <c r="BI26" s="6">
        <v>97.057</v>
      </c>
      <c r="BJ26" s="6">
        <v>85.149</v>
      </c>
      <c r="BK26" s="6">
        <v>71.904</v>
      </c>
      <c r="BL26" s="23">
        <f t="shared" si="25"/>
        <v>254.11</v>
      </c>
      <c r="BM26" s="6">
        <v>35.967</v>
      </c>
      <c r="BN26" s="6">
        <v>19.964</v>
      </c>
      <c r="BO26" s="6">
        <v>19.31</v>
      </c>
      <c r="BP26" s="23">
        <f>BM26+BN26+BO26</f>
        <v>75.241</v>
      </c>
      <c r="BQ26" s="40">
        <f t="shared" si="32"/>
        <v>556.691</v>
      </c>
      <c r="BR26" s="6">
        <v>16.208128</v>
      </c>
      <c r="BS26" s="6">
        <v>12.862</v>
      </c>
      <c r="BT26" s="6">
        <v>15.94</v>
      </c>
      <c r="BU26" s="23">
        <f t="shared" si="28"/>
        <v>45.010127999999995</v>
      </c>
      <c r="BV26" s="6">
        <v>18.763921</v>
      </c>
      <c r="BW26" s="6">
        <v>54.125</v>
      </c>
      <c r="BX26" s="6">
        <v>81</v>
      </c>
      <c r="BY26" s="23">
        <f t="shared" si="29"/>
        <v>153.88892099999998</v>
      </c>
      <c r="BZ26" s="6"/>
      <c r="CA26" s="6"/>
      <c r="CB26" s="6"/>
      <c r="CC26" s="23">
        <f>BZ26+CA26+CB26</f>
        <v>0</v>
      </c>
      <c r="CD26" s="6"/>
      <c r="CE26" s="6"/>
      <c r="CF26" s="6"/>
      <c r="CG26" s="23">
        <f>CD26+CE26+CF26</f>
        <v>0</v>
      </c>
      <c r="CH26" s="40">
        <f t="shared" si="7"/>
        <v>198.899049</v>
      </c>
    </row>
    <row r="27" spans="1:86" ht="15" outlineLevel="1">
      <c r="A27" s="4" t="s">
        <v>17</v>
      </c>
      <c r="B27" s="7">
        <v>14.668591</v>
      </c>
      <c r="C27" s="7">
        <v>11.719297</v>
      </c>
      <c r="D27" s="7">
        <v>13.041763</v>
      </c>
      <c r="E27" s="23">
        <f t="shared" si="8"/>
        <v>39.42965099999999</v>
      </c>
      <c r="F27" s="6">
        <v>15.59</v>
      </c>
      <c r="G27" s="6">
        <v>47.23</v>
      </c>
      <c r="H27" s="6">
        <v>54.15178</v>
      </c>
      <c r="I27" s="23">
        <f t="shared" si="9"/>
        <v>116.97178</v>
      </c>
      <c r="J27" s="6">
        <v>57.33</v>
      </c>
      <c r="K27" s="6">
        <v>49.44</v>
      </c>
      <c r="L27" s="6">
        <v>31.63</v>
      </c>
      <c r="M27" s="23">
        <f t="shared" si="10"/>
        <v>138.4</v>
      </c>
      <c r="N27" s="22">
        <v>206.091084</v>
      </c>
      <c r="O27" s="22">
        <v>213.71826000000001</v>
      </c>
      <c r="P27" s="22">
        <v>224.40022199999999</v>
      </c>
      <c r="Q27" s="23">
        <f t="shared" si="11"/>
        <v>644.209566</v>
      </c>
      <c r="R27" s="38">
        <f t="shared" si="12"/>
        <v>939.010997</v>
      </c>
      <c r="S27" s="6">
        <v>8.91</v>
      </c>
      <c r="T27" s="22">
        <v>7.771</v>
      </c>
      <c r="U27" s="22">
        <v>0.9590000000000001</v>
      </c>
      <c r="V27" s="23">
        <f t="shared" si="13"/>
        <v>17.64</v>
      </c>
      <c r="W27" s="22">
        <v>10.485999999999999</v>
      </c>
      <c r="X27" s="22">
        <v>45.656</v>
      </c>
      <c r="Y27" s="22">
        <v>51.44799999999999</v>
      </c>
      <c r="Z27" s="23">
        <f t="shared" si="14"/>
        <v>107.58999999999999</v>
      </c>
      <c r="AA27" s="26">
        <v>54.59</v>
      </c>
      <c r="AB27" s="26">
        <v>50.71</v>
      </c>
      <c r="AC27" s="26">
        <v>28.08</v>
      </c>
      <c r="AD27" s="23">
        <f t="shared" si="15"/>
        <v>133.38</v>
      </c>
      <c r="AE27" s="22">
        <v>14.61</v>
      </c>
      <c r="AF27" s="22">
        <v>21.015</v>
      </c>
      <c r="AG27" s="22">
        <v>15.469</v>
      </c>
      <c r="AH27" s="23">
        <f t="shared" si="16"/>
        <v>51.094</v>
      </c>
      <c r="AI27" s="40">
        <f t="shared" si="17"/>
        <v>309.704</v>
      </c>
      <c r="AJ27" s="6">
        <v>13.01</v>
      </c>
      <c r="AK27" s="6">
        <v>10.86</v>
      </c>
      <c r="AL27" s="6">
        <v>11.85</v>
      </c>
      <c r="AM27" s="23">
        <f t="shared" si="18"/>
        <v>35.72</v>
      </c>
      <c r="AN27" s="6">
        <v>14.9</v>
      </c>
      <c r="AO27" s="6">
        <v>48.43</v>
      </c>
      <c r="AP27" s="6">
        <v>49.417753</v>
      </c>
      <c r="AQ27" s="23">
        <f t="shared" si="19"/>
        <v>112.74775299999999</v>
      </c>
      <c r="AR27" s="6">
        <v>54.610029</v>
      </c>
      <c r="AS27" s="6">
        <v>53.110156</v>
      </c>
      <c r="AT27" s="6">
        <v>36.947334</v>
      </c>
      <c r="AU27" s="23">
        <f t="shared" si="20"/>
        <v>144.667519</v>
      </c>
      <c r="AV27" s="6">
        <v>22.371769</v>
      </c>
      <c r="AW27" s="6">
        <v>20.263096</v>
      </c>
      <c r="AX27" s="6">
        <v>16.483579</v>
      </c>
      <c r="AY27" s="23">
        <f t="shared" si="21"/>
        <v>59.118444000000004</v>
      </c>
      <c r="AZ27" s="40">
        <f t="shared" si="22"/>
        <v>352.253716</v>
      </c>
      <c r="BA27" s="6">
        <v>14.383214</v>
      </c>
      <c r="BB27" s="6">
        <v>11.770903</v>
      </c>
      <c r="BC27" s="6">
        <v>11.332325</v>
      </c>
      <c r="BD27" s="23">
        <f t="shared" si="23"/>
        <v>37.486442</v>
      </c>
      <c r="BE27" s="6">
        <v>8.097182</v>
      </c>
      <c r="BF27" s="6">
        <v>34.642973</v>
      </c>
      <c r="BG27" s="6">
        <v>43.259473</v>
      </c>
      <c r="BH27" s="23">
        <f t="shared" si="24"/>
        <v>85.999628</v>
      </c>
      <c r="BI27" s="6">
        <v>53.646122</v>
      </c>
      <c r="BJ27" s="6">
        <v>39.669532</v>
      </c>
      <c r="BK27" s="6">
        <v>32.698047</v>
      </c>
      <c r="BL27" s="23">
        <f t="shared" si="25"/>
        <v>126.013701</v>
      </c>
      <c r="BM27" s="6">
        <v>9.316486</v>
      </c>
      <c r="BN27" s="6">
        <v>13.405635</v>
      </c>
      <c r="BO27" s="6">
        <v>15.429301</v>
      </c>
      <c r="BP27" s="23">
        <f>BM27+BN27+BO27</f>
        <v>38.151422000000004</v>
      </c>
      <c r="BQ27" s="40">
        <f t="shared" si="32"/>
        <v>287.651193</v>
      </c>
      <c r="BR27" s="6">
        <v>13.489194</v>
      </c>
      <c r="BS27" s="6">
        <v>11.615165</v>
      </c>
      <c r="BT27" s="6">
        <v>0.83794</v>
      </c>
      <c r="BU27" s="23">
        <f t="shared" si="28"/>
        <v>25.942299</v>
      </c>
      <c r="BV27" s="6">
        <v>11.225554</v>
      </c>
      <c r="BW27" s="6">
        <v>39.358783</v>
      </c>
      <c r="BX27" s="6">
        <v>47.982514</v>
      </c>
      <c r="BY27" s="23">
        <f t="shared" si="29"/>
        <v>98.56685100000001</v>
      </c>
      <c r="BZ27" s="6"/>
      <c r="CA27" s="6"/>
      <c r="CB27" s="6"/>
      <c r="CC27" s="23">
        <f>BZ27+CA27+CB27</f>
        <v>0</v>
      </c>
      <c r="CD27" s="6"/>
      <c r="CE27" s="6"/>
      <c r="CF27" s="6"/>
      <c r="CG27" s="23">
        <f>CD27+CE27+CF27</f>
        <v>0</v>
      </c>
      <c r="CH27" s="40">
        <f t="shared" si="7"/>
        <v>124.50915</v>
      </c>
    </row>
    <row r="28" spans="1:86" ht="15" outlineLevel="1">
      <c r="A28" s="4" t="s">
        <v>18</v>
      </c>
      <c r="B28" s="7">
        <v>337.079565</v>
      </c>
      <c r="C28" s="7">
        <v>291.23562699999997</v>
      </c>
      <c r="D28" s="7">
        <v>155.912552</v>
      </c>
      <c r="E28" s="23">
        <f t="shared" si="8"/>
        <v>784.227744</v>
      </c>
      <c r="F28" s="6">
        <v>151.19114</v>
      </c>
      <c r="G28" s="6">
        <v>377.611514</v>
      </c>
      <c r="H28" s="6">
        <v>557.6302410000001</v>
      </c>
      <c r="I28" s="23">
        <f t="shared" si="9"/>
        <v>1086.432895</v>
      </c>
      <c r="J28" s="6">
        <v>525.211039</v>
      </c>
      <c r="K28" s="6">
        <v>432.464635</v>
      </c>
      <c r="L28" s="6">
        <v>349.00140500000003</v>
      </c>
      <c r="M28" s="23">
        <f t="shared" si="10"/>
        <v>1306.677079</v>
      </c>
      <c r="N28" s="22">
        <v>291.973045</v>
      </c>
      <c r="O28" s="22">
        <v>370.58014299999996</v>
      </c>
      <c r="P28" s="22">
        <v>349.558583</v>
      </c>
      <c r="Q28" s="23">
        <f t="shared" si="11"/>
        <v>1012.111771</v>
      </c>
      <c r="R28" s="38">
        <f t="shared" si="12"/>
        <v>4189.449489</v>
      </c>
      <c r="S28" s="6">
        <v>329.694703</v>
      </c>
      <c r="T28" s="22">
        <v>254.441416</v>
      </c>
      <c r="U28" s="22">
        <v>242.05</v>
      </c>
      <c r="V28" s="23">
        <f t="shared" si="13"/>
        <v>826.186119</v>
      </c>
      <c r="W28" s="22">
        <v>303.09000000000003</v>
      </c>
      <c r="X28" s="22">
        <v>406.22</v>
      </c>
      <c r="Y28" s="22">
        <v>387.32</v>
      </c>
      <c r="Z28" s="23">
        <f t="shared" si="14"/>
        <v>1096.63</v>
      </c>
      <c r="AA28" s="26">
        <v>464.57000000000005</v>
      </c>
      <c r="AB28" s="26">
        <v>291.48</v>
      </c>
      <c r="AC28" s="26">
        <v>228.18</v>
      </c>
      <c r="AD28" s="23">
        <f t="shared" si="15"/>
        <v>984.23</v>
      </c>
      <c r="AE28" s="22">
        <v>243.05525799999998</v>
      </c>
      <c r="AF28" s="22">
        <v>289.5016</v>
      </c>
      <c r="AG28" s="22">
        <v>371.17</v>
      </c>
      <c r="AH28" s="23">
        <f t="shared" si="16"/>
        <v>903.726858</v>
      </c>
      <c r="AI28" s="40">
        <f t="shared" si="17"/>
        <v>3810.772977</v>
      </c>
      <c r="AJ28" s="6">
        <v>317.163266</v>
      </c>
      <c r="AK28" s="6">
        <v>360.477596</v>
      </c>
      <c r="AL28" s="6">
        <v>454.557018</v>
      </c>
      <c r="AM28" s="23">
        <f t="shared" si="18"/>
        <v>1132.19788</v>
      </c>
      <c r="AN28" s="6">
        <v>429.31</v>
      </c>
      <c r="AO28" s="6">
        <v>499.5748</v>
      </c>
      <c r="AP28" s="6">
        <v>470.52527</v>
      </c>
      <c r="AQ28" s="23">
        <f t="shared" si="19"/>
        <v>1399.41007</v>
      </c>
      <c r="AR28" s="6">
        <v>537.113</v>
      </c>
      <c r="AS28" s="6">
        <v>594.059</v>
      </c>
      <c r="AT28" s="6">
        <v>442.73</v>
      </c>
      <c r="AU28" s="23">
        <f t="shared" si="20"/>
        <v>1573.902</v>
      </c>
      <c r="AV28" s="6">
        <v>447.196586</v>
      </c>
      <c r="AW28" s="6">
        <v>270.54853</v>
      </c>
      <c r="AX28" s="6">
        <v>338.134032</v>
      </c>
      <c r="AY28" s="23">
        <f t="shared" si="21"/>
        <v>1055.879148</v>
      </c>
      <c r="AZ28" s="40">
        <f t="shared" si="22"/>
        <v>5161.389098</v>
      </c>
      <c r="BA28" s="6">
        <v>347.664042</v>
      </c>
      <c r="BB28" s="6">
        <v>399.826044</v>
      </c>
      <c r="BC28" s="6">
        <v>376.630036</v>
      </c>
      <c r="BD28" s="23">
        <f t="shared" si="23"/>
        <v>1124.120122</v>
      </c>
      <c r="BE28" s="6">
        <v>279.392288</v>
      </c>
      <c r="BF28" s="6">
        <v>364.509529</v>
      </c>
      <c r="BG28" s="6">
        <v>342.68794</v>
      </c>
      <c r="BH28" s="23">
        <f t="shared" si="24"/>
        <v>986.589757</v>
      </c>
      <c r="BI28" s="6">
        <v>341.147307</v>
      </c>
      <c r="BJ28" s="6">
        <v>283.525888</v>
      </c>
      <c r="BK28" s="6">
        <v>268.962309</v>
      </c>
      <c r="BL28" s="23">
        <f t="shared" si="25"/>
        <v>893.6355040000001</v>
      </c>
      <c r="BM28" s="6">
        <v>316.620016</v>
      </c>
      <c r="BN28" s="6">
        <v>337.584983</v>
      </c>
      <c r="BO28" s="6">
        <v>311.62</v>
      </c>
      <c r="BP28" s="23">
        <f>BM28+BN28+BO28</f>
        <v>965.824999</v>
      </c>
      <c r="BQ28" s="40">
        <f t="shared" si="32"/>
        <v>3970.1703820000002</v>
      </c>
      <c r="BR28" s="6">
        <v>303.419909</v>
      </c>
      <c r="BS28" s="6">
        <v>246.860867</v>
      </c>
      <c r="BT28" s="6">
        <v>226.835656</v>
      </c>
      <c r="BU28" s="23">
        <f t="shared" si="28"/>
        <v>777.116432</v>
      </c>
      <c r="BV28" s="6">
        <v>165.170686</v>
      </c>
      <c r="BW28" s="6">
        <v>457.017666</v>
      </c>
      <c r="BX28" s="6">
        <v>810.253794</v>
      </c>
      <c r="BY28" s="23">
        <f t="shared" si="29"/>
        <v>1432.4421459999999</v>
      </c>
      <c r="BZ28" s="6"/>
      <c r="CA28" s="6"/>
      <c r="CB28" s="6"/>
      <c r="CC28" s="23">
        <f>BZ28+CA28+CB28</f>
        <v>0</v>
      </c>
      <c r="CD28" s="6"/>
      <c r="CE28" s="6"/>
      <c r="CF28" s="6"/>
      <c r="CG28" s="23">
        <f>CD28+CE28+CF28</f>
        <v>0</v>
      </c>
      <c r="CH28" s="40">
        <f t="shared" si="7"/>
        <v>2209.558578</v>
      </c>
    </row>
    <row r="29" spans="1:86" ht="15">
      <c r="A29" s="19" t="s">
        <v>25</v>
      </c>
      <c r="B29" s="20">
        <f>SUM(B30:B38)</f>
        <v>2960.4100439999997</v>
      </c>
      <c r="C29" s="20">
        <f aca="true" t="shared" si="33" ref="C29:L29">SUM(C30:C38)</f>
        <v>2598.3803780000007</v>
      </c>
      <c r="D29" s="20">
        <f t="shared" si="33"/>
        <v>2634.386702</v>
      </c>
      <c r="E29" s="2">
        <f t="shared" si="33"/>
        <v>8193.177124</v>
      </c>
      <c r="F29" s="20">
        <f t="shared" si="33"/>
        <v>2102.015561</v>
      </c>
      <c r="G29" s="20">
        <f t="shared" si="33"/>
        <v>1911.7695790000002</v>
      </c>
      <c r="H29" s="20">
        <f t="shared" si="33"/>
        <v>1573.5093129999998</v>
      </c>
      <c r="I29" s="2">
        <f>SUM(I30:I38)</f>
        <v>5587.2944529999995</v>
      </c>
      <c r="J29" s="20">
        <f t="shared" si="33"/>
        <v>1575.525379</v>
      </c>
      <c r="K29" s="20">
        <f t="shared" si="33"/>
        <v>1631.0275819999997</v>
      </c>
      <c r="L29" s="20">
        <f t="shared" si="33"/>
        <v>1785.485862</v>
      </c>
      <c r="M29" s="2">
        <f>SUM(M30:M38)</f>
        <v>4992.038823000001</v>
      </c>
      <c r="N29" s="20">
        <f>SUM(N30:N38)</f>
        <v>2239.5083919999997</v>
      </c>
      <c r="O29" s="20">
        <f>SUM(O30:O38)</f>
        <v>2566.4688900000006</v>
      </c>
      <c r="P29" s="20">
        <f>SUM(P30:P38)</f>
        <v>3112.807788999999</v>
      </c>
      <c r="Q29" s="2">
        <f>SUM(Q30:Q38)</f>
        <v>7918.785070999999</v>
      </c>
      <c r="R29" s="37">
        <f t="shared" si="12"/>
        <v>26691.295470999998</v>
      </c>
      <c r="S29" s="20">
        <f>SUM(S30:S38)</f>
        <v>3261.2904959999996</v>
      </c>
      <c r="T29" s="20">
        <f aca="true" t="shared" si="34" ref="T29:AD29">SUM(T30:T38)</f>
        <v>2922.31765</v>
      </c>
      <c r="U29" s="20">
        <f t="shared" si="34"/>
        <v>2796.933495999999</v>
      </c>
      <c r="V29" s="2">
        <f t="shared" si="34"/>
        <v>8980.541642</v>
      </c>
      <c r="W29" s="20">
        <f t="shared" si="34"/>
        <v>2378.415997999999</v>
      </c>
      <c r="X29" s="20">
        <f t="shared" si="34"/>
        <v>1978.444372</v>
      </c>
      <c r="Y29" s="20">
        <f t="shared" si="34"/>
        <v>1694.0422849999995</v>
      </c>
      <c r="Z29" s="2">
        <f t="shared" si="34"/>
        <v>6050.902654999999</v>
      </c>
      <c r="AA29" s="20">
        <f t="shared" si="34"/>
        <v>1715.271167</v>
      </c>
      <c r="AB29" s="20">
        <f t="shared" si="34"/>
        <v>1797.57162</v>
      </c>
      <c r="AC29" s="20">
        <f t="shared" si="34"/>
        <v>1676.0615400000002</v>
      </c>
      <c r="AD29" s="2">
        <f t="shared" si="34"/>
        <v>5188.904326999999</v>
      </c>
      <c r="AE29" s="20">
        <f>SUM(AE30:AE38)</f>
        <v>2026.3157079999996</v>
      </c>
      <c r="AF29" s="20">
        <f>SUM(AF30:AF38)</f>
        <v>2536.6092860000003</v>
      </c>
      <c r="AG29" s="20">
        <f>SUM(AG30:AG38)</f>
        <v>3106.2839999999997</v>
      </c>
      <c r="AH29" s="2">
        <f>SUM(AH30:AH38)</f>
        <v>7669.208994</v>
      </c>
      <c r="AI29" s="37">
        <f t="shared" si="17"/>
        <v>27889.557618</v>
      </c>
      <c r="AJ29" s="20">
        <f aca="true" t="shared" si="35" ref="AJ29:AY29">SUM(AJ30:AJ38)</f>
        <v>3080.968581000001</v>
      </c>
      <c r="AK29" s="20">
        <f t="shared" si="35"/>
        <v>2659.126657</v>
      </c>
      <c r="AL29" s="20">
        <f t="shared" si="35"/>
        <v>2813.915224000001</v>
      </c>
      <c r="AM29" s="2">
        <f t="shared" si="35"/>
        <v>8554.010462000002</v>
      </c>
      <c r="AN29" s="13">
        <f t="shared" si="35"/>
        <v>2391.077265</v>
      </c>
      <c r="AO29" s="13">
        <f t="shared" si="35"/>
        <v>1929.1640859999998</v>
      </c>
      <c r="AP29" s="13">
        <f t="shared" si="35"/>
        <v>1531.3943130000002</v>
      </c>
      <c r="AQ29" s="2">
        <f t="shared" si="35"/>
        <v>5851.635664000002</v>
      </c>
      <c r="AR29" s="13">
        <f t="shared" si="35"/>
        <v>1568.9869890000002</v>
      </c>
      <c r="AS29" s="13">
        <f t="shared" si="35"/>
        <v>1546.3858160000002</v>
      </c>
      <c r="AT29" s="13">
        <f t="shared" si="35"/>
        <v>1634.2621829999998</v>
      </c>
      <c r="AU29" s="2">
        <f t="shared" si="35"/>
        <v>4749.634988</v>
      </c>
      <c r="AV29" s="13">
        <f t="shared" si="35"/>
        <v>2149.712415</v>
      </c>
      <c r="AW29" s="13">
        <f t="shared" si="35"/>
        <v>2377.179605</v>
      </c>
      <c r="AX29" s="13">
        <f t="shared" si="35"/>
        <v>2811.1687009999996</v>
      </c>
      <c r="AY29" s="2">
        <f t="shared" si="35"/>
        <v>7338.060721000001</v>
      </c>
      <c r="AZ29" s="37">
        <f t="shared" si="22"/>
        <v>26493.341835000007</v>
      </c>
      <c r="BA29" s="20">
        <f>SUM(BA30:BA38)</f>
        <v>2848.9921720000007</v>
      </c>
      <c r="BB29" s="20">
        <f>SUM(BB30:BB38)</f>
        <v>2508.6134857000006</v>
      </c>
      <c r="BC29" s="20">
        <f>SUM(BC30:BC38)</f>
        <v>2550.8509099999997</v>
      </c>
      <c r="BD29" s="2">
        <f>SUM(BA29:BC29)</f>
        <v>7908.456567700001</v>
      </c>
      <c r="BE29" s="13">
        <f>SUM(BE30:BE38)</f>
        <v>2009.930355</v>
      </c>
      <c r="BF29" s="13">
        <f>SUM(BF30:BF38)</f>
        <v>1942.2501309999998</v>
      </c>
      <c r="BG29" s="13">
        <f>SUM(BG30:BG38)</f>
        <v>1617.4027600000002</v>
      </c>
      <c r="BH29" s="2">
        <f>SUM(BE29:BG29)</f>
        <v>5569.583246</v>
      </c>
      <c r="BI29" s="13">
        <f>SUM(BI30:BI38)</f>
        <v>1710.377392</v>
      </c>
      <c r="BJ29" s="13">
        <f>SUM(BJ30:BJ38)</f>
        <v>1640.663302</v>
      </c>
      <c r="BK29" s="13">
        <f>SUM(BK30:BK38)</f>
        <v>1826.8207160000002</v>
      </c>
      <c r="BL29" s="2">
        <f>SUM(BI29:BK29)</f>
        <v>5177.86141</v>
      </c>
      <c r="BM29" s="13">
        <f>SUM(BM30:BM38)</f>
        <v>2545.0223969999997</v>
      </c>
      <c r="BN29" s="13">
        <f>SUM(BN30:BN38)</f>
        <v>2902.7430600000002</v>
      </c>
      <c r="BO29" s="13">
        <f>SUM(BO30:BO38)</f>
        <v>3519.012717</v>
      </c>
      <c r="BP29" s="2">
        <f>SUM(BM29:BO29)</f>
        <v>8966.778174</v>
      </c>
      <c r="BQ29" s="37">
        <f t="shared" si="32"/>
        <v>27622.679397699998</v>
      </c>
      <c r="BR29" s="20">
        <f>SUM(BR30:BR38)</f>
        <v>3442.447097</v>
      </c>
      <c r="BS29" s="20">
        <f>SUM(BS30:BS38)</f>
        <v>2964.927737</v>
      </c>
      <c r="BT29" s="20">
        <f>SUM(BT30:BT38)</f>
        <v>2953.0033590000003</v>
      </c>
      <c r="BU29" s="2">
        <f>SUM(BR29:BT29)</f>
        <v>9360.378193</v>
      </c>
      <c r="BV29" s="13">
        <f>SUM(BV30:BV38)</f>
        <v>2531.6442469999997</v>
      </c>
      <c r="BW29" s="13">
        <f>SUM(BW30:BW38)</f>
        <v>2110.5220489999992</v>
      </c>
      <c r="BX29" s="13">
        <f>SUM(BX30:BX38)</f>
        <v>1852.7683279999999</v>
      </c>
      <c r="BY29" s="2">
        <f>SUM(BV29:BX29)</f>
        <v>6494.9346239999995</v>
      </c>
      <c r="BZ29" s="13">
        <f>SUM(BZ30:BZ38)</f>
        <v>0</v>
      </c>
      <c r="CA29" s="13">
        <f>SUM(CA30:CA38)</f>
        <v>0</v>
      </c>
      <c r="CB29" s="13">
        <f>SUM(CB30:CB38)</f>
        <v>0</v>
      </c>
      <c r="CC29" s="2">
        <f>SUM(BZ29:CB29)</f>
        <v>0</v>
      </c>
      <c r="CD29" s="13">
        <f>SUM(CD30:CD38)</f>
        <v>0</v>
      </c>
      <c r="CE29" s="13">
        <f>SUM(CE30:CE38)</f>
        <v>0</v>
      </c>
      <c r="CF29" s="13">
        <f>SUM(CF30:CF38)</f>
        <v>0</v>
      </c>
      <c r="CG29" s="2">
        <f>SUM(CD29:CF29)</f>
        <v>0</v>
      </c>
      <c r="CH29" s="37">
        <f t="shared" si="7"/>
        <v>15855.312817</v>
      </c>
    </row>
    <row r="30" spans="1:86" ht="15" outlineLevel="1">
      <c r="A30" t="s">
        <v>26</v>
      </c>
      <c r="B30" s="22">
        <v>2096.3229770000003</v>
      </c>
      <c r="C30" s="22">
        <v>1821.1220000000003</v>
      </c>
      <c r="D30" s="22">
        <v>1889.1999999999998</v>
      </c>
      <c r="E30" s="23">
        <f t="shared" si="8"/>
        <v>5806.644977</v>
      </c>
      <c r="F30" s="22">
        <v>1471.4560000000001</v>
      </c>
      <c r="G30" s="22">
        <v>1361.154</v>
      </c>
      <c r="H30" s="22">
        <v>1135.867</v>
      </c>
      <c r="I30" s="23">
        <f t="shared" si="9"/>
        <v>3968.477</v>
      </c>
      <c r="J30" s="22">
        <v>1165.227778</v>
      </c>
      <c r="K30" s="22">
        <v>1181.0411479999998</v>
      </c>
      <c r="L30" s="22">
        <v>1247.1408829999998</v>
      </c>
      <c r="M30" s="23">
        <f t="shared" si="10"/>
        <v>3593.4098089999998</v>
      </c>
      <c r="N30" s="22">
        <v>1577.656497</v>
      </c>
      <c r="O30" s="22">
        <v>1804.6014019999998</v>
      </c>
      <c r="P30" s="22">
        <v>2237.4159999999997</v>
      </c>
      <c r="Q30" s="23">
        <f t="shared" si="11"/>
        <v>5619.673898999999</v>
      </c>
      <c r="R30" s="38">
        <f t="shared" si="12"/>
        <v>18988.205685</v>
      </c>
      <c r="S30" s="22">
        <v>2387.437477</v>
      </c>
      <c r="T30" s="22">
        <v>2132.1557999999995</v>
      </c>
      <c r="U30" s="22">
        <v>2014.9029999999998</v>
      </c>
      <c r="V30" s="23">
        <f t="shared" si="13"/>
        <v>6534.496277</v>
      </c>
      <c r="W30" s="22">
        <v>1724.4789999999998</v>
      </c>
      <c r="X30" s="22">
        <v>1418.86793</v>
      </c>
      <c r="Y30" s="22">
        <v>1252.109313</v>
      </c>
      <c r="Z30" s="23">
        <f t="shared" si="14"/>
        <v>4395.456243</v>
      </c>
      <c r="AA30" s="22">
        <v>1296.812866</v>
      </c>
      <c r="AB30" s="22">
        <v>1343.249886</v>
      </c>
      <c r="AC30" s="22">
        <v>1178.20509</v>
      </c>
      <c r="AD30" s="23">
        <f t="shared" si="15"/>
        <v>3818.2678419999997</v>
      </c>
      <c r="AE30" s="22">
        <v>1347.218109</v>
      </c>
      <c r="AF30" s="22">
        <v>1761.1089230000002</v>
      </c>
      <c r="AG30" s="22">
        <v>2232.0429999999997</v>
      </c>
      <c r="AH30" s="23">
        <f t="shared" si="16"/>
        <v>5340.370032</v>
      </c>
      <c r="AI30" s="40">
        <f>V30+Z30+AD30+AH30</f>
        <v>20088.590394</v>
      </c>
      <c r="AJ30" s="22">
        <v>2215.476486</v>
      </c>
      <c r="AK30" s="22">
        <v>1911.500671</v>
      </c>
      <c r="AL30" s="22">
        <v>2064.3340000000003</v>
      </c>
      <c r="AM30" s="23">
        <f t="shared" si="18"/>
        <v>6191.311157</v>
      </c>
      <c r="AN30" s="22">
        <v>1782.877712</v>
      </c>
      <c r="AO30" s="22">
        <v>1423.999999</v>
      </c>
      <c r="AP30" s="22">
        <v>1124.9270000000001</v>
      </c>
      <c r="AQ30" s="23">
        <f t="shared" si="19"/>
        <v>4331.804711000001</v>
      </c>
      <c r="AR30" s="22">
        <v>1161.334089</v>
      </c>
      <c r="AS30" s="22">
        <v>1111.7579370000003</v>
      </c>
      <c r="AT30" s="22">
        <v>1124.4699999999998</v>
      </c>
      <c r="AU30" s="23">
        <f t="shared" si="20"/>
        <v>3397.562026</v>
      </c>
      <c r="AV30" s="22">
        <v>1524.4711379999999</v>
      </c>
      <c r="AW30" s="22">
        <v>1676.702945</v>
      </c>
      <c r="AX30" s="22">
        <v>2019.1693240000002</v>
      </c>
      <c r="AY30" s="23">
        <f t="shared" si="21"/>
        <v>5220.343407</v>
      </c>
      <c r="AZ30" s="40">
        <f>AM30+AQ30+AU30+AY30</f>
        <v>19141.021301</v>
      </c>
      <c r="BA30" s="22">
        <v>1988.101522</v>
      </c>
      <c r="BB30" s="22">
        <v>1764.1204400000001</v>
      </c>
      <c r="BC30" s="22">
        <v>1854.485743</v>
      </c>
      <c r="BD30" s="23">
        <f t="shared" si="23"/>
        <v>5606.707705</v>
      </c>
      <c r="BE30" s="22">
        <v>1428.254989</v>
      </c>
      <c r="BF30" s="22">
        <v>1426.926101</v>
      </c>
      <c r="BG30" s="22">
        <v>1198.8991850000002</v>
      </c>
      <c r="BH30" s="23">
        <f t="shared" si="24"/>
        <v>4054.0802750000003</v>
      </c>
      <c r="BI30" s="6">
        <v>1313.4194</v>
      </c>
      <c r="BJ30" s="6">
        <v>1216.9255669999998</v>
      </c>
      <c r="BK30" s="6">
        <v>1312.1178730000001</v>
      </c>
      <c r="BL30" s="23">
        <f>BI30+BJ30+BK30</f>
        <v>3842.46284</v>
      </c>
      <c r="BM30" s="22">
        <v>1870.2881949999999</v>
      </c>
      <c r="BN30" s="22">
        <v>2143.368727</v>
      </c>
      <c r="BO30" s="22">
        <v>2643.137624</v>
      </c>
      <c r="BP30" s="23">
        <f aca="true" t="shared" si="36" ref="BP30:BP38">BM30+BN30+BO30</f>
        <v>6656.794546</v>
      </c>
      <c r="BQ30" s="40">
        <f aca="true" t="shared" si="37" ref="BQ30:BQ38">BP30+BL30+BH30+BD30</f>
        <v>20160.045366000002</v>
      </c>
      <c r="BR30" s="55">
        <v>2572.024271</v>
      </c>
      <c r="BS30" s="55">
        <v>2240.692234</v>
      </c>
      <c r="BT30" s="55">
        <v>2239.889855</v>
      </c>
      <c r="BU30" s="23">
        <f>BR30+BS30+BT30</f>
        <v>7052.60636</v>
      </c>
      <c r="BV30" s="55">
        <v>1902.3134029999997</v>
      </c>
      <c r="BW30" s="55">
        <v>1569.4484309999998</v>
      </c>
      <c r="BX30" s="55">
        <v>1399.2586000000001</v>
      </c>
      <c r="BY30" s="23">
        <f aca="true" t="shared" si="38" ref="BY30:BY38">BV30+BW30+BX30</f>
        <v>4871.020434</v>
      </c>
      <c r="BZ30" s="6"/>
      <c r="CA30" s="6"/>
      <c r="CB30" s="6"/>
      <c r="CC30" s="23">
        <f>BZ30+CA30+CB30</f>
        <v>0</v>
      </c>
      <c r="CD30" s="22"/>
      <c r="CE30" s="22"/>
      <c r="CF30" s="22"/>
      <c r="CG30" s="23">
        <f aca="true" t="shared" si="39" ref="CG30:CG38">CD30+CE30+CF30</f>
        <v>0</v>
      </c>
      <c r="CH30" s="40">
        <f t="shared" si="7"/>
        <v>11923.626794</v>
      </c>
    </row>
    <row r="31" spans="1:86" ht="15" outlineLevel="1">
      <c r="A31" t="s">
        <v>27</v>
      </c>
      <c r="B31" s="22">
        <v>442.732</v>
      </c>
      <c r="C31" s="22">
        <v>398.526</v>
      </c>
      <c r="D31" s="22">
        <v>360.709</v>
      </c>
      <c r="E31" s="23">
        <f t="shared" si="8"/>
        <v>1201.967</v>
      </c>
      <c r="F31" s="22">
        <v>283.36600000000004</v>
      </c>
      <c r="G31" s="22">
        <v>237.167</v>
      </c>
      <c r="H31" s="22">
        <v>175.09600000000003</v>
      </c>
      <c r="I31" s="23">
        <f t="shared" si="9"/>
        <v>695.629</v>
      </c>
      <c r="J31" s="22">
        <v>168.81000000000003</v>
      </c>
      <c r="K31" s="22">
        <v>174.95000000000002</v>
      </c>
      <c r="L31" s="22">
        <v>244.406</v>
      </c>
      <c r="M31" s="23">
        <f t="shared" si="10"/>
        <v>588.166</v>
      </c>
      <c r="N31" s="22">
        <v>319.70699999999994</v>
      </c>
      <c r="O31" s="22">
        <v>387.37600000000003</v>
      </c>
      <c r="P31" s="22">
        <v>441.058</v>
      </c>
      <c r="Q31" s="23">
        <f t="shared" si="11"/>
        <v>1148.141</v>
      </c>
      <c r="R31" s="38">
        <f t="shared" si="12"/>
        <v>3633.9030000000002</v>
      </c>
      <c r="S31" s="22">
        <v>442.084</v>
      </c>
      <c r="T31" s="22">
        <v>382.717</v>
      </c>
      <c r="U31" s="22">
        <v>375.185</v>
      </c>
      <c r="V31" s="23">
        <f t="shared" si="13"/>
        <v>1199.9859999999999</v>
      </c>
      <c r="W31" s="22">
        <v>306.74</v>
      </c>
      <c r="X31" s="22">
        <v>254.57000000000002</v>
      </c>
      <c r="Y31" s="22">
        <v>183.35500000000002</v>
      </c>
      <c r="Z31" s="23">
        <f t="shared" si="14"/>
        <v>744.6650000000001</v>
      </c>
      <c r="AA31" s="22">
        <v>166.60299999999998</v>
      </c>
      <c r="AB31" s="22">
        <v>185.672</v>
      </c>
      <c r="AC31" s="22">
        <v>233.17700000000002</v>
      </c>
      <c r="AD31" s="23">
        <f t="shared" si="15"/>
        <v>585.452</v>
      </c>
      <c r="AE31" s="22">
        <v>332.511</v>
      </c>
      <c r="AF31" s="22">
        <v>397.526</v>
      </c>
      <c r="AG31" s="22">
        <v>449.18</v>
      </c>
      <c r="AH31" s="23">
        <f t="shared" si="16"/>
        <v>1179.217</v>
      </c>
      <c r="AI31" s="40">
        <f aca="true" t="shared" si="40" ref="AI31:AI38">V31+Z31+AD31+AH31</f>
        <v>3709.32</v>
      </c>
      <c r="AJ31" s="22">
        <v>464.438</v>
      </c>
      <c r="AK31" s="22">
        <v>391.94</v>
      </c>
      <c r="AL31" s="22">
        <v>379.052</v>
      </c>
      <c r="AM31" s="23">
        <f t="shared" si="18"/>
        <v>1235.4299999999998</v>
      </c>
      <c r="AN31" s="22">
        <v>296.42600000000004</v>
      </c>
      <c r="AO31" s="22">
        <v>217.57100000000003</v>
      </c>
      <c r="AP31" s="22">
        <v>179.82399999999998</v>
      </c>
      <c r="AQ31" s="23">
        <f t="shared" si="19"/>
        <v>693.821</v>
      </c>
      <c r="AR31" s="22">
        <v>173.991</v>
      </c>
      <c r="AS31" s="22">
        <v>171.752</v>
      </c>
      <c r="AT31" s="22">
        <v>241.16200000000003</v>
      </c>
      <c r="AU31" s="23">
        <f t="shared" si="20"/>
        <v>586.9050000000001</v>
      </c>
      <c r="AV31" s="22">
        <v>324.13200000000006</v>
      </c>
      <c r="AW31" s="22">
        <v>377.083</v>
      </c>
      <c r="AX31" s="22">
        <v>425.404</v>
      </c>
      <c r="AY31" s="23">
        <f t="shared" si="21"/>
        <v>1126.6190000000001</v>
      </c>
      <c r="AZ31" s="40">
        <f aca="true" t="shared" si="41" ref="AZ31:AZ38">AM31+AQ31+AU31+AY31</f>
        <v>3642.775</v>
      </c>
      <c r="BA31" s="22">
        <v>471.5060000000001</v>
      </c>
      <c r="BB31" s="22">
        <v>398.713</v>
      </c>
      <c r="BC31" s="22">
        <v>352.2660000000001</v>
      </c>
      <c r="BD31" s="23">
        <f>BA31+BB31+BC31</f>
        <v>1222.4850000000001</v>
      </c>
      <c r="BE31" s="22">
        <v>278.34400000000005</v>
      </c>
      <c r="BF31" s="22">
        <v>233.63899999999998</v>
      </c>
      <c r="BG31" s="22">
        <v>174.11299999999997</v>
      </c>
      <c r="BH31" s="23">
        <f t="shared" si="24"/>
        <v>686.096</v>
      </c>
      <c r="BI31" s="6">
        <v>169.222</v>
      </c>
      <c r="BJ31" s="6">
        <v>177.23</v>
      </c>
      <c r="BK31" s="6">
        <v>248.47099999999995</v>
      </c>
      <c r="BL31" s="23">
        <f aca="true" t="shared" si="42" ref="BL31:BL38">BI31+BJ31+BK31</f>
        <v>594.923</v>
      </c>
      <c r="BM31" s="22">
        <v>352.16200000000003</v>
      </c>
      <c r="BN31" s="22">
        <v>401.627</v>
      </c>
      <c r="BO31" s="22">
        <v>472.576</v>
      </c>
      <c r="BP31" s="23">
        <f t="shared" si="36"/>
        <v>1226.365</v>
      </c>
      <c r="BQ31" s="40">
        <f t="shared" si="37"/>
        <v>3729.869</v>
      </c>
      <c r="BR31" s="55">
        <v>451.45900000000006</v>
      </c>
      <c r="BS31" s="55">
        <v>373.096</v>
      </c>
      <c r="BT31" s="55">
        <v>371.673</v>
      </c>
      <c r="BU31" s="23">
        <f>BR31+BS31+BT31</f>
        <v>1196.228</v>
      </c>
      <c r="BV31" s="55">
        <v>307.66900000000004</v>
      </c>
      <c r="BW31" s="55">
        <v>251.95399999999998</v>
      </c>
      <c r="BX31" s="55">
        <v>206.231</v>
      </c>
      <c r="BY31" s="23">
        <f t="shared" si="38"/>
        <v>765.854</v>
      </c>
      <c r="BZ31" s="6"/>
      <c r="CA31" s="6"/>
      <c r="CB31" s="6"/>
      <c r="CC31" s="23">
        <f aca="true" t="shared" si="43" ref="CC31:CC38">BZ31+CA31+CB31</f>
        <v>0</v>
      </c>
      <c r="CD31" s="22"/>
      <c r="CE31" s="22"/>
      <c r="CF31" s="22"/>
      <c r="CG31" s="23">
        <f t="shared" si="39"/>
        <v>0</v>
      </c>
      <c r="CH31" s="40">
        <f t="shared" si="7"/>
        <v>1962.082</v>
      </c>
    </row>
    <row r="32" spans="1:86" ht="15" outlineLevel="1">
      <c r="A32" t="s">
        <v>28</v>
      </c>
      <c r="B32" s="22">
        <v>30.352</v>
      </c>
      <c r="C32" s="22">
        <v>29.244</v>
      </c>
      <c r="D32" s="22">
        <v>23.416</v>
      </c>
      <c r="E32" s="23">
        <f t="shared" si="8"/>
        <v>83.012</v>
      </c>
      <c r="F32" s="22">
        <v>21.318</v>
      </c>
      <c r="G32" s="22">
        <v>19.007</v>
      </c>
      <c r="H32" s="22">
        <v>13.491</v>
      </c>
      <c r="I32" s="23">
        <f t="shared" si="9"/>
        <v>53.816</v>
      </c>
      <c r="J32" s="22">
        <v>10.459181</v>
      </c>
      <c r="K32" s="22">
        <v>11.505364</v>
      </c>
      <c r="L32" s="22">
        <v>18.107772</v>
      </c>
      <c r="M32" s="23">
        <f t="shared" si="10"/>
        <v>40.072317</v>
      </c>
      <c r="N32" s="22">
        <v>20.729</v>
      </c>
      <c r="O32" s="22">
        <v>25.673229</v>
      </c>
      <c r="P32" s="22">
        <v>31.028789</v>
      </c>
      <c r="Q32" s="23">
        <f t="shared" si="11"/>
        <v>77.431018</v>
      </c>
      <c r="R32" s="38">
        <f t="shared" si="12"/>
        <v>254.331335</v>
      </c>
      <c r="S32" s="22">
        <v>30.497888</v>
      </c>
      <c r="T32" s="22">
        <v>26.837465</v>
      </c>
      <c r="U32" s="22">
        <v>24.925432</v>
      </c>
      <c r="V32" s="23">
        <f t="shared" si="13"/>
        <v>82.260785</v>
      </c>
      <c r="W32" s="22">
        <v>22.467838</v>
      </c>
      <c r="X32" s="22">
        <v>18.337631</v>
      </c>
      <c r="Y32" s="22">
        <v>12.112733</v>
      </c>
      <c r="Z32" s="23">
        <f t="shared" si="14"/>
        <v>52.918202</v>
      </c>
      <c r="AA32" s="22">
        <v>10.938617</v>
      </c>
      <c r="AB32" s="22">
        <v>12.544972</v>
      </c>
      <c r="AC32" s="22">
        <v>17.653777</v>
      </c>
      <c r="AD32" s="23">
        <f t="shared" si="15"/>
        <v>41.137366</v>
      </c>
      <c r="AE32" s="22">
        <v>21.658</v>
      </c>
      <c r="AF32" s="22">
        <v>24.924053</v>
      </c>
      <c r="AG32" s="22">
        <v>27</v>
      </c>
      <c r="AH32" s="23">
        <f t="shared" si="16"/>
        <v>73.582053</v>
      </c>
      <c r="AI32" s="40">
        <f t="shared" si="40"/>
        <v>249.898406</v>
      </c>
      <c r="AJ32" s="22">
        <v>32.579133999999996</v>
      </c>
      <c r="AK32" s="22">
        <v>29.338988</v>
      </c>
      <c r="AL32" s="22">
        <v>22.1</v>
      </c>
      <c r="AM32" s="23">
        <f t="shared" si="18"/>
        <v>84.018122</v>
      </c>
      <c r="AN32" s="22">
        <v>21.60161</v>
      </c>
      <c r="AO32" s="22">
        <v>20.335343</v>
      </c>
      <c r="AP32" s="22">
        <v>11.388</v>
      </c>
      <c r="AQ32" s="23">
        <f t="shared" si="19"/>
        <v>53.324953</v>
      </c>
      <c r="AR32" s="22">
        <v>11.508286</v>
      </c>
      <c r="AS32" s="22">
        <v>12.792191</v>
      </c>
      <c r="AT32" s="22">
        <v>18.269</v>
      </c>
      <c r="AU32" s="23">
        <f t="shared" si="20"/>
        <v>42.569477</v>
      </c>
      <c r="AV32" s="22">
        <v>21.913029</v>
      </c>
      <c r="AW32" s="22">
        <v>26.509776</v>
      </c>
      <c r="AX32" s="22">
        <v>27.202881</v>
      </c>
      <c r="AY32" s="23">
        <f t="shared" si="21"/>
        <v>75.625686</v>
      </c>
      <c r="AZ32" s="40">
        <f t="shared" si="41"/>
        <v>255.538238</v>
      </c>
      <c r="BA32" s="22">
        <v>31.247913</v>
      </c>
      <c r="BB32" s="22">
        <v>30.373409</v>
      </c>
      <c r="BC32" s="22">
        <v>23.975815</v>
      </c>
      <c r="BD32" s="23">
        <f t="shared" si="23"/>
        <v>85.597137</v>
      </c>
      <c r="BE32" s="22">
        <v>22.229088</v>
      </c>
      <c r="BF32" s="22">
        <v>19.225471</v>
      </c>
      <c r="BG32" s="22">
        <v>13.85294</v>
      </c>
      <c r="BH32" s="23">
        <f t="shared" si="24"/>
        <v>55.30749900000001</v>
      </c>
      <c r="BI32" s="6">
        <v>11.286039</v>
      </c>
      <c r="BJ32" s="6">
        <v>11.506354</v>
      </c>
      <c r="BK32" s="6">
        <v>17.324912</v>
      </c>
      <c r="BL32" s="23">
        <f t="shared" si="42"/>
        <v>40.117305</v>
      </c>
      <c r="BM32" s="22">
        <v>21.342059000000003</v>
      </c>
      <c r="BN32" s="22">
        <v>26.267577000000003</v>
      </c>
      <c r="BO32" s="22">
        <v>31.097483</v>
      </c>
      <c r="BP32" s="23">
        <f t="shared" si="36"/>
        <v>78.707119</v>
      </c>
      <c r="BQ32" s="40">
        <f t="shared" si="37"/>
        <v>259.72906</v>
      </c>
      <c r="BR32" s="55">
        <v>28.309141</v>
      </c>
      <c r="BS32" s="55">
        <v>28.979013</v>
      </c>
      <c r="BT32" s="55">
        <v>23.314539</v>
      </c>
      <c r="BU32" s="23">
        <f aca="true" t="shared" si="44" ref="BU32:BU38">BR32+BS32+BT32</f>
        <v>80.602693</v>
      </c>
      <c r="BV32" s="55">
        <v>23.587258000000002</v>
      </c>
      <c r="BW32" s="55">
        <v>19.436004</v>
      </c>
      <c r="BX32" s="55">
        <v>14.346513000000002</v>
      </c>
      <c r="BY32" s="23">
        <f t="shared" si="38"/>
        <v>57.369775000000004</v>
      </c>
      <c r="BZ32" s="6"/>
      <c r="CA32" s="6"/>
      <c r="CB32" s="6"/>
      <c r="CC32" s="23">
        <f t="shared" si="43"/>
        <v>0</v>
      </c>
      <c r="CD32" s="22"/>
      <c r="CE32" s="22"/>
      <c r="CF32" s="22"/>
      <c r="CG32" s="23">
        <f t="shared" si="39"/>
        <v>0</v>
      </c>
      <c r="CH32" s="40">
        <f t="shared" si="7"/>
        <v>137.972468</v>
      </c>
    </row>
    <row r="33" spans="1:86" ht="15" outlineLevel="1">
      <c r="A33" t="s">
        <v>29</v>
      </c>
      <c r="B33" s="22">
        <v>91.81400000000001</v>
      </c>
      <c r="C33" s="22">
        <v>82.52499999999999</v>
      </c>
      <c r="D33" s="22">
        <v>81.74499999999999</v>
      </c>
      <c r="E33" s="23">
        <f t="shared" si="8"/>
        <v>256.084</v>
      </c>
      <c r="F33" s="22">
        <v>76.155</v>
      </c>
      <c r="G33" s="22">
        <v>66.38300000000001</v>
      </c>
      <c r="H33" s="22">
        <v>56.074000000000005</v>
      </c>
      <c r="I33" s="23">
        <f t="shared" si="9"/>
        <v>198.61200000000002</v>
      </c>
      <c r="J33" s="22">
        <v>50.08500000000001</v>
      </c>
      <c r="K33" s="22">
        <v>63.894</v>
      </c>
      <c r="L33" s="22">
        <v>54.84100000000001</v>
      </c>
      <c r="M33" s="23">
        <f t="shared" si="10"/>
        <v>168.82000000000002</v>
      </c>
      <c r="N33" s="22">
        <v>65.536</v>
      </c>
      <c r="O33" s="22">
        <v>76.36899999999999</v>
      </c>
      <c r="P33" s="22">
        <v>93.95700000000001</v>
      </c>
      <c r="Q33" s="23">
        <f t="shared" si="11"/>
        <v>235.86199999999997</v>
      </c>
      <c r="R33" s="38">
        <f t="shared" si="12"/>
        <v>859.378</v>
      </c>
      <c r="S33" s="22">
        <v>93.456</v>
      </c>
      <c r="T33" s="22">
        <v>88.18400000000001</v>
      </c>
      <c r="U33" s="22">
        <v>86.408</v>
      </c>
      <c r="V33" s="23">
        <f t="shared" si="13"/>
        <v>268.048</v>
      </c>
      <c r="W33" s="22">
        <v>75.22</v>
      </c>
      <c r="X33" s="22">
        <v>65.34</v>
      </c>
      <c r="Y33" s="22">
        <v>55.961999999999996</v>
      </c>
      <c r="Z33" s="23">
        <f t="shared" si="14"/>
        <v>196.522</v>
      </c>
      <c r="AA33" s="22">
        <v>50.159000000000006</v>
      </c>
      <c r="AB33" s="22">
        <v>66.88499999999999</v>
      </c>
      <c r="AC33" s="22">
        <v>54.684</v>
      </c>
      <c r="AD33" s="23">
        <f t="shared" si="15"/>
        <v>171.728</v>
      </c>
      <c r="AE33" s="22">
        <v>66.389</v>
      </c>
      <c r="AF33" s="22">
        <v>76.326</v>
      </c>
      <c r="AG33" s="22">
        <v>91.418</v>
      </c>
      <c r="AH33" s="23">
        <f t="shared" si="16"/>
        <v>234.13299999999998</v>
      </c>
      <c r="AI33" s="40">
        <f t="shared" si="40"/>
        <v>870.431</v>
      </c>
      <c r="AJ33" s="22">
        <v>89.208</v>
      </c>
      <c r="AK33" s="22">
        <v>79.369731</v>
      </c>
      <c r="AL33" s="22">
        <v>91.407</v>
      </c>
      <c r="AM33" s="23">
        <f t="shared" si="18"/>
        <v>259.984731</v>
      </c>
      <c r="AN33" s="22">
        <v>73.783</v>
      </c>
      <c r="AO33" s="22">
        <v>66.801</v>
      </c>
      <c r="AP33" s="22">
        <v>49.596000000000004</v>
      </c>
      <c r="AQ33" s="23">
        <f t="shared" si="19"/>
        <v>190.18</v>
      </c>
      <c r="AR33" s="22">
        <v>46.967</v>
      </c>
      <c r="AS33" s="22">
        <v>66.581</v>
      </c>
      <c r="AT33" s="22">
        <v>59.919</v>
      </c>
      <c r="AU33" s="23">
        <f t="shared" si="20"/>
        <v>173.46699999999998</v>
      </c>
      <c r="AV33" s="22">
        <v>67.567</v>
      </c>
      <c r="AW33" s="22">
        <v>75.31200000000001</v>
      </c>
      <c r="AX33" s="22">
        <v>86.642</v>
      </c>
      <c r="AY33" s="23">
        <f t="shared" si="21"/>
        <v>229.52100000000002</v>
      </c>
      <c r="AZ33" s="40">
        <f t="shared" si="41"/>
        <v>853.1527309999999</v>
      </c>
      <c r="BA33" s="22">
        <v>88.665702</v>
      </c>
      <c r="BB33" s="22">
        <v>79.48452</v>
      </c>
      <c r="BC33" s="22">
        <v>79.782</v>
      </c>
      <c r="BD33" s="23">
        <f t="shared" si="23"/>
        <v>247.93222199999997</v>
      </c>
      <c r="BE33" s="22">
        <v>69.190263</v>
      </c>
      <c r="BF33" s="22">
        <v>64.10214599999999</v>
      </c>
      <c r="BG33" s="22">
        <v>51.321801</v>
      </c>
      <c r="BH33" s="23">
        <f t="shared" si="24"/>
        <v>184.61420999999999</v>
      </c>
      <c r="BI33" s="6">
        <v>48.967</v>
      </c>
      <c r="BJ33" s="6">
        <v>66.716056</v>
      </c>
      <c r="BK33" s="6">
        <v>55.983298999999995</v>
      </c>
      <c r="BL33" s="23">
        <f t="shared" si="42"/>
        <v>171.66635499999998</v>
      </c>
      <c r="BM33" s="22">
        <v>63.502768</v>
      </c>
      <c r="BN33" s="22">
        <v>74.405364</v>
      </c>
      <c r="BO33" s="22">
        <v>89.17487199999998</v>
      </c>
      <c r="BP33" s="23">
        <f t="shared" si="36"/>
        <v>227.08300400000002</v>
      </c>
      <c r="BQ33" s="40">
        <f t="shared" si="37"/>
        <v>831.295791</v>
      </c>
      <c r="BR33" s="55">
        <v>85.841212</v>
      </c>
      <c r="BS33" s="55">
        <v>76.29599999999999</v>
      </c>
      <c r="BT33" s="55">
        <v>77.972667</v>
      </c>
      <c r="BU33" s="23">
        <f t="shared" si="44"/>
        <v>240.10987899999998</v>
      </c>
      <c r="BV33" s="55">
        <v>69.66199999999999</v>
      </c>
      <c r="BW33" s="55">
        <v>63.456</v>
      </c>
      <c r="BX33" s="55">
        <v>57.496871999999996</v>
      </c>
      <c r="BY33" s="23">
        <f t="shared" si="38"/>
        <v>190.614872</v>
      </c>
      <c r="BZ33" s="6"/>
      <c r="CA33" s="6"/>
      <c r="CB33" s="6"/>
      <c r="CC33" s="23">
        <f t="shared" si="43"/>
        <v>0</v>
      </c>
      <c r="CD33" s="22"/>
      <c r="CE33" s="22"/>
      <c r="CF33" s="22"/>
      <c r="CG33" s="23">
        <f t="shared" si="39"/>
        <v>0</v>
      </c>
      <c r="CH33" s="40">
        <f t="shared" si="7"/>
        <v>430.72475099999997</v>
      </c>
    </row>
    <row r="34" spans="1:86" ht="15" outlineLevel="1">
      <c r="A34" t="s">
        <v>30</v>
      </c>
      <c r="B34" s="22">
        <v>11.5683</v>
      </c>
      <c r="C34" s="22">
        <v>10.6305</v>
      </c>
      <c r="D34" s="22">
        <v>10.089</v>
      </c>
      <c r="E34" s="23">
        <f t="shared" si="8"/>
        <v>32.2878</v>
      </c>
      <c r="F34" s="22">
        <v>9.3565</v>
      </c>
      <c r="G34" s="22">
        <v>9.008</v>
      </c>
      <c r="H34" s="22">
        <v>8.779</v>
      </c>
      <c r="I34" s="23">
        <f t="shared" si="9"/>
        <v>27.1435</v>
      </c>
      <c r="J34" s="22">
        <v>8.5712</v>
      </c>
      <c r="K34" s="22">
        <v>8.174</v>
      </c>
      <c r="L34" s="22">
        <v>8.9101</v>
      </c>
      <c r="M34" s="23">
        <f t="shared" si="10"/>
        <v>25.655299999999997</v>
      </c>
      <c r="N34" s="22">
        <v>9.805864</v>
      </c>
      <c r="O34" s="22">
        <v>10.6667</v>
      </c>
      <c r="P34" s="22">
        <v>12.419</v>
      </c>
      <c r="Q34" s="23">
        <f t="shared" si="11"/>
        <v>32.891564</v>
      </c>
      <c r="R34" s="38">
        <f t="shared" si="12"/>
        <v>117.97816399999999</v>
      </c>
      <c r="S34" s="22">
        <v>12.5216</v>
      </c>
      <c r="T34" s="22">
        <v>11.7215</v>
      </c>
      <c r="U34" s="22">
        <v>11.3814</v>
      </c>
      <c r="V34" s="23">
        <f t="shared" si="13"/>
        <v>35.6245</v>
      </c>
      <c r="W34" s="22">
        <v>9.6974</v>
      </c>
      <c r="X34" s="22">
        <v>9.0032</v>
      </c>
      <c r="Y34" s="22">
        <v>9.069</v>
      </c>
      <c r="Z34" s="23">
        <f t="shared" si="14"/>
        <v>27.769600000000004</v>
      </c>
      <c r="AA34" s="22">
        <v>8.3482</v>
      </c>
      <c r="AB34" s="22">
        <v>8.563</v>
      </c>
      <c r="AC34" s="22">
        <v>9.1753</v>
      </c>
      <c r="AD34" s="23">
        <f t="shared" si="15"/>
        <v>26.0865</v>
      </c>
      <c r="AE34" s="22">
        <v>9.603242999999999</v>
      </c>
      <c r="AF34" s="22">
        <v>9.6376</v>
      </c>
      <c r="AG34" s="22">
        <v>11.43</v>
      </c>
      <c r="AH34" s="23">
        <f t="shared" si="16"/>
        <v>30.670842999999998</v>
      </c>
      <c r="AI34" s="40">
        <f t="shared" si="40"/>
        <v>120.151443</v>
      </c>
      <c r="AJ34" s="22">
        <v>11.805636</v>
      </c>
      <c r="AK34" s="22">
        <v>10.6663</v>
      </c>
      <c r="AL34" s="22">
        <v>11.051</v>
      </c>
      <c r="AM34" s="23">
        <f t="shared" si="18"/>
        <v>33.522936</v>
      </c>
      <c r="AN34" s="22">
        <v>9.7625</v>
      </c>
      <c r="AO34" s="22">
        <v>8.9551</v>
      </c>
      <c r="AP34" s="22">
        <v>9.1386</v>
      </c>
      <c r="AQ34" s="23">
        <f t="shared" si="19"/>
        <v>27.856199999999998</v>
      </c>
      <c r="AR34" s="22">
        <v>9.1762</v>
      </c>
      <c r="AS34" s="22">
        <v>8.5332</v>
      </c>
      <c r="AT34" s="22">
        <v>8.625</v>
      </c>
      <c r="AU34" s="23">
        <f t="shared" si="20"/>
        <v>26.334400000000002</v>
      </c>
      <c r="AV34" s="22">
        <v>9.9994</v>
      </c>
      <c r="AW34" s="22">
        <v>10.3894</v>
      </c>
      <c r="AX34" s="22">
        <v>11.244672</v>
      </c>
      <c r="AY34" s="23">
        <f t="shared" si="21"/>
        <v>31.633471999999998</v>
      </c>
      <c r="AZ34" s="40">
        <f t="shared" si="41"/>
        <v>119.347008</v>
      </c>
      <c r="BA34" s="22">
        <v>11.767209</v>
      </c>
      <c r="BB34" s="22">
        <v>10.031076</v>
      </c>
      <c r="BC34" s="22">
        <v>10.749625</v>
      </c>
      <c r="BD34" s="23">
        <f t="shared" si="23"/>
        <v>32.54791</v>
      </c>
      <c r="BE34" s="22">
        <v>9.473558</v>
      </c>
      <c r="BF34" s="22">
        <v>9.082109</v>
      </c>
      <c r="BG34" s="22">
        <v>9.524701</v>
      </c>
      <c r="BH34" s="23">
        <f t="shared" si="24"/>
        <v>28.080368</v>
      </c>
      <c r="BI34" s="6">
        <v>8.880134</v>
      </c>
      <c r="BJ34" s="6">
        <v>9.269968</v>
      </c>
      <c r="BK34" s="6">
        <v>9.023496</v>
      </c>
      <c r="BL34" s="23">
        <f t="shared" si="42"/>
        <v>27.173598</v>
      </c>
      <c r="BM34" s="22">
        <v>9.725943</v>
      </c>
      <c r="BN34" s="22">
        <v>10.229206</v>
      </c>
      <c r="BO34" s="22">
        <v>11.988385000000001</v>
      </c>
      <c r="BP34" s="23">
        <f t="shared" si="36"/>
        <v>31.943534</v>
      </c>
      <c r="BQ34" s="40">
        <f t="shared" si="37"/>
        <v>119.74540999999999</v>
      </c>
      <c r="BR34" s="55">
        <v>11.507733</v>
      </c>
      <c r="BS34" s="55">
        <v>10.314123</v>
      </c>
      <c r="BT34" s="55">
        <v>10.881639</v>
      </c>
      <c r="BU34" s="23">
        <f t="shared" si="44"/>
        <v>32.703495000000004</v>
      </c>
      <c r="BV34" s="55">
        <v>10.007751</v>
      </c>
      <c r="BW34" s="55">
        <v>9.46159</v>
      </c>
      <c r="BX34" s="55">
        <v>9.718107</v>
      </c>
      <c r="BY34" s="23">
        <f t="shared" si="38"/>
        <v>29.187448</v>
      </c>
      <c r="BZ34" s="6"/>
      <c r="CA34" s="6"/>
      <c r="CB34" s="6"/>
      <c r="CC34" s="23">
        <f t="shared" si="43"/>
        <v>0</v>
      </c>
      <c r="CD34" s="22"/>
      <c r="CE34" s="22"/>
      <c r="CF34" s="22"/>
      <c r="CG34" s="23">
        <f t="shared" si="39"/>
        <v>0</v>
      </c>
      <c r="CH34" s="40">
        <f t="shared" si="7"/>
        <v>61.89094300000001</v>
      </c>
    </row>
    <row r="35" spans="1:86" ht="15" outlineLevel="1">
      <c r="A35" t="s">
        <v>31</v>
      </c>
      <c r="B35" s="22">
        <v>10.955</v>
      </c>
      <c r="C35" s="22">
        <v>9.099</v>
      </c>
      <c r="D35" s="22">
        <v>9.809000000000001</v>
      </c>
      <c r="E35" s="23">
        <f t="shared" si="8"/>
        <v>29.863000000000003</v>
      </c>
      <c r="F35" s="22">
        <v>8.583</v>
      </c>
      <c r="G35" s="22">
        <v>2.553</v>
      </c>
      <c r="H35" s="22">
        <v>1.524</v>
      </c>
      <c r="I35" s="23">
        <f t="shared" si="9"/>
        <v>12.66</v>
      </c>
      <c r="J35" s="22">
        <v>0.005</v>
      </c>
      <c r="K35" s="22">
        <v>0.29</v>
      </c>
      <c r="L35" s="22">
        <v>2.276</v>
      </c>
      <c r="M35" s="23">
        <f t="shared" si="10"/>
        <v>2.5709999999999997</v>
      </c>
      <c r="N35" s="22">
        <v>4.097</v>
      </c>
      <c r="O35" s="22">
        <v>7.428999999999999</v>
      </c>
      <c r="P35" s="22">
        <v>9.147</v>
      </c>
      <c r="Q35" s="23">
        <f t="shared" si="11"/>
        <v>20.673000000000002</v>
      </c>
      <c r="R35" s="38">
        <f t="shared" si="12"/>
        <v>65.767</v>
      </c>
      <c r="S35" s="22">
        <v>9.767</v>
      </c>
      <c r="T35" s="22">
        <v>10.715</v>
      </c>
      <c r="U35" s="22">
        <v>10.556999999999999</v>
      </c>
      <c r="V35" s="23">
        <f t="shared" si="13"/>
        <v>31.038999999999998</v>
      </c>
      <c r="W35" s="22">
        <v>6.874</v>
      </c>
      <c r="X35" s="22">
        <v>2.105</v>
      </c>
      <c r="Y35" s="22">
        <v>0.591</v>
      </c>
      <c r="Z35" s="23">
        <f t="shared" si="14"/>
        <v>9.569999999999999</v>
      </c>
      <c r="AA35" s="22">
        <v>0</v>
      </c>
      <c r="AB35" s="22">
        <v>0</v>
      </c>
      <c r="AC35" s="22">
        <v>2.3819999999999997</v>
      </c>
      <c r="AD35" s="23">
        <f t="shared" si="15"/>
        <v>2.3819999999999997</v>
      </c>
      <c r="AE35" s="22">
        <v>7.026</v>
      </c>
      <c r="AF35" s="22">
        <v>8.16</v>
      </c>
      <c r="AG35" s="22">
        <v>10.56</v>
      </c>
      <c r="AH35" s="23">
        <f t="shared" si="16"/>
        <v>25.746000000000002</v>
      </c>
      <c r="AI35" s="40">
        <f t="shared" si="40"/>
        <v>68.737</v>
      </c>
      <c r="AJ35" s="22">
        <v>11.465</v>
      </c>
      <c r="AK35" s="22">
        <v>12.100999999999999</v>
      </c>
      <c r="AL35" s="22">
        <v>12.376</v>
      </c>
      <c r="AM35" s="23">
        <f t="shared" si="18"/>
        <v>35.942</v>
      </c>
      <c r="AN35" s="22">
        <v>12.164000000000001</v>
      </c>
      <c r="AO35" s="22">
        <v>2.502</v>
      </c>
      <c r="AP35" s="22">
        <v>1.171</v>
      </c>
      <c r="AQ35" s="23">
        <f t="shared" si="19"/>
        <v>15.837</v>
      </c>
      <c r="AR35" s="22">
        <v>0</v>
      </c>
      <c r="AS35" s="22">
        <v>0</v>
      </c>
      <c r="AT35" s="22">
        <v>2.352</v>
      </c>
      <c r="AU35" s="23">
        <f t="shared" si="20"/>
        <v>2.352</v>
      </c>
      <c r="AV35" s="22">
        <v>6.518</v>
      </c>
      <c r="AW35" s="22">
        <v>7.7780000000000005</v>
      </c>
      <c r="AX35" s="22">
        <v>13.906</v>
      </c>
      <c r="AY35" s="23">
        <f t="shared" si="21"/>
        <v>28.201999999999998</v>
      </c>
      <c r="AZ35" s="40">
        <f t="shared" si="41"/>
        <v>82.333</v>
      </c>
      <c r="BA35" s="22">
        <v>15.366</v>
      </c>
      <c r="BB35" s="22">
        <v>10.655000000000001</v>
      </c>
      <c r="BC35" s="22">
        <v>12.685</v>
      </c>
      <c r="BD35" s="23">
        <f t="shared" si="23"/>
        <v>38.706</v>
      </c>
      <c r="BE35" s="22">
        <v>9.685</v>
      </c>
      <c r="BF35" s="22">
        <v>7.106</v>
      </c>
      <c r="BG35" s="22">
        <v>1.905</v>
      </c>
      <c r="BH35" s="23">
        <f t="shared" si="24"/>
        <v>18.696</v>
      </c>
      <c r="BI35" s="6"/>
      <c r="BJ35" s="6">
        <v>0.001</v>
      </c>
      <c r="BK35" s="6">
        <v>2.632</v>
      </c>
      <c r="BL35" s="23">
        <f t="shared" si="42"/>
        <v>2.633</v>
      </c>
      <c r="BM35" s="22">
        <v>11.132000000000001</v>
      </c>
      <c r="BN35" s="22">
        <v>15.940999999999999</v>
      </c>
      <c r="BO35" s="22">
        <v>13.77</v>
      </c>
      <c r="BP35" s="23">
        <f t="shared" si="36"/>
        <v>40.843</v>
      </c>
      <c r="BQ35" s="40">
        <f t="shared" si="37"/>
        <v>100.87800000000001</v>
      </c>
      <c r="BR35" s="55">
        <v>13.327</v>
      </c>
      <c r="BS35" s="55">
        <v>10.386</v>
      </c>
      <c r="BT35" s="55">
        <v>11.721</v>
      </c>
      <c r="BU35" s="23">
        <f t="shared" si="44"/>
        <v>35.434</v>
      </c>
      <c r="BV35" s="55">
        <v>8.751000000000001</v>
      </c>
      <c r="BW35" s="55">
        <v>4.957</v>
      </c>
      <c r="BX35" s="55">
        <v>1.932</v>
      </c>
      <c r="BY35" s="23">
        <f t="shared" si="38"/>
        <v>15.640000000000002</v>
      </c>
      <c r="BZ35" s="6"/>
      <c r="CA35" s="6"/>
      <c r="CB35" s="6"/>
      <c r="CC35" s="23">
        <f t="shared" si="43"/>
        <v>0</v>
      </c>
      <c r="CD35" s="22"/>
      <c r="CE35" s="22"/>
      <c r="CF35" s="22"/>
      <c r="CG35" s="23">
        <f t="shared" si="39"/>
        <v>0</v>
      </c>
      <c r="CH35" s="40">
        <f t="shared" si="7"/>
        <v>51.074</v>
      </c>
    </row>
    <row r="36" spans="1:86" ht="15" outlineLevel="1">
      <c r="A36" t="s">
        <v>32</v>
      </c>
      <c r="B36" s="22">
        <v>19.189</v>
      </c>
      <c r="C36" s="22">
        <v>16.799</v>
      </c>
      <c r="D36" s="22">
        <v>16.236</v>
      </c>
      <c r="E36" s="23">
        <f t="shared" si="8"/>
        <v>52.224000000000004</v>
      </c>
      <c r="F36" s="22">
        <v>17.223999999999997</v>
      </c>
      <c r="G36" s="22">
        <v>13.828</v>
      </c>
      <c r="H36" s="22">
        <v>10.126</v>
      </c>
      <c r="I36" s="23">
        <f t="shared" si="9"/>
        <v>41.178</v>
      </c>
      <c r="J36" s="22">
        <v>9.687</v>
      </c>
      <c r="K36" s="22">
        <v>11.827000000000002</v>
      </c>
      <c r="L36" s="22">
        <v>13.777000000000001</v>
      </c>
      <c r="M36" s="23">
        <f t="shared" si="10"/>
        <v>35.291000000000004</v>
      </c>
      <c r="N36" s="22">
        <v>16.34</v>
      </c>
      <c r="O36" s="22">
        <v>16.436</v>
      </c>
      <c r="P36" s="22">
        <v>18.533</v>
      </c>
      <c r="Q36" s="23">
        <f t="shared" si="11"/>
        <v>51.309</v>
      </c>
      <c r="R36" s="38">
        <f t="shared" si="12"/>
        <v>180.002</v>
      </c>
      <c r="S36" s="22">
        <v>18.469</v>
      </c>
      <c r="T36" s="22">
        <v>16.902</v>
      </c>
      <c r="U36" s="22">
        <v>18.267</v>
      </c>
      <c r="V36" s="23">
        <f t="shared" si="13"/>
        <v>53.638000000000005</v>
      </c>
      <c r="W36" s="22">
        <v>15.798</v>
      </c>
      <c r="X36" s="22">
        <v>13.901</v>
      </c>
      <c r="Y36" s="22">
        <v>8.83</v>
      </c>
      <c r="Z36" s="23">
        <f t="shared" si="14"/>
        <v>38.528999999999996</v>
      </c>
      <c r="AA36" s="22">
        <v>8.382000000000001</v>
      </c>
      <c r="AB36" s="22">
        <v>10.233</v>
      </c>
      <c r="AC36" s="22">
        <v>12.072</v>
      </c>
      <c r="AD36" s="23">
        <f t="shared" si="15"/>
        <v>30.687</v>
      </c>
      <c r="AE36" s="22">
        <v>14.197000000000001</v>
      </c>
      <c r="AF36" s="22">
        <v>17.863</v>
      </c>
      <c r="AG36" s="22">
        <v>20.451999999999998</v>
      </c>
      <c r="AH36" s="23">
        <f t="shared" si="16"/>
        <v>52.512</v>
      </c>
      <c r="AI36" s="40">
        <f t="shared" si="40"/>
        <v>175.36599999999999</v>
      </c>
      <c r="AJ36" s="22">
        <v>20.251</v>
      </c>
      <c r="AK36" s="22">
        <v>18.375</v>
      </c>
      <c r="AL36" s="22">
        <v>19.3</v>
      </c>
      <c r="AM36" s="23">
        <f t="shared" si="18"/>
        <v>57.926</v>
      </c>
      <c r="AN36" s="22">
        <v>18.448</v>
      </c>
      <c r="AO36" s="22">
        <v>18.057000000000002</v>
      </c>
      <c r="AP36" s="22">
        <v>11.106000000000002</v>
      </c>
      <c r="AQ36" s="23">
        <f t="shared" si="19"/>
        <v>47.611000000000004</v>
      </c>
      <c r="AR36" s="22">
        <v>11.831999999999999</v>
      </c>
      <c r="AS36" s="22">
        <v>12.116</v>
      </c>
      <c r="AT36" s="22">
        <v>12.389000000000001</v>
      </c>
      <c r="AU36" s="23">
        <f t="shared" si="20"/>
        <v>36.337</v>
      </c>
      <c r="AV36" s="22">
        <v>15.68</v>
      </c>
      <c r="AW36" s="22">
        <v>18.358</v>
      </c>
      <c r="AX36" s="22">
        <v>19.264</v>
      </c>
      <c r="AY36" s="23">
        <f t="shared" si="21"/>
        <v>53.30199999999999</v>
      </c>
      <c r="AZ36" s="40">
        <f t="shared" si="41"/>
        <v>195.17600000000002</v>
      </c>
      <c r="BA36" s="22">
        <v>19.686</v>
      </c>
      <c r="BB36" s="22">
        <v>17.275</v>
      </c>
      <c r="BC36" s="22">
        <v>18.387</v>
      </c>
      <c r="BD36" s="23">
        <f t="shared" si="23"/>
        <v>55.348</v>
      </c>
      <c r="BE36" s="22">
        <v>17.014</v>
      </c>
      <c r="BF36" s="22">
        <v>16.175</v>
      </c>
      <c r="BG36" s="22">
        <v>16.517</v>
      </c>
      <c r="BH36" s="23">
        <f t="shared" si="24"/>
        <v>49.706</v>
      </c>
      <c r="BI36" s="6">
        <v>14.325</v>
      </c>
      <c r="BJ36" s="6">
        <v>10.675999999999998</v>
      </c>
      <c r="BK36" s="6">
        <v>12.49</v>
      </c>
      <c r="BL36" s="23">
        <f t="shared" si="42"/>
        <v>37.491</v>
      </c>
      <c r="BM36" s="22">
        <v>14.48</v>
      </c>
      <c r="BN36" s="22">
        <v>16.730999999999998</v>
      </c>
      <c r="BO36" s="22">
        <v>18.95</v>
      </c>
      <c r="BP36" s="23">
        <f t="shared" si="36"/>
        <v>50.161</v>
      </c>
      <c r="BQ36" s="40">
        <f t="shared" si="37"/>
        <v>192.70600000000002</v>
      </c>
      <c r="BR36" s="55">
        <v>20.802999999999997</v>
      </c>
      <c r="BS36" s="55">
        <v>17.758000000000003</v>
      </c>
      <c r="BT36" s="55">
        <v>18.689</v>
      </c>
      <c r="BU36" s="23">
        <f t="shared" si="44"/>
        <v>57.25</v>
      </c>
      <c r="BV36" s="55">
        <v>18.214</v>
      </c>
      <c r="BW36" s="55">
        <v>17.289</v>
      </c>
      <c r="BX36" s="55">
        <v>10.666</v>
      </c>
      <c r="BY36" s="23">
        <f t="shared" si="38"/>
        <v>46.169</v>
      </c>
      <c r="BZ36" s="6"/>
      <c r="CA36" s="6"/>
      <c r="CB36" s="6"/>
      <c r="CC36" s="23">
        <f t="shared" si="43"/>
        <v>0</v>
      </c>
      <c r="CD36" s="22"/>
      <c r="CE36" s="22"/>
      <c r="CF36" s="22"/>
      <c r="CG36" s="23">
        <f t="shared" si="39"/>
        <v>0</v>
      </c>
      <c r="CH36" s="40">
        <f t="shared" si="7"/>
        <v>103.419</v>
      </c>
    </row>
    <row r="37" spans="1:86" s="49" customFormat="1" ht="15" outlineLevel="1">
      <c r="A37" s="49" t="s">
        <v>33</v>
      </c>
      <c r="B37" s="22">
        <v>181.866767</v>
      </c>
      <c r="C37" s="22">
        <v>160.894928</v>
      </c>
      <c r="D37" s="22">
        <v>169.446212</v>
      </c>
      <c r="E37" s="23">
        <f t="shared" si="8"/>
        <v>512.207907</v>
      </c>
      <c r="F37" s="22">
        <v>149.736611</v>
      </c>
      <c r="G37" s="22">
        <v>145.690479</v>
      </c>
      <c r="H37" s="22">
        <v>124.822123</v>
      </c>
      <c r="I37" s="23">
        <f t="shared" si="9"/>
        <v>420.24921300000005</v>
      </c>
      <c r="J37" s="22">
        <v>120.41560000000001</v>
      </c>
      <c r="K37" s="22">
        <v>128.1779</v>
      </c>
      <c r="L37" s="22">
        <v>129.18501600000002</v>
      </c>
      <c r="M37" s="23">
        <f t="shared" si="10"/>
        <v>377.778516</v>
      </c>
      <c r="N37" s="22">
        <v>151.65540000000001</v>
      </c>
      <c r="O37" s="22">
        <v>159.67479899999998</v>
      </c>
      <c r="P37" s="22">
        <v>187.055</v>
      </c>
      <c r="Q37" s="23">
        <f t="shared" si="11"/>
        <v>498.385199</v>
      </c>
      <c r="R37" s="50">
        <f t="shared" si="12"/>
        <v>1808.6208350000002</v>
      </c>
      <c r="S37" s="22">
        <v>186.00502600000002</v>
      </c>
      <c r="T37" s="22">
        <v>180.530225</v>
      </c>
      <c r="U37" s="22">
        <v>176.938464</v>
      </c>
      <c r="V37" s="23">
        <f t="shared" si="13"/>
        <v>543.4737150000001</v>
      </c>
      <c r="W37" s="22">
        <v>146.23402000000002</v>
      </c>
      <c r="X37" s="22">
        <v>139.595861</v>
      </c>
      <c r="Y37" s="22">
        <v>127.195409</v>
      </c>
      <c r="Z37" s="23">
        <f t="shared" si="14"/>
        <v>413.02529</v>
      </c>
      <c r="AA37" s="22">
        <v>127.49697400000001</v>
      </c>
      <c r="AB37" s="22">
        <v>116.99101200000001</v>
      </c>
      <c r="AC37" s="22">
        <v>107.71686600000001</v>
      </c>
      <c r="AD37" s="23">
        <f t="shared" si="15"/>
        <v>352.2048520000001</v>
      </c>
      <c r="AE37" s="22">
        <v>151.134145</v>
      </c>
      <c r="AF37" s="22">
        <v>163.3825</v>
      </c>
      <c r="AG37" s="22">
        <v>184.325</v>
      </c>
      <c r="AH37" s="23">
        <f t="shared" si="16"/>
        <v>498.84164499999997</v>
      </c>
      <c r="AI37" s="50">
        <f t="shared" si="40"/>
        <v>1807.5455020000002</v>
      </c>
      <c r="AJ37" s="22">
        <v>190.1712</v>
      </c>
      <c r="AK37" s="22">
        <v>167.571225</v>
      </c>
      <c r="AL37" s="22">
        <v>170.99722400000002</v>
      </c>
      <c r="AM37" s="23">
        <f t="shared" si="18"/>
        <v>528.7396490000001</v>
      </c>
      <c r="AN37" s="22">
        <v>151.448443</v>
      </c>
      <c r="AO37" s="22">
        <v>144.642694</v>
      </c>
      <c r="AP37" s="22">
        <v>122.986</v>
      </c>
      <c r="AQ37" s="23">
        <f t="shared" si="19"/>
        <v>419.077137</v>
      </c>
      <c r="AR37" s="22">
        <v>123.368591</v>
      </c>
      <c r="AS37" s="22">
        <v>129.54082599999998</v>
      </c>
      <c r="AT37" s="22">
        <v>132.041</v>
      </c>
      <c r="AU37" s="23">
        <f t="shared" si="20"/>
        <v>384.95041699999996</v>
      </c>
      <c r="AV37" s="22">
        <v>151.398918</v>
      </c>
      <c r="AW37" s="22">
        <v>156.841174</v>
      </c>
      <c r="AX37" s="22">
        <v>177.994304</v>
      </c>
      <c r="AY37" s="23">
        <f t="shared" si="21"/>
        <v>486.234396</v>
      </c>
      <c r="AZ37" s="50">
        <f t="shared" si="41"/>
        <v>1819.0015990000002</v>
      </c>
      <c r="BA37" s="22">
        <v>190.285663</v>
      </c>
      <c r="BB37" s="22">
        <v>166.68958700000002</v>
      </c>
      <c r="BC37" s="22">
        <v>168.46685300000001</v>
      </c>
      <c r="BD37" s="23">
        <f t="shared" si="23"/>
        <v>525.4421030000001</v>
      </c>
      <c r="BE37" s="22">
        <v>148.55879800000002</v>
      </c>
      <c r="BF37" s="22">
        <v>140.268568</v>
      </c>
      <c r="BG37" s="22">
        <v>131.07128</v>
      </c>
      <c r="BH37" s="23">
        <f t="shared" si="24"/>
        <v>419.898646</v>
      </c>
      <c r="BI37" s="6">
        <v>127.0519</v>
      </c>
      <c r="BJ37" s="6">
        <v>128.962483</v>
      </c>
      <c r="BK37" s="6">
        <v>134.924206</v>
      </c>
      <c r="BL37" s="23">
        <f t="shared" si="42"/>
        <v>390.938589</v>
      </c>
      <c r="BM37" s="22">
        <v>158.16687499999998</v>
      </c>
      <c r="BN37" s="22">
        <v>163.87917500000003</v>
      </c>
      <c r="BO37" s="22">
        <v>183.722208</v>
      </c>
      <c r="BP37" s="23">
        <f t="shared" si="36"/>
        <v>505.76825800000006</v>
      </c>
      <c r="BQ37" s="40">
        <f t="shared" si="37"/>
        <v>1842.047596</v>
      </c>
      <c r="BR37" s="55">
        <f>187.354+0.203449</f>
        <v>187.55744900000002</v>
      </c>
      <c r="BS37" s="55">
        <f>165.506+0.178464</f>
        <v>165.684464</v>
      </c>
      <c r="BT37" s="55">
        <f>164.797+0.178613</f>
        <v>164.975613</v>
      </c>
      <c r="BU37" s="23">
        <f t="shared" si="44"/>
        <v>518.217526</v>
      </c>
      <c r="BV37" s="55">
        <v>155.153772</v>
      </c>
      <c r="BW37" s="55">
        <v>149.38565100000002</v>
      </c>
      <c r="BX37" s="55">
        <v>135.187177</v>
      </c>
      <c r="BY37" s="23">
        <f t="shared" si="38"/>
        <v>439.7266000000001</v>
      </c>
      <c r="BZ37" s="6"/>
      <c r="CA37" s="6"/>
      <c r="CB37" s="6"/>
      <c r="CC37" s="23">
        <f t="shared" si="43"/>
        <v>0</v>
      </c>
      <c r="CD37" s="22"/>
      <c r="CE37" s="22"/>
      <c r="CF37" s="22"/>
      <c r="CG37" s="23">
        <f t="shared" si="39"/>
        <v>0</v>
      </c>
      <c r="CH37" s="40">
        <f t="shared" si="7"/>
        <v>957.9441260000001</v>
      </c>
    </row>
    <row r="38" spans="1:86" ht="15" outlineLevel="1">
      <c r="A38" t="s">
        <v>34</v>
      </c>
      <c r="B38" s="22">
        <v>75.61</v>
      </c>
      <c r="C38" s="22">
        <v>69.53995</v>
      </c>
      <c r="D38" s="22">
        <v>73.73649</v>
      </c>
      <c r="E38" s="23">
        <f t="shared" si="8"/>
        <v>218.88644</v>
      </c>
      <c r="F38" s="22">
        <v>64.82045</v>
      </c>
      <c r="G38" s="22">
        <v>56.9791</v>
      </c>
      <c r="H38" s="22">
        <v>47.73019</v>
      </c>
      <c r="I38" s="23">
        <f t="shared" si="9"/>
        <v>169.52974</v>
      </c>
      <c r="J38" s="22">
        <v>42.26462</v>
      </c>
      <c r="K38" s="22">
        <v>51.16817</v>
      </c>
      <c r="L38" s="22">
        <v>66.842091</v>
      </c>
      <c r="M38" s="23">
        <f t="shared" si="10"/>
        <v>160.274881</v>
      </c>
      <c r="N38" s="22">
        <v>73.981631</v>
      </c>
      <c r="O38" s="22">
        <v>78.24276</v>
      </c>
      <c r="P38" s="22">
        <v>82.194</v>
      </c>
      <c r="Q38" s="23">
        <f t="shared" si="11"/>
        <v>234.41839099999999</v>
      </c>
      <c r="R38" s="38">
        <f t="shared" si="12"/>
        <v>783.1094519999999</v>
      </c>
      <c r="S38" s="22">
        <v>81.05250500000001</v>
      </c>
      <c r="T38" s="22">
        <v>72.55466</v>
      </c>
      <c r="U38" s="22">
        <v>78.3682</v>
      </c>
      <c r="V38" s="23">
        <f t="shared" si="13"/>
        <v>231.975365</v>
      </c>
      <c r="W38" s="22">
        <v>70.90574</v>
      </c>
      <c r="X38" s="22">
        <v>56.723749999999995</v>
      </c>
      <c r="Y38" s="22">
        <v>44.81783</v>
      </c>
      <c r="Z38" s="23">
        <f t="shared" si="14"/>
        <v>172.44732</v>
      </c>
      <c r="AA38" s="22">
        <v>46.53051</v>
      </c>
      <c r="AB38" s="22">
        <v>53.43275</v>
      </c>
      <c r="AC38" s="22">
        <v>60.995507</v>
      </c>
      <c r="AD38" s="23">
        <f t="shared" si="15"/>
        <v>160.958767</v>
      </c>
      <c r="AE38" s="22">
        <v>76.579211</v>
      </c>
      <c r="AF38" s="22">
        <v>77.68121</v>
      </c>
      <c r="AG38" s="22">
        <v>79.876</v>
      </c>
      <c r="AH38" s="23">
        <f t="shared" si="16"/>
        <v>234.136421</v>
      </c>
      <c r="AI38" s="40">
        <f t="shared" si="40"/>
        <v>799.517873</v>
      </c>
      <c r="AJ38" s="22">
        <v>45.574124999999995</v>
      </c>
      <c r="AK38" s="22">
        <v>38.263742</v>
      </c>
      <c r="AL38" s="22">
        <v>43.298</v>
      </c>
      <c r="AM38" s="23">
        <f t="shared" si="18"/>
        <v>127.13586699999999</v>
      </c>
      <c r="AN38" s="22">
        <v>24.566000000000003</v>
      </c>
      <c r="AO38" s="22">
        <v>26.29995</v>
      </c>
      <c r="AP38" s="22">
        <v>21.257713</v>
      </c>
      <c r="AQ38" s="23">
        <f t="shared" si="19"/>
        <v>72.123663</v>
      </c>
      <c r="AR38" s="22">
        <v>30.809822999999998</v>
      </c>
      <c r="AS38" s="22">
        <v>33.312662</v>
      </c>
      <c r="AT38" s="22">
        <v>35.035183</v>
      </c>
      <c r="AU38" s="23">
        <f t="shared" si="20"/>
        <v>99.157668</v>
      </c>
      <c r="AV38" s="22">
        <v>28.03293</v>
      </c>
      <c r="AW38" s="22">
        <v>28.20531</v>
      </c>
      <c r="AX38" s="22">
        <v>30.34152</v>
      </c>
      <c r="AY38" s="23">
        <f t="shared" si="21"/>
        <v>86.57976000000001</v>
      </c>
      <c r="AZ38" s="40">
        <f t="shared" si="41"/>
        <v>384.996958</v>
      </c>
      <c r="BA38" s="22">
        <v>32.366163</v>
      </c>
      <c r="BB38" s="22">
        <v>31.2714537</v>
      </c>
      <c r="BC38" s="22">
        <v>30.052874</v>
      </c>
      <c r="BD38" s="23">
        <f t="shared" si="23"/>
        <v>93.6904907</v>
      </c>
      <c r="BE38" s="22">
        <v>27.180659</v>
      </c>
      <c r="BF38" s="22">
        <v>25.725735999999998</v>
      </c>
      <c r="BG38" s="22">
        <v>20.197853000000002</v>
      </c>
      <c r="BH38" s="23">
        <f t="shared" si="24"/>
        <v>73.104248</v>
      </c>
      <c r="BI38" s="6">
        <v>17.225919</v>
      </c>
      <c r="BJ38" s="6">
        <v>19.375874</v>
      </c>
      <c r="BK38" s="6">
        <v>33.85393</v>
      </c>
      <c r="BL38" s="23">
        <f t="shared" si="42"/>
        <v>70.455723</v>
      </c>
      <c r="BM38" s="22">
        <v>44.222556999999995</v>
      </c>
      <c r="BN38" s="22">
        <v>50.294011</v>
      </c>
      <c r="BO38" s="22">
        <v>54.59614500000001</v>
      </c>
      <c r="BP38" s="23">
        <f t="shared" si="36"/>
        <v>149.11271299999999</v>
      </c>
      <c r="BQ38" s="40">
        <f t="shared" si="37"/>
        <v>386.3631747</v>
      </c>
      <c r="BR38" s="55">
        <v>71.618291</v>
      </c>
      <c r="BS38" s="55">
        <v>41.721903000000005</v>
      </c>
      <c r="BT38" s="55">
        <v>33.886046</v>
      </c>
      <c r="BU38" s="23">
        <f t="shared" si="44"/>
        <v>147.22624</v>
      </c>
      <c r="BV38" s="55">
        <v>36.286063000000006</v>
      </c>
      <c r="BW38" s="55">
        <v>25.134373000000004</v>
      </c>
      <c r="BX38" s="55">
        <v>17.932059000000002</v>
      </c>
      <c r="BY38" s="23">
        <f t="shared" si="38"/>
        <v>79.352495</v>
      </c>
      <c r="BZ38" s="6"/>
      <c r="CA38" s="6"/>
      <c r="CB38" s="6"/>
      <c r="CC38" s="23">
        <f t="shared" si="43"/>
        <v>0</v>
      </c>
      <c r="CD38" s="22"/>
      <c r="CE38" s="22"/>
      <c r="CF38" s="22"/>
      <c r="CG38" s="23">
        <f t="shared" si="39"/>
        <v>0</v>
      </c>
      <c r="CH38" s="40">
        <f t="shared" si="7"/>
        <v>226.578735</v>
      </c>
    </row>
    <row r="39" spans="1:86" ht="15">
      <c r="A39" s="14" t="s">
        <v>19</v>
      </c>
      <c r="B39" s="21">
        <f>B40</f>
        <v>20.684729</v>
      </c>
      <c r="C39" s="21">
        <f>C40</f>
        <v>18.736266</v>
      </c>
      <c r="D39" s="21">
        <f>D40</f>
        <v>32.039149</v>
      </c>
      <c r="E39" s="2">
        <f>B39+C39+D39</f>
        <v>71.46014400000001</v>
      </c>
      <c r="F39" s="8">
        <f>F40</f>
        <v>116.482608</v>
      </c>
      <c r="G39" s="8">
        <f>G40</f>
        <v>130.234256</v>
      </c>
      <c r="H39" s="8">
        <f>H40</f>
        <v>64.575457</v>
      </c>
      <c r="I39" s="2">
        <f>F39+G39+H39</f>
        <v>311.292321</v>
      </c>
      <c r="J39" s="20">
        <f>J40</f>
        <v>93.60667</v>
      </c>
      <c r="K39" s="20">
        <f>K40</f>
        <v>77.985104</v>
      </c>
      <c r="L39" s="20">
        <f>L40</f>
        <v>37.920313</v>
      </c>
      <c r="M39" s="2">
        <f>J39+K39+L39</f>
        <v>209.51208699999998</v>
      </c>
      <c r="N39" s="20">
        <f>N40</f>
        <v>9.308</v>
      </c>
      <c r="O39" s="20">
        <f>O40</f>
        <v>20.453</v>
      </c>
      <c r="P39" s="20">
        <f>P40</f>
        <v>19.625</v>
      </c>
      <c r="Q39" s="2">
        <f>N39+O39+P39</f>
        <v>49.385999999999996</v>
      </c>
      <c r="R39" s="37">
        <f>E39+I39+M39+Q39</f>
        <v>641.650552</v>
      </c>
      <c r="S39" s="8">
        <v>16.769</v>
      </c>
      <c r="T39" s="8">
        <v>16.475</v>
      </c>
      <c r="U39" s="8">
        <v>19.8672052</v>
      </c>
      <c r="V39" s="2">
        <f>S39+T39+U39</f>
        <v>53.1112052</v>
      </c>
      <c r="W39" s="8">
        <f>W40</f>
        <v>78.915</v>
      </c>
      <c r="X39" s="8">
        <f>X40</f>
        <v>89.413</v>
      </c>
      <c r="Y39" s="8">
        <f>Y40</f>
        <v>110.049</v>
      </c>
      <c r="Z39" s="2">
        <f>W39+X39+Y39</f>
        <v>278.377</v>
      </c>
      <c r="AA39" s="20">
        <f>AA40</f>
        <v>91.293</v>
      </c>
      <c r="AB39" s="20">
        <f>AB40</f>
        <v>101.489</v>
      </c>
      <c r="AC39" s="20">
        <f>AC40</f>
        <v>52.889174</v>
      </c>
      <c r="AD39" s="2">
        <f>AA39+AB39+AC39</f>
        <v>245.671174</v>
      </c>
      <c r="AE39" s="20">
        <f>AE40</f>
        <v>6.966</v>
      </c>
      <c r="AF39" s="20">
        <f>AF40</f>
        <v>17.182</v>
      </c>
      <c r="AG39" s="20">
        <f>AG40</f>
        <v>20.291</v>
      </c>
      <c r="AH39" s="2">
        <f>AE39+AF39+AG39</f>
        <v>44.439</v>
      </c>
      <c r="AI39" s="37">
        <f>V39+Z39+AD39+AH39</f>
        <v>621.5983792000001</v>
      </c>
      <c r="AJ39" s="8">
        <f>AJ40</f>
        <v>18.314</v>
      </c>
      <c r="AK39" s="8">
        <f>AK40</f>
        <v>17.968</v>
      </c>
      <c r="AL39" s="8">
        <f>AL40</f>
        <v>45.874</v>
      </c>
      <c r="AM39" s="2">
        <f>AJ39+AK39+AL39</f>
        <v>82.156</v>
      </c>
      <c r="AN39" s="8">
        <f>AN40</f>
        <v>80.31</v>
      </c>
      <c r="AO39" s="8">
        <f>AO40</f>
        <v>51.08</v>
      </c>
      <c r="AP39" s="8">
        <f>AP40</f>
        <v>54.542</v>
      </c>
      <c r="AQ39" s="2">
        <f>AN39+AO39+AP39</f>
        <v>185.932</v>
      </c>
      <c r="AR39" s="8">
        <f>AR40</f>
        <v>85.563</v>
      </c>
      <c r="AS39" s="8">
        <f>AS40</f>
        <v>63.564</v>
      </c>
      <c r="AT39" s="8">
        <f>AT40</f>
        <v>16.595</v>
      </c>
      <c r="AU39" s="2">
        <f>AR39+AS39+AT39</f>
        <v>165.722</v>
      </c>
      <c r="AV39" s="8">
        <f>AV40</f>
        <v>4.632</v>
      </c>
      <c r="AW39" s="8">
        <f>AW40</f>
        <v>6.87</v>
      </c>
      <c r="AX39" s="8">
        <f>AX40</f>
        <v>13.33</v>
      </c>
      <c r="AY39" s="2">
        <f>AV39+AW39+AX39</f>
        <v>24.832</v>
      </c>
      <c r="AZ39" s="37">
        <f>AM39+AQ39+AU39+AY39</f>
        <v>458.64199999999994</v>
      </c>
      <c r="BA39" s="8">
        <f>BA40</f>
        <v>11.004</v>
      </c>
      <c r="BB39" s="8">
        <f>BB40</f>
        <v>10.78</v>
      </c>
      <c r="BC39" s="8">
        <f>BC40</f>
        <v>21.568</v>
      </c>
      <c r="BD39" s="2">
        <f>BA39+BB39+BC39</f>
        <v>43.352000000000004</v>
      </c>
      <c r="BE39" s="8">
        <f>BE40</f>
        <v>47.532</v>
      </c>
      <c r="BF39" s="8">
        <f>BF40</f>
        <v>85.504</v>
      </c>
      <c r="BG39" s="8">
        <f>BG40</f>
        <v>73.853</v>
      </c>
      <c r="BH39" s="2">
        <f>BE39+BF39+BG39</f>
        <v>206.889</v>
      </c>
      <c r="BI39" s="8">
        <f>BI40</f>
        <v>88.454</v>
      </c>
      <c r="BJ39" s="8">
        <f>BJ40</f>
        <v>78.325</v>
      </c>
      <c r="BK39" s="8">
        <f>BK40</f>
        <v>8.296</v>
      </c>
      <c r="BL39" s="2">
        <f>BI39+BJ39+BK39</f>
        <v>175.075</v>
      </c>
      <c r="BM39" s="8">
        <f>BM40</f>
        <v>8.12</v>
      </c>
      <c r="BN39" s="8">
        <f>BN40</f>
        <v>10.532</v>
      </c>
      <c r="BO39" s="8">
        <f>BO40</f>
        <v>21.361</v>
      </c>
      <c r="BP39" s="2">
        <f>BM39+BN39+BO39</f>
        <v>40.013000000000005</v>
      </c>
      <c r="BQ39" s="37">
        <f>BP39+BL39+BH39+BD39</f>
        <v>465.32899999999995</v>
      </c>
      <c r="BR39" s="8">
        <f>BR40</f>
        <v>17.859</v>
      </c>
      <c r="BS39" s="8">
        <f>BS40</f>
        <v>14.61</v>
      </c>
      <c r="BT39" s="8">
        <f>BT40</f>
        <v>21.58</v>
      </c>
      <c r="BU39" s="2">
        <f>BR39+BS39+BT39</f>
        <v>54.049</v>
      </c>
      <c r="BV39" s="8">
        <f>BV40</f>
        <v>49.075</v>
      </c>
      <c r="BW39" s="8">
        <f>BW40</f>
        <v>72.249</v>
      </c>
      <c r="BX39" s="8">
        <f>BX40</f>
        <v>79.761</v>
      </c>
      <c r="BY39" s="2">
        <f>BV39+BW39+BX39</f>
        <v>201.08499999999998</v>
      </c>
      <c r="BZ39" s="8">
        <f>BZ40</f>
        <v>0</v>
      </c>
      <c r="CA39" s="8">
        <f>CA40</f>
        <v>0</v>
      </c>
      <c r="CB39" s="8">
        <f>CB40</f>
        <v>0</v>
      </c>
      <c r="CC39" s="2">
        <f>BZ39+CA39+CB39</f>
        <v>0</v>
      </c>
      <c r="CD39" s="8">
        <f>CD40</f>
        <v>0</v>
      </c>
      <c r="CE39" s="8">
        <f>CE40</f>
        <v>0</v>
      </c>
      <c r="CF39" s="8">
        <f>CF40</f>
        <v>0</v>
      </c>
      <c r="CG39" s="2">
        <f>CD39+CE39+CF39</f>
        <v>0</v>
      </c>
      <c r="CH39" s="37">
        <f>CG39+CC39+BY39+BU39</f>
        <v>255.134</v>
      </c>
    </row>
    <row r="40" spans="1:86" ht="15" outlineLevel="1">
      <c r="A40" s="11" t="s">
        <v>42</v>
      </c>
      <c r="B40" s="7">
        <v>20.684729</v>
      </c>
      <c r="C40" s="7">
        <v>18.736266</v>
      </c>
      <c r="D40" s="7">
        <v>32.039149</v>
      </c>
      <c r="E40" s="23">
        <f>B40+C40+D40</f>
        <v>71.46014400000001</v>
      </c>
      <c r="F40" s="6">
        <v>116.482608</v>
      </c>
      <c r="G40" s="6">
        <v>130.234256</v>
      </c>
      <c r="H40" s="6">
        <v>64.575457</v>
      </c>
      <c r="I40" s="23">
        <f>F40+G40+H40</f>
        <v>311.292321</v>
      </c>
      <c r="J40" s="6">
        <v>93.60667</v>
      </c>
      <c r="K40" s="6">
        <v>77.985104</v>
      </c>
      <c r="L40" s="6">
        <v>37.920313</v>
      </c>
      <c r="M40" s="23">
        <f>J40+K40+L40</f>
        <v>209.51208699999998</v>
      </c>
      <c r="N40" s="22">
        <v>9.308</v>
      </c>
      <c r="O40" s="22">
        <v>20.453</v>
      </c>
      <c r="P40" s="22">
        <v>19.625</v>
      </c>
      <c r="Q40" s="23">
        <f>N40+O40+P40</f>
        <v>49.385999999999996</v>
      </c>
      <c r="R40" s="38">
        <f>E40+I40+M40+Q40</f>
        <v>641.650552</v>
      </c>
      <c r="S40" s="6">
        <v>16.769</v>
      </c>
      <c r="T40" s="22">
        <v>16.475</v>
      </c>
      <c r="U40" s="22">
        <v>19.8672052</v>
      </c>
      <c r="V40" s="23">
        <f>S40+T40+U40</f>
        <v>53.1112052</v>
      </c>
      <c r="W40" s="22">
        <v>78.915</v>
      </c>
      <c r="X40" s="22">
        <v>89.413</v>
      </c>
      <c r="Y40" s="22">
        <v>110.049</v>
      </c>
      <c r="Z40" s="23">
        <f>W40+X40+Y40</f>
        <v>278.377</v>
      </c>
      <c r="AA40" s="26">
        <v>91.293</v>
      </c>
      <c r="AB40" s="26">
        <v>101.489</v>
      </c>
      <c r="AC40" s="26">
        <v>52.889174</v>
      </c>
      <c r="AD40" s="23">
        <f>AA40+AB40+AC40</f>
        <v>245.671174</v>
      </c>
      <c r="AE40" s="22">
        <v>6.966</v>
      </c>
      <c r="AF40" s="22">
        <v>17.182</v>
      </c>
      <c r="AG40" s="22">
        <v>20.291</v>
      </c>
      <c r="AH40" s="23">
        <f>AE40+AF40+AG40</f>
        <v>44.439</v>
      </c>
      <c r="AI40" s="40">
        <f>V40+Z40+AD40+AH40</f>
        <v>621.5983792000001</v>
      </c>
      <c r="AJ40" s="6">
        <v>18.314</v>
      </c>
      <c r="AK40" s="6">
        <v>17.968</v>
      </c>
      <c r="AL40" s="6">
        <v>45.874</v>
      </c>
      <c r="AM40" s="23">
        <f>AJ40+AK40+AL40</f>
        <v>82.156</v>
      </c>
      <c r="AN40" s="6">
        <v>80.31</v>
      </c>
      <c r="AO40" s="6">
        <v>51.08</v>
      </c>
      <c r="AP40" s="6">
        <v>54.542</v>
      </c>
      <c r="AQ40" s="23">
        <f>AN40+AO40+AP40</f>
        <v>185.932</v>
      </c>
      <c r="AR40" s="6">
        <v>85.563</v>
      </c>
      <c r="AS40" s="6">
        <v>63.564</v>
      </c>
      <c r="AT40" s="6">
        <v>16.595</v>
      </c>
      <c r="AU40" s="23">
        <f>AR40+AS40+AT40</f>
        <v>165.722</v>
      </c>
      <c r="AV40" s="6">
        <v>4.632</v>
      </c>
      <c r="AW40" s="6">
        <v>6.87</v>
      </c>
      <c r="AX40" s="6">
        <v>13.33</v>
      </c>
      <c r="AY40" s="23">
        <f>AV40+AW40+AX40</f>
        <v>24.832</v>
      </c>
      <c r="AZ40" s="40">
        <f>AM40+AQ40+AU40+AY40</f>
        <v>458.64199999999994</v>
      </c>
      <c r="BA40" s="6">
        <v>11.004</v>
      </c>
      <c r="BB40" s="6">
        <v>10.78</v>
      </c>
      <c r="BC40" s="6">
        <v>21.568</v>
      </c>
      <c r="BD40" s="23">
        <f>BA40+BB40+BC40</f>
        <v>43.352000000000004</v>
      </c>
      <c r="BE40" s="6">
        <v>47.532</v>
      </c>
      <c r="BF40" s="6">
        <v>85.504</v>
      </c>
      <c r="BG40" s="6">
        <v>73.853</v>
      </c>
      <c r="BH40" s="23">
        <f>BE40+BF40+BG40</f>
        <v>206.889</v>
      </c>
      <c r="BI40" s="6">
        <v>88.454</v>
      </c>
      <c r="BJ40" s="6">
        <v>78.325</v>
      </c>
      <c r="BK40" s="6">
        <v>8.296</v>
      </c>
      <c r="BL40" s="23">
        <f>BI40+BJ40+BK40</f>
        <v>175.075</v>
      </c>
      <c r="BM40" s="6">
        <v>8.12</v>
      </c>
      <c r="BN40" s="6">
        <v>10.532</v>
      </c>
      <c r="BO40" s="6">
        <v>21.361</v>
      </c>
      <c r="BP40" s="23">
        <f>BM40+BN40+BO40</f>
        <v>40.013000000000005</v>
      </c>
      <c r="BQ40" s="40">
        <f>BP40+BL40+BH40+BD40</f>
        <v>465.32899999999995</v>
      </c>
      <c r="BR40" s="6">
        <v>17.859</v>
      </c>
      <c r="BS40" s="6">
        <v>14.61</v>
      </c>
      <c r="BT40" s="6">
        <v>21.58</v>
      </c>
      <c r="BU40" s="23">
        <f>BR40+BS40+BT40</f>
        <v>54.049</v>
      </c>
      <c r="BV40" s="6">
        <v>49.075</v>
      </c>
      <c r="BW40" s="6">
        <v>72.249</v>
      </c>
      <c r="BX40" s="6">
        <v>79.761</v>
      </c>
      <c r="BY40" s="23">
        <f>BV40+BW40+BX40</f>
        <v>201.08499999999998</v>
      </c>
      <c r="BZ40" s="6"/>
      <c r="CA40" s="6"/>
      <c r="CB40" s="6"/>
      <c r="CC40" s="23">
        <f>BZ40+CA40+CB40</f>
        <v>0</v>
      </c>
      <c r="CD40" s="6"/>
      <c r="CE40" s="6"/>
      <c r="CF40" s="6"/>
      <c r="CG40" s="23">
        <f>CD40+CE40+CF40</f>
        <v>0</v>
      </c>
      <c r="CH40" s="40">
        <f>CG40+CC40+BY40+BU40</f>
        <v>255.134</v>
      </c>
    </row>
    <row r="41" spans="1:86" ht="15">
      <c r="A41" s="1" t="s">
        <v>35</v>
      </c>
      <c r="B41" s="5">
        <f aca="true" t="shared" si="45" ref="B41:AU41">B4+B10+B13+B23+B39+B29</f>
        <v>8615.756876</v>
      </c>
      <c r="C41" s="5">
        <f t="shared" si="45"/>
        <v>7797.788534000001</v>
      </c>
      <c r="D41" s="5">
        <f t="shared" si="45"/>
        <v>8308.119911000002</v>
      </c>
      <c r="E41" s="2">
        <f t="shared" si="45"/>
        <v>24721.665321</v>
      </c>
      <c r="F41" s="2">
        <f t="shared" si="45"/>
        <v>8594.273361</v>
      </c>
      <c r="G41" s="2">
        <f t="shared" si="45"/>
        <v>10377.026263999998</v>
      </c>
      <c r="H41" s="2">
        <f t="shared" si="45"/>
        <v>8638.075504</v>
      </c>
      <c r="I41" s="2">
        <f t="shared" si="45"/>
        <v>27609.375129</v>
      </c>
      <c r="J41" s="2">
        <f t="shared" si="45"/>
        <v>8580.310767</v>
      </c>
      <c r="K41" s="2">
        <f t="shared" si="45"/>
        <v>8283.356093999999</v>
      </c>
      <c r="L41" s="2">
        <f t="shared" si="45"/>
        <v>7808.95219</v>
      </c>
      <c r="M41" s="2">
        <f t="shared" si="45"/>
        <v>24672.619051</v>
      </c>
      <c r="N41" s="20">
        <f t="shared" si="45"/>
        <v>8020.412184999999</v>
      </c>
      <c r="O41" s="20">
        <f t="shared" si="45"/>
        <v>8654.307726000001</v>
      </c>
      <c r="P41" s="20">
        <f t="shared" si="45"/>
        <v>9285.796464</v>
      </c>
      <c r="Q41" s="2">
        <f t="shared" si="45"/>
        <v>25960.516374999996</v>
      </c>
      <c r="R41" s="37">
        <f t="shared" si="45"/>
        <v>102964.175876</v>
      </c>
      <c r="S41" s="2">
        <f t="shared" si="45"/>
        <v>9268.473932</v>
      </c>
      <c r="T41" s="2">
        <f t="shared" si="45"/>
        <v>8573.197371</v>
      </c>
      <c r="U41" s="2">
        <f t="shared" si="45"/>
        <v>8359.903905199999</v>
      </c>
      <c r="V41" s="2">
        <f t="shared" si="45"/>
        <v>26201.5752082</v>
      </c>
      <c r="W41" s="2">
        <f t="shared" si="45"/>
        <v>8676.784741999998</v>
      </c>
      <c r="X41" s="2">
        <f t="shared" si="45"/>
        <v>10608.931740000002</v>
      </c>
      <c r="Y41" s="2">
        <f t="shared" si="45"/>
        <v>9202.696197</v>
      </c>
      <c r="Z41" s="2">
        <f t="shared" si="45"/>
        <v>28488.412678999997</v>
      </c>
      <c r="AA41" s="2">
        <f t="shared" si="45"/>
        <v>7989.076144000001</v>
      </c>
      <c r="AB41" s="2">
        <f t="shared" si="45"/>
        <v>7822.916437999999</v>
      </c>
      <c r="AC41" s="2">
        <f t="shared" si="45"/>
        <v>7392.763061</v>
      </c>
      <c r="AD41" s="2">
        <f t="shared" si="45"/>
        <v>23204.755643</v>
      </c>
      <c r="AE41" s="2">
        <f t="shared" si="45"/>
        <v>8686.612278</v>
      </c>
      <c r="AF41" s="2">
        <f t="shared" si="45"/>
        <v>9876.823594</v>
      </c>
      <c r="AG41" s="2">
        <f t="shared" si="45"/>
        <v>11038.036239999998</v>
      </c>
      <c r="AH41" s="2">
        <f t="shared" si="45"/>
        <v>29601.472112</v>
      </c>
      <c r="AI41" s="37">
        <f t="shared" si="45"/>
        <v>107496.2156422</v>
      </c>
      <c r="AJ41" s="2">
        <f t="shared" si="45"/>
        <v>10155.761657000003</v>
      </c>
      <c r="AK41" s="2">
        <f t="shared" si="45"/>
        <v>9523.640411</v>
      </c>
      <c r="AL41" s="2">
        <f t="shared" si="45"/>
        <v>9969.520816</v>
      </c>
      <c r="AM41" s="2">
        <f t="shared" si="45"/>
        <v>29648.922884</v>
      </c>
      <c r="AN41" s="15">
        <f t="shared" si="45"/>
        <v>10213.093584000002</v>
      </c>
      <c r="AO41" s="15">
        <f t="shared" si="45"/>
        <v>11539.334503999999</v>
      </c>
      <c r="AP41" s="15">
        <f t="shared" si="45"/>
        <v>10959.050894</v>
      </c>
      <c r="AQ41" s="15">
        <f t="shared" si="45"/>
        <v>32711.478982000004</v>
      </c>
      <c r="AR41" s="15">
        <f t="shared" si="45"/>
        <v>9702.093165</v>
      </c>
      <c r="AS41" s="15">
        <f t="shared" si="45"/>
        <v>9215.016188</v>
      </c>
      <c r="AT41" s="15">
        <f t="shared" si="45"/>
        <v>8642.782032000001</v>
      </c>
      <c r="AU41" s="15">
        <f t="shared" si="45"/>
        <v>27559.891384999995</v>
      </c>
      <c r="AV41" s="15">
        <f aca="true" t="shared" si="46" ref="AV41:BD41">AV4+AV10+AV13+AV23+AV39+AV29</f>
        <v>9286.882144</v>
      </c>
      <c r="AW41" s="15">
        <f t="shared" si="46"/>
        <v>9639.914486</v>
      </c>
      <c r="AX41" s="15">
        <f t="shared" si="46"/>
        <v>10435.144504</v>
      </c>
      <c r="AY41" s="15">
        <f t="shared" si="46"/>
        <v>29361.941134000004</v>
      </c>
      <c r="AZ41" s="37">
        <f t="shared" si="46"/>
        <v>119282.23438500002</v>
      </c>
      <c r="BA41" s="2">
        <f t="shared" si="46"/>
        <v>10465.071634</v>
      </c>
      <c r="BB41" s="2">
        <f t="shared" si="46"/>
        <v>9394.2859847</v>
      </c>
      <c r="BC41" s="2">
        <f t="shared" si="46"/>
        <v>9774.972352</v>
      </c>
      <c r="BD41" s="2">
        <f t="shared" si="46"/>
        <v>29634.329970700004</v>
      </c>
      <c r="BE41" s="15">
        <f aca="true" t="shared" si="47" ref="BE41:BP41">BE4+BE10+BE13+BE23+BE39+BE29</f>
        <v>9534.392933000001</v>
      </c>
      <c r="BF41" s="15">
        <f t="shared" si="47"/>
        <v>10387.810493</v>
      </c>
      <c r="BG41" s="15">
        <f t="shared" si="47"/>
        <v>8877.583567</v>
      </c>
      <c r="BH41" s="15">
        <f t="shared" si="47"/>
        <v>28799.786993</v>
      </c>
      <c r="BI41" s="15">
        <f t="shared" si="47"/>
        <v>9070.343631000002</v>
      </c>
      <c r="BJ41" s="15">
        <f t="shared" si="47"/>
        <v>7944.836276</v>
      </c>
      <c r="BK41" s="15">
        <f t="shared" si="47"/>
        <v>7779.295325000001</v>
      </c>
      <c r="BL41" s="15">
        <f t="shared" si="47"/>
        <v>24794.475232000004</v>
      </c>
      <c r="BM41" s="15">
        <f t="shared" si="47"/>
        <v>8086.549767999999</v>
      </c>
      <c r="BN41" s="15">
        <f t="shared" si="47"/>
        <v>8210.604585</v>
      </c>
      <c r="BO41" s="15">
        <f t="shared" si="47"/>
        <v>9220.694235</v>
      </c>
      <c r="BP41" s="15">
        <f t="shared" si="47"/>
        <v>25517.848588</v>
      </c>
      <c r="BQ41" s="37">
        <f>BP41+BL41+BH41+BD41</f>
        <v>108746.4407837</v>
      </c>
      <c r="BR41" s="2">
        <f aca="true" t="shared" si="48" ref="BR41:CG41">BR4+BR10+BR13+BR23+BR39+BR29</f>
        <v>9017.748219000001</v>
      </c>
      <c r="BS41" s="2">
        <f t="shared" si="48"/>
        <v>7929.647206000001</v>
      </c>
      <c r="BT41" s="2">
        <f t="shared" si="48"/>
        <v>8151.783999</v>
      </c>
      <c r="BU41" s="2">
        <f t="shared" si="48"/>
        <v>25099.179424</v>
      </c>
      <c r="BV41" s="15">
        <f t="shared" si="48"/>
        <v>8022.839114</v>
      </c>
      <c r="BW41" s="15">
        <f t="shared" si="48"/>
        <v>11539.915989</v>
      </c>
      <c r="BX41" s="15">
        <f t="shared" si="48"/>
        <v>9880.050696</v>
      </c>
      <c r="BY41" s="15">
        <f t="shared" si="48"/>
        <v>29442.805799</v>
      </c>
      <c r="BZ41" s="15">
        <f t="shared" si="48"/>
        <v>0</v>
      </c>
      <c r="CA41" s="15">
        <f t="shared" si="48"/>
        <v>0</v>
      </c>
      <c r="CB41" s="15">
        <f t="shared" si="48"/>
        <v>0</v>
      </c>
      <c r="CC41" s="15">
        <f t="shared" si="48"/>
        <v>0</v>
      </c>
      <c r="CD41" s="15">
        <f t="shared" si="48"/>
        <v>0</v>
      </c>
      <c r="CE41" s="15">
        <f t="shared" si="48"/>
        <v>0</v>
      </c>
      <c r="CF41" s="15">
        <f t="shared" si="48"/>
        <v>0</v>
      </c>
      <c r="CG41" s="15">
        <f t="shared" si="48"/>
        <v>0</v>
      </c>
      <c r="CH41" s="37">
        <f>CG41+CC41+BY41+BU41</f>
        <v>54541.985223</v>
      </c>
    </row>
    <row r="42" spans="1:86" ht="15">
      <c r="A42" s="27" t="s">
        <v>36</v>
      </c>
      <c r="B42" s="30">
        <f>B4+B10+B13+B23+B39</f>
        <v>5655.346831999999</v>
      </c>
      <c r="C42" s="30">
        <f>C4+C10+C13+C23+C39</f>
        <v>5199.408156</v>
      </c>
      <c r="D42" s="30">
        <f>D4+D10+D13+D23+D39</f>
        <v>5673.733209000001</v>
      </c>
      <c r="E42" s="28">
        <f t="shared" si="8"/>
        <v>16528.488197000002</v>
      </c>
      <c r="F42" s="28">
        <f aca="true" t="shared" si="49" ref="F42:P42">F4+F10+F13+F23+F39</f>
        <v>6492.257799999999</v>
      </c>
      <c r="G42" s="28">
        <f t="shared" si="49"/>
        <v>8465.256684999998</v>
      </c>
      <c r="H42" s="28">
        <f t="shared" si="49"/>
        <v>7064.566191</v>
      </c>
      <c r="I42" s="28">
        <f t="shared" si="49"/>
        <v>22022.080676</v>
      </c>
      <c r="J42" s="28">
        <f t="shared" si="49"/>
        <v>7004.785388</v>
      </c>
      <c r="K42" s="28">
        <f t="shared" si="49"/>
        <v>6652.328512</v>
      </c>
      <c r="L42" s="28">
        <f t="shared" si="49"/>
        <v>6023.466328</v>
      </c>
      <c r="M42" s="28">
        <f t="shared" si="49"/>
        <v>19680.580228</v>
      </c>
      <c r="N42" s="28">
        <f t="shared" si="49"/>
        <v>5780.9037929999995</v>
      </c>
      <c r="O42" s="28">
        <f t="shared" si="49"/>
        <v>6087.838836000001</v>
      </c>
      <c r="P42" s="28">
        <f t="shared" si="49"/>
        <v>6172.988675</v>
      </c>
      <c r="Q42" s="28">
        <f>SUM(N42:P42)</f>
        <v>18041.731304</v>
      </c>
      <c r="R42" s="39">
        <f t="shared" si="12"/>
        <v>76272.880405</v>
      </c>
      <c r="S42" s="28">
        <f>S4+S10+S13+S23+S39</f>
        <v>6007.183436000001</v>
      </c>
      <c r="T42" s="28">
        <f>T4+T10+T13+T23+T39</f>
        <v>5650.879721</v>
      </c>
      <c r="U42" s="28">
        <f>U4+U10+U13+U23+U39</f>
        <v>5562.9704092</v>
      </c>
      <c r="V42" s="28">
        <f>S42+T42+U42</f>
        <v>17221.0335662</v>
      </c>
      <c r="W42" s="28">
        <f>W4+W10+W13+W23+W39</f>
        <v>6298.368743999999</v>
      </c>
      <c r="X42" s="28">
        <f>X4+X10+X13+X23+X39</f>
        <v>8630.487368000002</v>
      </c>
      <c r="Y42" s="28">
        <f>Y4+Y10+Y13+Y23+Y39</f>
        <v>7508.653912</v>
      </c>
      <c r="Z42" s="28">
        <f>SUM(W42:Y42)</f>
        <v>22437.510024000003</v>
      </c>
      <c r="AA42" s="28">
        <f aca="true" t="shared" si="50" ref="AA42:AH42">AA4+AA10+AA13+AA23+AA39</f>
        <v>6273.804977000001</v>
      </c>
      <c r="AB42" s="28">
        <f t="shared" si="50"/>
        <v>6025.344818</v>
      </c>
      <c r="AC42" s="28">
        <f t="shared" si="50"/>
        <v>5716.701521</v>
      </c>
      <c r="AD42" s="28">
        <f t="shared" si="50"/>
        <v>18015.851316</v>
      </c>
      <c r="AE42" s="28">
        <f t="shared" si="50"/>
        <v>6660.29657</v>
      </c>
      <c r="AF42" s="28">
        <f t="shared" si="50"/>
        <v>7340.214308</v>
      </c>
      <c r="AG42" s="28">
        <f t="shared" si="50"/>
        <v>7931.752239999999</v>
      </c>
      <c r="AH42" s="28">
        <f t="shared" si="50"/>
        <v>21932.263118</v>
      </c>
      <c r="AI42" s="39">
        <f t="shared" si="17"/>
        <v>79606.6580242</v>
      </c>
      <c r="AJ42" s="29">
        <f aca="true" t="shared" si="51" ref="AJ42:AU42">AJ41-AJ29</f>
        <v>7074.793076000002</v>
      </c>
      <c r="AK42" s="29">
        <f t="shared" si="51"/>
        <v>6864.5137540000005</v>
      </c>
      <c r="AL42" s="29">
        <f t="shared" si="51"/>
        <v>7155.605591999999</v>
      </c>
      <c r="AM42" s="29">
        <f t="shared" si="51"/>
        <v>21094.912421999998</v>
      </c>
      <c r="AN42" s="29">
        <f t="shared" si="51"/>
        <v>7822.016319000002</v>
      </c>
      <c r="AO42" s="29">
        <f t="shared" si="51"/>
        <v>9610.170417999998</v>
      </c>
      <c r="AP42" s="29">
        <f t="shared" si="51"/>
        <v>9427.656581</v>
      </c>
      <c r="AQ42" s="29">
        <f t="shared" si="51"/>
        <v>26859.843318000003</v>
      </c>
      <c r="AR42" s="29">
        <f t="shared" si="51"/>
        <v>8133.106176</v>
      </c>
      <c r="AS42" s="29">
        <f t="shared" si="51"/>
        <v>7668.630372</v>
      </c>
      <c r="AT42" s="29">
        <f t="shared" si="51"/>
        <v>7008.519849000001</v>
      </c>
      <c r="AU42" s="29">
        <f t="shared" si="51"/>
        <v>22810.256396999997</v>
      </c>
      <c r="AV42" s="29">
        <f>AV41-AV29</f>
        <v>7137.169728999999</v>
      </c>
      <c r="AW42" s="29">
        <f>AW41-AW29</f>
        <v>7262.734881</v>
      </c>
      <c r="AX42" s="29">
        <f>AX41-AX29</f>
        <v>7623.975803</v>
      </c>
      <c r="AY42" s="29">
        <f>AY41-AY29</f>
        <v>22023.880413000003</v>
      </c>
      <c r="AZ42" s="39">
        <f t="shared" si="22"/>
        <v>92788.89255</v>
      </c>
      <c r="BA42" s="29">
        <f aca="true" t="shared" si="52" ref="BA42:BH42">BA41-BA29</f>
        <v>7616.079462</v>
      </c>
      <c r="BB42" s="29">
        <f t="shared" si="52"/>
        <v>6885.672498999999</v>
      </c>
      <c r="BC42" s="29">
        <f t="shared" si="52"/>
        <v>7224.1214420000015</v>
      </c>
      <c r="BD42" s="29">
        <f t="shared" si="52"/>
        <v>21725.873403000005</v>
      </c>
      <c r="BE42" s="29">
        <f t="shared" si="52"/>
        <v>7524.462578000001</v>
      </c>
      <c r="BF42" s="29">
        <f t="shared" si="52"/>
        <v>8445.560362</v>
      </c>
      <c r="BG42" s="29">
        <f t="shared" si="52"/>
        <v>7260.180807</v>
      </c>
      <c r="BH42" s="29">
        <f t="shared" si="52"/>
        <v>23230.203747</v>
      </c>
      <c r="BI42" s="29">
        <f aca="true" t="shared" si="53" ref="BI42:BP42">BI41-BI29</f>
        <v>7359.966239000001</v>
      </c>
      <c r="BJ42" s="29">
        <f t="shared" si="53"/>
        <v>6304.172974</v>
      </c>
      <c r="BK42" s="29">
        <f t="shared" si="53"/>
        <v>5952.474609000001</v>
      </c>
      <c r="BL42" s="29">
        <f t="shared" si="53"/>
        <v>19616.613822000003</v>
      </c>
      <c r="BM42" s="29">
        <f t="shared" si="53"/>
        <v>5541.527370999999</v>
      </c>
      <c r="BN42" s="29">
        <f t="shared" si="53"/>
        <v>5307.861524999998</v>
      </c>
      <c r="BO42" s="29">
        <f t="shared" si="53"/>
        <v>5701.681518000001</v>
      </c>
      <c r="BP42" s="29">
        <f t="shared" si="53"/>
        <v>16551.070414</v>
      </c>
      <c r="BQ42" s="29">
        <f>BP42+BL42+BH42+BD42</f>
        <v>81123.761386</v>
      </c>
      <c r="BR42" s="29">
        <f aca="true" t="shared" si="54" ref="BR42:BY42">BR41-BR29</f>
        <v>5575.301122000001</v>
      </c>
      <c r="BS42" s="29">
        <f t="shared" si="54"/>
        <v>4964.719469000001</v>
      </c>
      <c r="BT42" s="29">
        <f t="shared" si="54"/>
        <v>5198.78064</v>
      </c>
      <c r="BU42" s="29">
        <f t="shared" si="54"/>
        <v>15738.801231000001</v>
      </c>
      <c r="BV42" s="29">
        <f t="shared" si="54"/>
        <v>5491.194867</v>
      </c>
      <c r="BW42" s="29">
        <f t="shared" si="54"/>
        <v>9429.39394</v>
      </c>
      <c r="BX42" s="29">
        <f t="shared" si="54"/>
        <v>8027.282368</v>
      </c>
      <c r="BY42" s="29">
        <f t="shared" si="54"/>
        <v>22947.871175</v>
      </c>
      <c r="BZ42" s="29">
        <f aca="true" t="shared" si="55" ref="BZ42:CG42">BZ41-BZ29</f>
        <v>0</v>
      </c>
      <c r="CA42" s="29">
        <f t="shared" si="55"/>
        <v>0</v>
      </c>
      <c r="CB42" s="29">
        <f t="shared" si="55"/>
        <v>0</v>
      </c>
      <c r="CC42" s="29">
        <f t="shared" si="55"/>
        <v>0</v>
      </c>
      <c r="CD42" s="29">
        <f t="shared" si="55"/>
        <v>0</v>
      </c>
      <c r="CE42" s="29">
        <f t="shared" si="55"/>
        <v>0</v>
      </c>
      <c r="CF42" s="29">
        <f t="shared" si="55"/>
        <v>0</v>
      </c>
      <c r="CG42" s="29">
        <f t="shared" si="55"/>
        <v>0</v>
      </c>
      <c r="CH42" s="29">
        <f>CG42+CC42+BY42+BU42</f>
        <v>38686.672406</v>
      </c>
    </row>
    <row r="43" spans="19:81" ht="15">
      <c r="S43" s="46"/>
      <c r="T43" s="46"/>
      <c r="U43" s="46"/>
      <c r="V43" s="48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7"/>
      <c r="AM43" s="12"/>
      <c r="AQ43" s="12"/>
      <c r="BD43" s="12"/>
      <c r="BH43" s="12"/>
      <c r="BL43" s="12"/>
      <c r="BU43" s="12"/>
      <c r="BY43" s="12"/>
      <c r="CC43" s="12"/>
    </row>
    <row r="44" spans="1:86" ht="15">
      <c r="A44" s="1" t="s">
        <v>63</v>
      </c>
      <c r="B44" s="21"/>
      <c r="C44" s="21"/>
      <c r="D44" s="21"/>
      <c r="E44" s="2"/>
      <c r="F44" s="8"/>
      <c r="G44" s="8"/>
      <c r="H44" s="8"/>
      <c r="I44" s="2"/>
      <c r="J44" s="20"/>
      <c r="K44" s="20"/>
      <c r="L44" s="20"/>
      <c r="M44" s="2"/>
      <c r="N44" s="20"/>
      <c r="O44" s="20"/>
      <c r="P44" s="20"/>
      <c r="Q44" s="2"/>
      <c r="R44" s="37"/>
      <c r="S44" s="8"/>
      <c r="T44" s="8"/>
      <c r="U44" s="8"/>
      <c r="V44" s="2"/>
      <c r="W44" s="8"/>
      <c r="X44" s="8"/>
      <c r="Y44" s="8"/>
      <c r="Z44" s="2"/>
      <c r="AA44" s="20"/>
      <c r="AB44" s="20"/>
      <c r="AC44" s="20"/>
      <c r="AD44" s="2"/>
      <c r="AE44" s="20"/>
      <c r="AF44" s="20"/>
      <c r="AG44" s="20">
        <f>AG45</f>
        <v>241.82</v>
      </c>
      <c r="AH44" s="2">
        <f>SUM(AE44:AG44)</f>
        <v>241.82</v>
      </c>
      <c r="AI44" s="37">
        <f>V44+Z44+AD44+AH44</f>
        <v>241.82</v>
      </c>
      <c r="AJ44" s="8">
        <f>AJ45</f>
        <v>283.35</v>
      </c>
      <c r="AK44" s="8">
        <f>AK45</f>
        <v>241.03</v>
      </c>
      <c r="AL44" s="8">
        <f>AL45</f>
        <v>268.06</v>
      </c>
      <c r="AM44" s="2">
        <f>AJ44+AK44+AL44</f>
        <v>792.44</v>
      </c>
      <c r="AN44" s="8">
        <f>AN45</f>
        <v>254.26</v>
      </c>
      <c r="AO44" s="8">
        <f>AO45</f>
        <v>271.48</v>
      </c>
      <c r="AP44" s="8">
        <f>AP45</f>
        <v>292.25</v>
      </c>
      <c r="AQ44" s="15">
        <f>SUM(AN44:AP44)</f>
        <v>817.99</v>
      </c>
      <c r="AR44" s="8">
        <f>AR45</f>
        <v>603.32</v>
      </c>
      <c r="AS44" s="8">
        <f>AS45</f>
        <v>480.55</v>
      </c>
      <c r="AT44" s="8">
        <f>AT45</f>
        <v>531.81</v>
      </c>
      <c r="AU44" s="15">
        <f>SUM(AR44:AT44)</f>
        <v>1615.68</v>
      </c>
      <c r="AV44" s="8">
        <f>AV45</f>
        <v>503</v>
      </c>
      <c r="AW44" s="8">
        <f>AW45</f>
        <v>612</v>
      </c>
      <c r="AX44" s="8">
        <f>AX45</f>
        <v>524</v>
      </c>
      <c r="AY44" s="15">
        <f>SUM(AV44:AX44)</f>
        <v>1639</v>
      </c>
      <c r="AZ44" s="37">
        <f>AM44+AQ44+AU44+AY44</f>
        <v>4865.110000000001</v>
      </c>
      <c r="BA44" s="8">
        <f>BA45</f>
        <v>562.256578</v>
      </c>
      <c r="BB44" s="8">
        <f>BB45</f>
        <v>528.948187</v>
      </c>
      <c r="BC44" s="8">
        <f>BC45</f>
        <v>585.194135</v>
      </c>
      <c r="BD44" s="2">
        <f>BA44+BB44+BC44</f>
        <v>1676.3989</v>
      </c>
      <c r="BE44" s="8">
        <f>BE45</f>
        <v>618.536</v>
      </c>
      <c r="BF44" s="8">
        <f>BF45</f>
        <v>938.972</v>
      </c>
      <c r="BG44" s="8">
        <f>BG45</f>
        <v>980.209</v>
      </c>
      <c r="BH44" s="15">
        <f>BE44+BF44+BG44</f>
        <v>2537.7169999999996</v>
      </c>
      <c r="BI44" s="8">
        <f>BI45</f>
        <v>501.928</v>
      </c>
      <c r="BJ44" s="8">
        <f>BJ45</f>
        <v>774.867</v>
      </c>
      <c r="BK44" s="8">
        <f>BK45</f>
        <v>794.728</v>
      </c>
      <c r="BL44" s="15">
        <f>BI44+BJ44+BK44</f>
        <v>2071.523</v>
      </c>
      <c r="BM44" s="8">
        <f>BM45</f>
        <v>741.992709</v>
      </c>
      <c r="BN44" s="8">
        <f>BN45</f>
        <v>608.348711</v>
      </c>
      <c r="BO44" s="8">
        <f>BO45</f>
        <v>670.908402</v>
      </c>
      <c r="BP44" s="15">
        <f>BM44+BN44+BO44</f>
        <v>2021.249822</v>
      </c>
      <c r="BQ44" s="37">
        <f>BP44+BL44+BH44+BD44</f>
        <v>8306.888722</v>
      </c>
      <c r="BR44" s="8">
        <f>BR45</f>
        <v>711.464</v>
      </c>
      <c r="BS44" s="8">
        <f>BS45</f>
        <v>655.817</v>
      </c>
      <c r="BT44" s="8">
        <f>BT45</f>
        <v>966.705</v>
      </c>
      <c r="BU44" s="2">
        <f>BR44+BS44+BT44</f>
        <v>2333.986</v>
      </c>
      <c r="BV44" s="8">
        <f>BV45</f>
        <v>1032.453</v>
      </c>
      <c r="BW44" s="8">
        <f>BW45</f>
        <v>1259.655</v>
      </c>
      <c r="BX44" s="8">
        <f>BX45</f>
        <v>1298.361</v>
      </c>
      <c r="BY44" s="15">
        <f>BV44+BW44+BX44</f>
        <v>3590.469</v>
      </c>
      <c r="BZ44" s="8">
        <f>BZ45</f>
        <v>0</v>
      </c>
      <c r="CA44" s="8">
        <f>CA45</f>
        <v>0</v>
      </c>
      <c r="CB44" s="8">
        <f>CB45</f>
        <v>0</v>
      </c>
      <c r="CC44" s="15">
        <f>BZ44+CA44+CB44</f>
        <v>0</v>
      </c>
      <c r="CD44" s="8">
        <f>CD45</f>
        <v>0</v>
      </c>
      <c r="CE44" s="8">
        <f>CE45</f>
        <v>0</v>
      </c>
      <c r="CF44" s="8">
        <f>CF45</f>
        <v>0</v>
      </c>
      <c r="CG44" s="15">
        <f>CD44+CE44+CF44</f>
        <v>0</v>
      </c>
      <c r="CH44" s="37">
        <f>CG44+CC44+BY44+BU44</f>
        <v>5924.455</v>
      </c>
    </row>
    <row r="45" spans="1:86" ht="15" outlineLevel="1">
      <c r="A45" s="11" t="s">
        <v>57</v>
      </c>
      <c r="B45" s="7"/>
      <c r="C45" s="7"/>
      <c r="D45" s="7"/>
      <c r="E45" s="23"/>
      <c r="F45" s="6"/>
      <c r="G45" s="6"/>
      <c r="H45" s="6"/>
      <c r="I45" s="23"/>
      <c r="J45" s="6"/>
      <c r="K45" s="6"/>
      <c r="L45" s="6"/>
      <c r="M45" s="23"/>
      <c r="N45" s="22"/>
      <c r="O45" s="22"/>
      <c r="P45" s="22"/>
      <c r="Q45" s="23"/>
      <c r="R45" s="38"/>
      <c r="S45" s="6"/>
      <c r="T45" s="22"/>
      <c r="U45" s="22"/>
      <c r="V45" s="25"/>
      <c r="W45" s="22"/>
      <c r="X45" s="22"/>
      <c r="Y45" s="22"/>
      <c r="Z45" s="25"/>
      <c r="AA45" s="26"/>
      <c r="AB45" s="26"/>
      <c r="AC45" s="26"/>
      <c r="AD45" s="25"/>
      <c r="AE45" s="22"/>
      <c r="AF45" s="22"/>
      <c r="AG45" s="22">
        <v>241.82</v>
      </c>
      <c r="AH45" s="25">
        <f>AG45</f>
        <v>241.82</v>
      </c>
      <c r="AI45" s="40">
        <f>AH45</f>
        <v>241.82</v>
      </c>
      <c r="AJ45" s="6">
        <v>283.35</v>
      </c>
      <c r="AK45" s="6">
        <v>241.03</v>
      </c>
      <c r="AL45" s="6">
        <v>268.06</v>
      </c>
      <c r="AM45" s="24">
        <f>AJ45+AK45+AL45</f>
        <v>792.44</v>
      </c>
      <c r="AN45" s="6">
        <v>254.26</v>
      </c>
      <c r="AO45" s="6">
        <v>271.48</v>
      </c>
      <c r="AP45" s="6">
        <v>292.25</v>
      </c>
      <c r="AQ45" s="24">
        <f>SUM(AN45:AP45)</f>
        <v>817.99</v>
      </c>
      <c r="AR45" s="6">
        <v>603.32</v>
      </c>
      <c r="AS45" s="6">
        <v>480.55</v>
      </c>
      <c r="AT45" s="6">
        <v>531.81</v>
      </c>
      <c r="AU45" s="24">
        <f>SUM(AR45:AT45)</f>
        <v>1615.68</v>
      </c>
      <c r="AV45" s="54">
        <v>503</v>
      </c>
      <c r="AW45" s="54">
        <v>612</v>
      </c>
      <c r="AX45" s="54">
        <v>524</v>
      </c>
      <c r="AY45" s="24">
        <f>SUM(AV45:AX45)</f>
        <v>1639</v>
      </c>
      <c r="AZ45" s="41">
        <f>AM45+AQ45+AU45+AY45</f>
        <v>4865.110000000001</v>
      </c>
      <c r="BA45" s="6">
        <v>562.256578</v>
      </c>
      <c r="BB45" s="6">
        <v>528.948187</v>
      </c>
      <c r="BC45" s="6">
        <v>585.194135</v>
      </c>
      <c r="BD45" s="24">
        <f>BA45+BB45+BC45</f>
        <v>1676.3989</v>
      </c>
      <c r="BE45" s="6">
        <v>618.536</v>
      </c>
      <c r="BF45" s="6">
        <v>938.972</v>
      </c>
      <c r="BG45" s="6">
        <v>980.209</v>
      </c>
      <c r="BH45" s="24">
        <f>BE45+BF45+BG45</f>
        <v>2537.7169999999996</v>
      </c>
      <c r="BI45" s="6">
        <v>501.928</v>
      </c>
      <c r="BJ45" s="6">
        <v>774.867</v>
      </c>
      <c r="BK45" s="6">
        <v>794.728</v>
      </c>
      <c r="BL45" s="24">
        <f>BI45+BJ45+BK45</f>
        <v>2071.523</v>
      </c>
      <c r="BM45" s="54">
        <v>741.992709</v>
      </c>
      <c r="BN45" s="54">
        <v>608.348711</v>
      </c>
      <c r="BO45" s="54">
        <v>670.908402</v>
      </c>
      <c r="BP45" s="24">
        <f>BM45+BN45+BO45</f>
        <v>2021.249822</v>
      </c>
      <c r="BQ45" s="40">
        <f>BP45+BL45+BH45+BD45</f>
        <v>8306.888722</v>
      </c>
      <c r="BR45" s="6">
        <v>711.464</v>
      </c>
      <c r="BS45" s="6">
        <v>655.817</v>
      </c>
      <c r="BT45" s="6">
        <v>966.705</v>
      </c>
      <c r="BU45" s="24">
        <f>BR45+BS45+BT45</f>
        <v>2333.986</v>
      </c>
      <c r="BV45" s="6">
        <v>1032.453</v>
      </c>
      <c r="BW45" s="6">
        <v>1259.655</v>
      </c>
      <c r="BX45" s="6">
        <v>1298.361</v>
      </c>
      <c r="BY45" s="24">
        <f>BV45+BW45+BX45</f>
        <v>3590.469</v>
      </c>
      <c r="BZ45" s="6"/>
      <c r="CA45" s="6"/>
      <c r="CB45" s="6"/>
      <c r="CC45" s="24">
        <f>BZ45+CA45+CB45</f>
        <v>0</v>
      </c>
      <c r="CD45" s="54"/>
      <c r="CE45" s="54"/>
      <c r="CF45" s="54"/>
      <c r="CG45" s="24">
        <f>CD45+CE45+CF45</f>
        <v>0</v>
      </c>
      <c r="CH45" s="40">
        <f>CG45+CC45+BY45+BU45</f>
        <v>5924.455</v>
      </c>
    </row>
    <row r="46" spans="22:64" ht="15">
      <c r="V46" s="17"/>
      <c r="AM46" s="12"/>
      <c r="AQ46" s="12"/>
      <c r="BD46" s="12"/>
      <c r="BH46" s="12"/>
      <c r="BL46" s="12"/>
    </row>
    <row r="47" spans="1:69" ht="15">
      <c r="A47" s="16" t="s">
        <v>44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AV47" s="12"/>
      <c r="BM47" s="12"/>
      <c r="BQ47" s="12"/>
    </row>
    <row r="48" spans="1:67" ht="15">
      <c r="A48" s="16" t="s">
        <v>59</v>
      </c>
      <c r="N48" s="12"/>
      <c r="O48" s="12"/>
      <c r="P48" s="12"/>
      <c r="Q48" s="12"/>
      <c r="R48" s="12"/>
      <c r="AX48" s="12"/>
      <c r="BO48" s="12"/>
    </row>
    <row r="49" ht="15">
      <c r="A49" t="s">
        <v>58</v>
      </c>
    </row>
    <row r="51" spans="2:67" s="51" customFormat="1" ht="15">
      <c r="B51" s="52"/>
      <c r="C51" s="52"/>
      <c r="D51" s="52"/>
      <c r="E51" s="52"/>
      <c r="F51" s="52"/>
      <c r="G51" s="52"/>
      <c r="H51" s="52"/>
      <c r="I51" s="53"/>
      <c r="J51" s="52"/>
      <c r="K51" s="52"/>
      <c r="L51" s="52"/>
      <c r="M51" s="53"/>
      <c r="N51" s="52"/>
      <c r="O51" s="52"/>
      <c r="P51" s="52"/>
      <c r="S51" s="52"/>
      <c r="T51" s="52"/>
      <c r="U51" s="52"/>
      <c r="W51" s="52"/>
      <c r="X51" s="52"/>
      <c r="Y51" s="52"/>
      <c r="AA51" s="52"/>
      <c r="AB51" s="52"/>
      <c r="AC51" s="52"/>
      <c r="AE51" s="52"/>
      <c r="AF51" s="52"/>
      <c r="AG51" s="52"/>
      <c r="AJ51" s="52"/>
      <c r="AK51" s="52"/>
      <c r="AL51" s="52"/>
      <c r="AN51" s="52"/>
      <c r="AO51" s="52"/>
      <c r="AP51" s="52"/>
      <c r="AR51" s="52"/>
      <c r="AS51" s="52"/>
      <c r="AT51" s="52"/>
      <c r="AV51" s="52"/>
      <c r="AW51" s="52"/>
      <c r="AX51" s="52"/>
      <c r="BA51" s="52"/>
      <c r="BB51" s="52"/>
      <c r="BC51" s="52"/>
      <c r="BE51" s="52"/>
      <c r="BF51" s="52"/>
      <c r="BG51" s="52"/>
      <c r="BI51" s="52"/>
      <c r="BJ51" s="52"/>
      <c r="BK51" s="52"/>
      <c r="BM51" s="52"/>
      <c r="BN51" s="52"/>
      <c r="BO51" s="52"/>
    </row>
    <row r="52" spans="23:64" ht="15">
      <c r="W52" s="12"/>
      <c r="X52" s="12"/>
      <c r="Y52" s="12"/>
      <c r="AJ52" s="12"/>
      <c r="AU52" s="12"/>
      <c r="BA52" s="12"/>
      <c r="BL52" s="12"/>
    </row>
  </sheetData>
  <sheetProtection/>
  <mergeCells count="5">
    <mergeCell ref="B2:R2"/>
    <mergeCell ref="S2:AI2"/>
    <mergeCell ref="AJ2:AZ2"/>
    <mergeCell ref="BA2:BQ2"/>
    <mergeCell ref="BR2:CH2"/>
  </mergeCells>
  <printOptions/>
  <pageMargins left="0.7" right="0.7" top="0.75" bottom="0.75" header="0.3" footer="0.3"/>
  <pageSetup horizontalDpi="600" verticalDpi="600" orientation="portrait" paperSize="9" r:id="rId1"/>
  <ignoredErrors>
    <ignoredError sqref="S23:U23" formulaRange="1"/>
    <ignoredError sqref="E4 E42 E13 E23 V42 Z42 AI41 R41 AQ44 AM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РусГидро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Timur Akhmedzhanov</dc:creator>
  <cp:keywords/>
  <dc:description/>
  <cp:lastModifiedBy>Романова Екатерина (Ekaterina Romanova)</cp:lastModifiedBy>
  <dcterms:created xsi:type="dcterms:W3CDTF">2011-04-13T14:11:57Z</dcterms:created>
  <dcterms:modified xsi:type="dcterms:W3CDTF">2015-07-23T11:47:10Z</dcterms:modified>
  <cp:category/>
  <cp:version/>
  <cp:contentType/>
  <cp:contentStatus/>
</cp:coreProperties>
</file>